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Garfield" sheetId="1" r:id="rId1"/>
  </sheets>
  <definedNames>
    <definedName name="_xlnm.Print_Titles" localSheetId="0">'Garfield'!$1:$3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<sst xmlns="http://schemas.openxmlformats.org/spreadsheetml/2006/main" count="91" uniqueCount="82">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</sst>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0" borderId="31" xfId="0" applyNumberFormat="1" applyFont="1" applyFill="1" applyBorder="1" applyAlignment="1">
      <alignment horizontal="right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4175"/>
          <c:w val="0.42525"/>
          <c:h val="0.7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(Garfield!$B$70,Garfield!$B$76,Garfield!$B$81:$B$83)</c:f>
              <c:strCache/>
            </c:strRef>
          </c:cat>
          <c:val>
            <c:numRef>
              <c:f>(Garfield!$C$70,Garfield!$C$76,Garfield!$C$81:$C$83)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57</xdr:row>
      <xdr:rowOff>133350</xdr:rowOff>
    </xdr:from>
    <xdr:to>
      <xdr:col>17</xdr:col>
      <xdr:colOff>428625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629150" y="11601450"/>
        <a:ext cx="8181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B65" sqref="B65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28125" style="0" bestFit="1" customWidth="1"/>
    <col min="17" max="17" width="13.14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7" t="s">
        <v>65</v>
      </c>
      <c r="G2" s="108"/>
      <c r="H2" s="108"/>
      <c r="I2" s="108"/>
      <c r="J2" s="108"/>
      <c r="K2" s="108"/>
      <c r="L2" s="107" t="s">
        <v>68</v>
      </c>
      <c r="M2" s="108"/>
      <c r="N2" s="108"/>
      <c r="O2" s="77"/>
      <c r="P2" s="107" t="s">
        <v>69</v>
      </c>
      <c r="Q2" s="108"/>
      <c r="R2" s="109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6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96276</v>
      </c>
      <c r="E14" s="88">
        <f aca="true" t="shared" si="1" ref="E14:E54">SUM(F14:R14)</f>
        <v>96973</v>
      </c>
      <c r="F14" s="84">
        <v>225</v>
      </c>
      <c r="G14" s="89">
        <v>15028</v>
      </c>
      <c r="H14" s="89">
        <v>13021</v>
      </c>
      <c r="I14" s="89"/>
      <c r="J14" s="89">
        <v>18138</v>
      </c>
      <c r="K14" s="90">
        <v>136</v>
      </c>
      <c r="L14" s="84">
        <f>6404+3748+852+5504</f>
        <v>16508</v>
      </c>
      <c r="M14" s="89">
        <f>732+266</f>
        <v>998</v>
      </c>
      <c r="N14" s="90"/>
      <c r="O14" s="54"/>
      <c r="P14" s="89">
        <f>224+32503</f>
        <v>32727</v>
      </c>
      <c r="Q14" s="101"/>
      <c r="R14" s="89">
        <v>192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f>12344+7440</f>
        <v>19784</v>
      </c>
      <c r="E17" s="88">
        <f t="shared" si="1"/>
        <v>19532</v>
      </c>
      <c r="F17" s="83"/>
      <c r="G17" s="56"/>
      <c r="H17" s="56"/>
      <c r="I17" s="56"/>
      <c r="J17" s="56"/>
      <c r="K17" s="85"/>
      <c r="L17" s="83">
        <v>12212</v>
      </c>
      <c r="M17" s="56">
        <v>7320</v>
      </c>
      <c r="N17" s="85"/>
      <c r="O17" s="52"/>
      <c r="P17" s="56"/>
      <c r="Q17" s="56"/>
      <c r="R17" s="56"/>
    </row>
    <row r="18" spans="1:18" ht="15" customHeight="1">
      <c r="A18" s="12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3470</v>
      </c>
      <c r="E19" s="88">
        <f t="shared" si="1"/>
        <v>3470</v>
      </c>
      <c r="F19" s="83"/>
      <c r="G19" s="56"/>
      <c r="H19" s="56"/>
      <c r="I19" s="56"/>
      <c r="J19" s="56"/>
      <c r="K19" s="85"/>
      <c r="L19" s="94">
        <v>3470</v>
      </c>
      <c r="M19" s="56"/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v>21229</v>
      </c>
      <c r="E22" s="88">
        <f t="shared" si="1"/>
        <v>19164</v>
      </c>
      <c r="F22" s="83"/>
      <c r="G22" s="56"/>
      <c r="H22" s="56"/>
      <c r="I22" s="56"/>
      <c r="J22" s="56"/>
      <c r="K22" s="85"/>
      <c r="L22" s="83">
        <v>18934</v>
      </c>
      <c r="M22" s="56"/>
      <c r="N22" s="85"/>
      <c r="O22" s="52"/>
      <c r="P22" s="56"/>
      <c r="Q22" s="56"/>
      <c r="R22" s="56">
        <v>230</v>
      </c>
    </row>
    <row r="23" spans="1:18" ht="15" customHeight="1">
      <c r="A23" s="12">
        <v>562.29</v>
      </c>
      <c r="B23" s="30" t="s">
        <v>24</v>
      </c>
      <c r="C23" s="46"/>
      <c r="D23" s="51">
        <f>1004+4014</f>
        <v>5018</v>
      </c>
      <c r="E23" s="88">
        <f t="shared" si="1"/>
        <v>2644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>
        <v>2644</v>
      </c>
      <c r="R23" s="56"/>
    </row>
    <row r="24" spans="1:18" ht="15" customHeight="1">
      <c r="A24" s="12">
        <v>562.32</v>
      </c>
      <c r="B24" s="30" t="s">
        <v>25</v>
      </c>
      <c r="C24" s="46"/>
      <c r="D24" s="51">
        <v>6529</v>
      </c>
      <c r="E24" s="88">
        <f t="shared" si="1"/>
        <v>6192</v>
      </c>
      <c r="F24" s="83"/>
      <c r="G24" s="56"/>
      <c r="H24" s="56"/>
      <c r="I24" s="56"/>
      <c r="J24" s="56"/>
      <c r="K24" s="85"/>
      <c r="L24" s="83">
        <v>2920</v>
      </c>
      <c r="M24" s="56"/>
      <c r="N24" s="85">
        <v>1842</v>
      </c>
      <c r="O24" s="52"/>
      <c r="P24" s="56">
        <v>627</v>
      </c>
      <c r="Q24" s="56">
        <v>803</v>
      </c>
      <c r="R24" s="56"/>
    </row>
    <row r="25" spans="1:18" ht="15" customHeight="1">
      <c r="A25" s="12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84</v>
      </c>
      <c r="E26" s="88">
        <f t="shared" si="1"/>
        <v>40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/>
      <c r="Q26" s="56">
        <v>40</v>
      </c>
      <c r="R26" s="56"/>
    </row>
    <row r="27" spans="1:18" ht="15" customHeight="1">
      <c r="A27" s="12">
        <v>562.35</v>
      </c>
      <c r="B27" s="30" t="s">
        <v>28</v>
      </c>
      <c r="C27" s="46"/>
      <c r="D27" s="51">
        <v>31</v>
      </c>
      <c r="E27" s="88">
        <f t="shared" si="1"/>
        <v>0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/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>
        <f>1074+596</f>
        <v>1670</v>
      </c>
      <c r="E31" s="88">
        <f t="shared" si="1"/>
        <v>800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>
        <v>800</v>
      </c>
    </row>
    <row r="32" spans="1:18" ht="15" customHeight="1">
      <c r="A32" s="12">
        <v>562.44</v>
      </c>
      <c r="B32" s="30" t="s">
        <v>32</v>
      </c>
      <c r="C32" s="46"/>
      <c r="D32" s="51">
        <v>1407</v>
      </c>
      <c r="E32" s="88">
        <f>SUM(F32:R32)</f>
        <v>1373</v>
      </c>
      <c r="F32" s="83">
        <v>1373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105">
        <f>1000+744</f>
        <v>1744</v>
      </c>
      <c r="E34" s="88">
        <f>SUM(F34:R34)</f>
        <v>744</v>
      </c>
      <c r="F34" s="83"/>
      <c r="G34" s="56"/>
      <c r="H34" s="56"/>
      <c r="I34" s="56"/>
      <c r="J34" s="56"/>
      <c r="K34" s="85"/>
      <c r="L34" s="83"/>
      <c r="M34" s="56">
        <v>744</v>
      </c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211</v>
      </c>
      <c r="E35" s="88">
        <f t="shared" si="1"/>
        <v>0</v>
      </c>
      <c r="F35" s="83"/>
      <c r="G35" s="56"/>
      <c r="H35" s="56"/>
      <c r="I35" s="56"/>
      <c r="J35" s="56"/>
      <c r="K35" s="85"/>
      <c r="L35" s="83"/>
      <c r="M35" s="56"/>
      <c r="N35" s="85"/>
      <c r="O35" s="52"/>
      <c r="P35" s="56"/>
      <c r="Q35" s="56"/>
      <c r="R35" s="56"/>
    </row>
    <row r="36" spans="1:18" ht="15" customHeight="1">
      <c r="A36" s="12">
        <v>562.53</v>
      </c>
      <c r="B36" s="30" t="s">
        <v>36</v>
      </c>
      <c r="C36" s="46"/>
      <c r="D36" s="51">
        <f>20+746</f>
        <v>766</v>
      </c>
      <c r="E36" s="88">
        <f t="shared" si="1"/>
        <v>1347</v>
      </c>
      <c r="F36" s="83"/>
      <c r="G36" s="56"/>
      <c r="H36" s="56"/>
      <c r="I36" s="56"/>
      <c r="J36" s="56"/>
      <c r="K36" s="85">
        <v>558</v>
      </c>
      <c r="L36" s="83"/>
      <c r="M36" s="56"/>
      <c r="N36" s="85"/>
      <c r="O36" s="52"/>
      <c r="P36" s="56"/>
      <c r="Q36" s="56">
        <f>657+132</f>
        <v>789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3294</v>
      </c>
      <c r="E37" s="88">
        <f t="shared" si="1"/>
        <v>2036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1640+132+264</f>
        <v>2036</v>
      </c>
      <c r="R37" s="56"/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4606</v>
      </c>
      <c r="E39" s="88">
        <f t="shared" si="1"/>
        <v>3206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579+2627</f>
        <v>3206</v>
      </c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395</v>
      </c>
      <c r="E41" s="88">
        <f t="shared" si="1"/>
        <v>117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117</v>
      </c>
      <c r="R41" s="56"/>
    </row>
    <row r="42" spans="1:18" ht="15" customHeight="1">
      <c r="A42" s="13">
        <v>562.59</v>
      </c>
      <c r="B42" s="8" t="s">
        <v>42</v>
      </c>
      <c r="C42" s="48"/>
      <c r="D42" s="57">
        <v>143</v>
      </c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1033</v>
      </c>
      <c r="E44" s="88">
        <f t="shared" si="1"/>
        <v>755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755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46979</v>
      </c>
      <c r="E49" s="88">
        <f t="shared" si="1"/>
        <v>46979</v>
      </c>
      <c r="F49" s="83"/>
      <c r="G49" s="56"/>
      <c r="H49" s="56">
        <v>46979</v>
      </c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12608</v>
      </c>
      <c r="E50" s="88">
        <f t="shared" si="1"/>
        <v>12248</v>
      </c>
      <c r="F50" s="83"/>
      <c r="G50" s="56"/>
      <c r="H50" s="56"/>
      <c r="I50" s="56"/>
      <c r="J50" s="56"/>
      <c r="K50" s="85"/>
      <c r="L50" s="94">
        <v>12248</v>
      </c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227277</v>
      </c>
      <c r="E55" s="96">
        <f t="shared" si="2"/>
        <v>217620</v>
      </c>
      <c r="F55" s="97">
        <f t="shared" si="2"/>
        <v>1598</v>
      </c>
      <c r="G55" s="98">
        <f t="shared" si="2"/>
        <v>15028</v>
      </c>
      <c r="H55" s="98">
        <f t="shared" si="2"/>
        <v>60000</v>
      </c>
      <c r="I55" s="98">
        <f t="shared" si="2"/>
        <v>0</v>
      </c>
      <c r="J55" s="98">
        <f>SUM(J4:J54)</f>
        <v>18138</v>
      </c>
      <c r="K55" s="99">
        <f>SUM(K4:K54)</f>
        <v>694</v>
      </c>
      <c r="L55" s="97">
        <f>SUM(L4:L54)</f>
        <v>66292</v>
      </c>
      <c r="M55" s="98">
        <f t="shared" si="2"/>
        <v>9062</v>
      </c>
      <c r="N55" s="99">
        <f t="shared" si="2"/>
        <v>1842</v>
      </c>
      <c r="O55" s="95">
        <f t="shared" si="2"/>
        <v>0</v>
      </c>
      <c r="P55" s="98">
        <f t="shared" si="2"/>
        <v>33354</v>
      </c>
      <c r="Q55" s="98">
        <f t="shared" si="2"/>
        <v>10390</v>
      </c>
      <c r="R55" s="98">
        <f t="shared" si="2"/>
        <v>1222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3.7</v>
      </c>
      <c r="E59" s="25"/>
    </row>
    <row r="60" spans="1:6" ht="12.75">
      <c r="A60" s="15"/>
      <c r="B60" s="27" t="s">
        <v>81</v>
      </c>
      <c r="D60" s="50">
        <v>2250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0.0003300199332039655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2">
        <f>SUM(C71:C75)</f>
        <v>95458</v>
      </c>
      <c r="D70" s="63">
        <f>SUM(D71:D75)</f>
        <v>0.43864534509695796</v>
      </c>
      <c r="E70" s="2"/>
      <c r="F70" s="2"/>
      <c r="G70" s="2"/>
    </row>
    <row r="71" spans="2:7" ht="12.75">
      <c r="B71" s="33" t="s">
        <v>58</v>
      </c>
      <c r="C71" s="43">
        <f>F55</f>
        <v>1598</v>
      </c>
      <c r="D71" s="64">
        <f>F55/$E$55</f>
        <v>0.007343075085010569</v>
      </c>
      <c r="E71" s="2"/>
      <c r="F71" s="2"/>
      <c r="G71" s="2"/>
    </row>
    <row r="72" spans="2:7" ht="12.75">
      <c r="B72" s="33" t="s">
        <v>74</v>
      </c>
      <c r="C72" s="44">
        <f>G55</f>
        <v>15028</v>
      </c>
      <c r="D72" s="64">
        <f>G55/$E$55</f>
        <v>0.06905615292712067</v>
      </c>
      <c r="E72" s="2"/>
      <c r="F72" s="2"/>
      <c r="G72" s="2"/>
    </row>
    <row r="73" spans="2:7" ht="12.75">
      <c r="B73" s="33" t="s">
        <v>77</v>
      </c>
      <c r="C73" s="44">
        <f>H55</f>
        <v>60000</v>
      </c>
      <c r="D73" s="64">
        <f>H55/$E$55</f>
        <v>0.27570995312930796</v>
      </c>
      <c r="E73" s="2"/>
      <c r="F73" s="2"/>
      <c r="G73" s="2"/>
    </row>
    <row r="74" spans="2:7" ht="12.75">
      <c r="B74" s="33" t="s">
        <v>71</v>
      </c>
      <c r="C74" s="44">
        <f>J55</f>
        <v>18138</v>
      </c>
      <c r="D74" s="64">
        <f>J55/$E$55</f>
        <v>0.0833471188309898</v>
      </c>
      <c r="E74" s="2"/>
      <c r="F74" s="2"/>
      <c r="G74" s="2"/>
    </row>
    <row r="75" spans="2:5" ht="13.5" thickBot="1">
      <c r="B75" s="38" t="s">
        <v>70</v>
      </c>
      <c r="C75" s="42">
        <f>K55</f>
        <v>694</v>
      </c>
      <c r="D75" s="65">
        <f>K55/$E$55</f>
        <v>0.0031890451245289953</v>
      </c>
      <c r="E75" s="2"/>
    </row>
    <row r="76" spans="2:5" ht="13.5" thickTop="1">
      <c r="B76" s="36" t="s">
        <v>68</v>
      </c>
      <c r="C76" s="103">
        <f>SUM(C77:C79)</f>
        <v>77196</v>
      </c>
      <c r="D76" s="66">
        <f>SUM(D77:D79)</f>
        <v>0.35472842569616764</v>
      </c>
      <c r="E76" s="2"/>
    </row>
    <row r="77" spans="2:5" ht="12.75">
      <c r="B77" s="33" t="s">
        <v>66</v>
      </c>
      <c r="C77" s="44">
        <f>L55</f>
        <v>66292</v>
      </c>
      <c r="D77" s="64">
        <f>L55/$E$55</f>
        <v>0.3046227368808014</v>
      </c>
      <c r="E77" s="2"/>
    </row>
    <row r="78" spans="2:5" ht="18.75" customHeight="1">
      <c r="B78" s="33" t="s">
        <v>67</v>
      </c>
      <c r="C78" s="44">
        <f>M55</f>
        <v>9062</v>
      </c>
      <c r="D78" s="64">
        <f>M55/$E$55</f>
        <v>0.04164139325429648</v>
      </c>
      <c r="E78" s="2"/>
    </row>
    <row r="79" spans="2:5" ht="26.25" thickBot="1">
      <c r="B79" s="37" t="s">
        <v>72</v>
      </c>
      <c r="C79" s="42">
        <f>N55</f>
        <v>1842</v>
      </c>
      <c r="D79" s="65">
        <f>N55/$E$55</f>
        <v>0.008464295561069755</v>
      </c>
      <c r="E79" s="2"/>
    </row>
    <row r="80" spans="2:5" ht="13.5" thickTop="1">
      <c r="B80" s="39" t="s">
        <v>69</v>
      </c>
      <c r="C80" s="104">
        <f>SUM(C81:C83)</f>
        <v>44966</v>
      </c>
      <c r="D80" s="67">
        <f>SUM(D81:D83)</f>
        <v>0.20662622920687435</v>
      </c>
      <c r="E80" s="2"/>
    </row>
    <row r="81" spans="2:5" ht="12.75">
      <c r="B81" s="33" t="s">
        <v>59</v>
      </c>
      <c r="C81" s="44">
        <f>P55</f>
        <v>33354</v>
      </c>
      <c r="D81" s="64">
        <f>P55/$E$55</f>
        <v>0.15326716294458229</v>
      </c>
      <c r="E81" s="2"/>
    </row>
    <row r="82" spans="2:5" ht="12.75">
      <c r="B82" s="33" t="s">
        <v>61</v>
      </c>
      <c r="C82" s="44">
        <f>Q55</f>
        <v>10390</v>
      </c>
      <c r="D82" s="64">
        <f>Q55/$E$55</f>
        <v>0.04774377355022516</v>
      </c>
      <c r="E82" s="2"/>
    </row>
    <row r="83" spans="2:5" ht="13.5" thickBot="1">
      <c r="B83" s="34" t="s">
        <v>4</v>
      </c>
      <c r="C83" s="45">
        <f>R55</f>
        <v>1222</v>
      </c>
      <c r="D83" s="68">
        <f>R55/$E$55</f>
        <v>0.0056152927120669055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2014-01-17T23:52:39Z</dcterms:modified>
  <cp:category/>
  <cp:version/>
  <cp:contentType/>
  <cp:contentStatus/>
</cp:coreProperties>
</file>