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Asotin Pgs 10-11" sheetId="1" r:id="rId1"/>
  </sheets>
  <definedNames>
    <definedName name="_xlnm.Print_Area" localSheetId="0">'Asotin Pgs 10-11'!$A$1:$O$88</definedName>
    <definedName name="_xlnm.Print_Titles" localSheetId="0">'Asotin Pgs 10-11'!$1:$4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<sst xmlns="http://schemas.openxmlformats.org/spreadsheetml/2006/main" count="95" uniqueCount="87">
  <si>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</si>
  <si>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</si>
  <si>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</si>
  <si>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</si>
  <si>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</si>
  <si>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</si>
  <si>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</si>
  <si>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</si>
  <si>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</si>
  <si>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</si>
  <si>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</si>
  <si>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</si>
  <si>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</si>
  <si>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</si>
  <si>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</si>
  <si>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</si>
  <si>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</si>
  <si>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</si>
  <si>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</si>
  <si>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</si>
  <si>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</si>
  <si>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</si>
  <si>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</si>
  <si>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</si>
  <si>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</si>
  <si>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</si>
  <si>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</si>
  <si>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</si>
  <si>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</si>
  <si>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</si>
  <si>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</si>
  <si>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</si>
  <si>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</si>
  <si>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</si>
  <si>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</si>
  <si>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</si>
  <si>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</si>
  <si>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</si>
  <si>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</si>
  <si>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</si>
  <si>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</si>
  <si>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</si>
  <si>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</si>
  <si>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</si>
  <si>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</si>
  <si>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</si>
  <si>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</si>
  <si>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</si>
  <si>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</si>
  <si>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</si>
  <si>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</si>
  <si>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</si>
  <si>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</si>
  <si>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</si>
  <si>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</si>
  <si>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</si>
  <si>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</si>
  <si>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</si>
  <si>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</si>
  <si>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</si>
  <si>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</si>
  <si>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</si>
  <si>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</si>
  <si>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</si>
  <si>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</si>
  <si>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</si>
  <si>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</si>
  <si>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</si>
  <si>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</si>
  <si>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</si>
  <si>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</si>
  <si>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</si>
  <si>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</si>
  <si>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</si>
  <si>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</si>
  <si>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</si>
  <si>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</si>
  <si>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</si>
  <si>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</si>
  <si>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</si>
  <si>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</si>
  <si>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</si>
  <si>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</si>
  <si>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</si>
  <si>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 xml:space="preserve">Basis of Accounting: Cash </t>
  </si>
  <si>
    <t>MVET Replacement Funds (336.04.23)</t>
  </si>
  <si>
    <t>County Public Health Assistance (336.04.24)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</si>
</sst>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('Asotin Pgs 10-11'!$B$61,'Asotin Pgs 10-11'!$B$69,'Asotin Pgs 10-11'!$B$74:$B$76)</c:f>
              <c:strCache/>
            </c:strRef>
          </c:cat>
          <c:val>
            <c:numRef>
              <c:f>('Asotin Pgs 10-11'!$C$68,'Asotin Pgs 10-11'!$C$72,'Asotin Pgs 10-11'!$C$74:$C$76)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21800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7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84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85</v>
      </c>
      <c r="G4" s="100" t="s">
        <v>12</v>
      </c>
      <c r="H4" s="100" t="s">
        <v>48</v>
      </c>
      <c r="I4" s="90" t="s">
        <v>86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385586</v>
      </c>
      <c r="D5" s="10">
        <f>SUM(E5:O5)</f>
        <v>201416</v>
      </c>
      <c r="E5" s="13">
        <v>0</v>
      </c>
      <c r="F5" s="7">
        <v>33857</v>
      </c>
      <c r="G5" s="7">
        <v>0</v>
      </c>
      <c r="H5" s="7">
        <v>32216</v>
      </c>
      <c r="I5" s="19">
        <v>79945</v>
      </c>
      <c r="J5" s="34">
        <v>0</v>
      </c>
      <c r="K5" s="13">
        <v>4292</v>
      </c>
      <c r="L5" s="35">
        <v>24764</v>
      </c>
      <c r="M5" s="7">
        <v>25000</v>
      </c>
      <c r="N5" s="80"/>
      <c r="O5" s="13">
        <f>155+1187</f>
        <v>1342</v>
      </c>
    </row>
    <row r="6" spans="1:15" ht="15">
      <c r="A6" s="36">
        <v>562.21</v>
      </c>
      <c r="B6" s="37" t="s">
        <v>15</v>
      </c>
      <c r="C6" s="11"/>
      <c r="D6" s="10"/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4985</v>
      </c>
      <c r="D7" s="10">
        <f aca="true" t="shared" si="0" ref="D7:D43">SUM(E7:O7)</f>
        <v>42467</v>
      </c>
      <c r="E7" s="11"/>
      <c r="F7" s="5"/>
      <c r="G7" s="5"/>
      <c r="H7" s="5"/>
      <c r="I7" s="6"/>
      <c r="J7" s="12"/>
      <c r="K7" s="11">
        <v>41167</v>
      </c>
      <c r="L7" s="14">
        <v>1300</v>
      </c>
      <c r="M7" s="5"/>
      <c r="N7" s="10"/>
      <c r="O7" s="11"/>
    </row>
    <row r="8" spans="1:15" ht="15">
      <c r="A8" s="36">
        <v>562.24</v>
      </c>
      <c r="B8" s="37" t="s">
        <v>16</v>
      </c>
      <c r="C8" s="11">
        <v>8293</v>
      </c>
      <c r="D8" s="10">
        <f t="shared" si="0"/>
        <v>8725</v>
      </c>
      <c r="E8" s="11"/>
      <c r="F8" s="5"/>
      <c r="G8" s="5"/>
      <c r="H8" s="5"/>
      <c r="I8" s="6"/>
      <c r="J8" s="12"/>
      <c r="K8" s="11"/>
      <c r="L8" s="14"/>
      <c r="M8" s="5"/>
      <c r="N8" s="10"/>
      <c r="O8" s="11">
        <v>8725</v>
      </c>
    </row>
    <row r="9" spans="1:15" ht="15">
      <c r="A9" s="36">
        <v>562.25</v>
      </c>
      <c r="B9" s="59" t="s">
        <v>60</v>
      </c>
      <c r="C9" s="11">
        <v>30311</v>
      </c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138178</v>
      </c>
      <c r="D12" s="10">
        <f t="shared" si="0"/>
        <v>139235</v>
      </c>
      <c r="E12" s="11"/>
      <c r="F12" s="5"/>
      <c r="G12" s="5"/>
      <c r="H12" s="5"/>
      <c r="I12" s="6"/>
      <c r="J12" s="12"/>
      <c r="K12" s="11">
        <v>139235</v>
      </c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v>12999</v>
      </c>
      <c r="D13" s="10">
        <f t="shared" si="0"/>
        <v>12620</v>
      </c>
      <c r="E13" s="11"/>
      <c r="F13" s="5"/>
      <c r="G13" s="5"/>
      <c r="H13" s="5"/>
      <c r="I13" s="6"/>
      <c r="J13" s="12"/>
      <c r="K13" s="11"/>
      <c r="L13" s="14"/>
      <c r="M13" s="5"/>
      <c r="N13" s="10">
        <f>7215+4405+1000</f>
        <v>12620</v>
      </c>
      <c r="O13" s="11"/>
    </row>
    <row r="14" spans="1:15" ht="15">
      <c r="A14" s="36">
        <v>562.32</v>
      </c>
      <c r="B14" s="37" t="s">
        <v>17</v>
      </c>
      <c r="C14" s="11">
        <f>47511+12022</f>
        <v>59533</v>
      </c>
      <c r="D14" s="10">
        <f t="shared" si="0"/>
        <v>43165</v>
      </c>
      <c r="E14" s="11"/>
      <c r="F14" s="5"/>
      <c r="G14" s="5"/>
      <c r="H14" s="5"/>
      <c r="I14" s="6"/>
      <c r="J14" s="12"/>
      <c r="K14" s="11">
        <f>7914+471</f>
        <v>8385</v>
      </c>
      <c r="L14" s="14"/>
      <c r="M14" s="5"/>
      <c r="N14" s="10">
        <v>34780</v>
      </c>
      <c r="O14" s="11"/>
    </row>
    <row r="15" spans="1:15" ht="15">
      <c r="A15" s="36">
        <v>562.33</v>
      </c>
      <c r="B15" s="59" t="s">
        <v>62</v>
      </c>
      <c r="C15" s="11">
        <v>5000</v>
      </c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4019</v>
      </c>
      <c r="D16" s="10">
        <f t="shared" si="0"/>
        <v>4430</v>
      </c>
      <c r="E16" s="11"/>
      <c r="F16" s="5"/>
      <c r="G16" s="5"/>
      <c r="H16" s="5"/>
      <c r="I16" s="6"/>
      <c r="J16" s="12"/>
      <c r="K16" s="11"/>
      <c r="L16" s="14"/>
      <c r="M16" s="5"/>
      <c r="N16" s="10">
        <v>4430</v>
      </c>
      <c r="O16" s="11"/>
    </row>
    <row r="17" spans="1:15" ht="15">
      <c r="A17" s="36">
        <v>562.35</v>
      </c>
      <c r="B17" s="37" t="s">
        <v>19</v>
      </c>
      <c r="C17" s="11"/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35019</v>
      </c>
      <c r="D18" s="10">
        <f t="shared" si="0"/>
        <v>60000</v>
      </c>
      <c r="E18" s="11"/>
      <c r="F18" s="5"/>
      <c r="G18" s="5">
        <v>60000</v>
      </c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14426</v>
      </c>
      <c r="D22" s="10">
        <f t="shared" si="0"/>
        <v>16803</v>
      </c>
      <c r="E22" s="11">
        <v>2644</v>
      </c>
      <c r="F22" s="5"/>
      <c r="G22" s="5"/>
      <c r="H22" s="5"/>
      <c r="I22" s="6"/>
      <c r="J22" s="12"/>
      <c r="K22" s="11">
        <v>14159</v>
      </c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616</v>
      </c>
      <c r="D25" s="10">
        <f t="shared" si="0"/>
        <v>0</v>
      </c>
      <c r="E25" s="11"/>
      <c r="F25" s="5"/>
      <c r="G25" s="5"/>
      <c r="H25" s="5"/>
      <c r="I25" s="6"/>
      <c r="J25" s="12"/>
      <c r="K25" s="11"/>
      <c r="L25" s="14"/>
      <c r="M25" s="5"/>
      <c r="N25" s="10"/>
      <c r="O25" s="11"/>
    </row>
    <row r="26" spans="1:15" ht="15">
      <c r="A26" s="36">
        <v>562.53</v>
      </c>
      <c r="B26" s="59" t="s">
        <v>66</v>
      </c>
      <c r="C26" s="11">
        <v>32551</v>
      </c>
      <c r="D26" s="10">
        <f t="shared" si="0"/>
        <v>46604</v>
      </c>
      <c r="E26" s="11"/>
      <c r="F26" s="5"/>
      <c r="G26" s="5"/>
      <c r="H26" s="5"/>
      <c r="I26" s="6"/>
      <c r="J26" s="12">
        <v>34104</v>
      </c>
      <c r="K26" s="11"/>
      <c r="L26" s="14"/>
      <c r="M26" s="5"/>
      <c r="N26" s="10">
        <v>12500</v>
      </c>
      <c r="O26" s="11"/>
    </row>
    <row r="27" spans="1:15" ht="15">
      <c r="A27" s="36">
        <v>562.54</v>
      </c>
      <c r="B27" s="59" t="s">
        <v>67</v>
      </c>
      <c r="C27" s="11">
        <v>35648</v>
      </c>
      <c r="D27" s="10">
        <f t="shared" si="0"/>
        <v>38137</v>
      </c>
      <c r="E27" s="11"/>
      <c r="F27" s="5"/>
      <c r="G27" s="5"/>
      <c r="H27" s="5"/>
      <c r="I27" s="6"/>
      <c r="J27" s="12"/>
      <c r="K27" s="11"/>
      <c r="L27" s="14"/>
      <c r="M27" s="5"/>
      <c r="N27" s="10">
        <f>33442+4695</f>
        <v>38137</v>
      </c>
      <c r="O27" s="11"/>
    </row>
    <row r="28" spans="1:15" ht="15">
      <c r="A28" s="36">
        <v>562.55</v>
      </c>
      <c r="B28" s="37" t="s">
        <v>24</v>
      </c>
      <c r="C28" s="11">
        <v>2396</v>
      </c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32544</v>
      </c>
      <c r="D29" s="10">
        <f t="shared" si="0"/>
        <v>34433</v>
      </c>
      <c r="E29" s="11"/>
      <c r="F29" s="5"/>
      <c r="G29" s="5"/>
      <c r="H29" s="5"/>
      <c r="I29" s="6"/>
      <c r="J29" s="12"/>
      <c r="K29" s="11"/>
      <c r="L29" s="14"/>
      <c r="M29" s="5"/>
      <c r="N29" s="10">
        <v>34433</v>
      </c>
      <c r="O29" s="11"/>
    </row>
    <row r="30" spans="1:15" ht="15">
      <c r="A30" s="36">
        <v>562.57</v>
      </c>
      <c r="B30" s="59" t="s">
        <v>68</v>
      </c>
      <c r="C30" s="11">
        <v>42</v>
      </c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853</v>
      </c>
      <c r="D31" s="10">
        <f t="shared" si="0"/>
        <v>0</v>
      </c>
      <c r="E31" s="11"/>
      <c r="F31" s="5"/>
      <c r="G31" s="5"/>
      <c r="H31" s="5"/>
      <c r="I31" s="6"/>
      <c r="J31" s="12"/>
      <c r="K31" s="11"/>
      <c r="L31" s="14"/>
      <c r="M31" s="5"/>
      <c r="N31" s="10"/>
      <c r="O31" s="11"/>
    </row>
    <row r="32" spans="1:15" ht="15">
      <c r="A32" s="36">
        <v>562.59</v>
      </c>
      <c r="B32" s="59" t="s">
        <v>56</v>
      </c>
      <c r="C32" s="11">
        <v>43</v>
      </c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>
        <v>2193</v>
      </c>
      <c r="D33" s="10">
        <f t="shared" si="0"/>
        <v>4780</v>
      </c>
      <c r="E33" s="11"/>
      <c r="F33" s="5"/>
      <c r="G33" s="5"/>
      <c r="H33" s="5"/>
      <c r="I33" s="6"/>
      <c r="J33" s="12"/>
      <c r="K33" s="11"/>
      <c r="L33" s="14"/>
      <c r="M33" s="5"/>
      <c r="N33" s="10">
        <v>4780</v>
      </c>
      <c r="O33" s="11"/>
    </row>
    <row r="34" spans="1:15" ht="15">
      <c r="A34" s="36">
        <v>562.71</v>
      </c>
      <c r="B34" s="37" t="s">
        <v>27</v>
      </c>
      <c r="C34" s="11">
        <v>7166</v>
      </c>
      <c r="D34" s="10">
        <f t="shared" si="0"/>
        <v>4922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4922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/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23079</v>
      </c>
      <c r="D41" s="10">
        <f t="shared" si="0"/>
        <v>22676</v>
      </c>
      <c r="E41" s="11"/>
      <c r="F41" s="5"/>
      <c r="G41" s="5"/>
      <c r="H41" s="5"/>
      <c r="I41" s="6"/>
      <c r="J41" s="12"/>
      <c r="K41" s="11">
        <v>22676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835480</v>
      </c>
      <c r="D44" s="64">
        <f>SUM(E44:O44)</f>
        <v>680413</v>
      </c>
      <c r="E44" s="65">
        <f aca="true" t="shared" si="1" ref="E44:O44">SUM(E5:E43)</f>
        <v>2644</v>
      </c>
      <c r="F44" s="63">
        <f t="shared" si="1"/>
        <v>33857</v>
      </c>
      <c r="G44" s="63">
        <f t="shared" si="1"/>
        <v>60000</v>
      </c>
      <c r="H44" s="63">
        <f t="shared" si="1"/>
        <v>32216</v>
      </c>
      <c r="I44" s="63">
        <f t="shared" si="1"/>
        <v>79945</v>
      </c>
      <c r="J44" s="66">
        <f t="shared" si="1"/>
        <v>34104</v>
      </c>
      <c r="K44" s="65">
        <f t="shared" si="1"/>
        <v>229914</v>
      </c>
      <c r="L44" s="67">
        <f t="shared" si="1"/>
        <v>26064</v>
      </c>
      <c r="M44" s="63">
        <f t="shared" si="1"/>
        <v>25000</v>
      </c>
      <c r="N44" s="64">
        <f t="shared" si="1"/>
        <v>146602</v>
      </c>
      <c r="O44" s="65">
        <f t="shared" si="1"/>
        <v>10067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>SUM(E54:O54)</f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835480</v>
      </c>
      <c r="D56" s="72">
        <f>SUM(E56:O56)</f>
        <v>680413</v>
      </c>
      <c r="E56" s="73">
        <f aca="true" t="shared" si="3" ref="E56:O56">SUM(E44:E55)</f>
        <v>2644</v>
      </c>
      <c r="F56" s="71">
        <f t="shared" si="3"/>
        <v>33857</v>
      </c>
      <c r="G56" s="71">
        <f t="shared" si="3"/>
        <v>60000</v>
      </c>
      <c r="H56" s="71">
        <f t="shared" si="3"/>
        <v>32216</v>
      </c>
      <c r="I56" s="74">
        <f t="shared" si="3"/>
        <v>79945</v>
      </c>
      <c r="J56" s="75">
        <f t="shared" si="3"/>
        <v>34104</v>
      </c>
      <c r="K56" s="73">
        <f t="shared" si="3"/>
        <v>229914</v>
      </c>
      <c r="L56" s="76">
        <f t="shared" si="3"/>
        <v>26064</v>
      </c>
      <c r="M56" s="71">
        <f t="shared" si="3"/>
        <v>25000</v>
      </c>
      <c r="N56" s="83">
        <f t="shared" si="3"/>
        <v>146602</v>
      </c>
      <c r="O56" s="73">
        <f t="shared" si="3"/>
        <v>10067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2644</v>
      </c>
      <c r="D62" s="45">
        <f>E56/D56</f>
        <v>0.003885875196388076</v>
      </c>
    </row>
    <row r="63" spans="2:4" ht="15">
      <c r="B63" s="24" t="s">
        <v>2</v>
      </c>
      <c r="C63" s="46">
        <f>F56</f>
        <v>33857</v>
      </c>
      <c r="D63" s="45">
        <f>F56/D56</f>
        <v>0.04975948431320389</v>
      </c>
    </row>
    <row r="64" spans="2:4" ht="15">
      <c r="B64" s="24" t="s">
        <v>3</v>
      </c>
      <c r="C64" s="46">
        <f>G56</f>
        <v>60000</v>
      </c>
      <c r="D64" s="45">
        <f>G56/D56</f>
        <v>0.0881817366805161</v>
      </c>
    </row>
    <row r="65" spans="2:4" ht="15">
      <c r="B65" s="24" t="s">
        <v>4</v>
      </c>
      <c r="C65" s="46">
        <f>H56</f>
        <v>32216</v>
      </c>
      <c r="D65" s="45">
        <f>H56/D56</f>
        <v>0.047347713814991775</v>
      </c>
    </row>
    <row r="66" spans="2:4" ht="15">
      <c r="B66" s="24" t="s">
        <v>5</v>
      </c>
      <c r="C66" s="46">
        <f>I56</f>
        <v>79945</v>
      </c>
      <c r="D66" s="45">
        <f>I56/D56</f>
        <v>0.11749481564873099</v>
      </c>
    </row>
    <row r="67" spans="2:4" ht="15">
      <c r="B67" s="53" t="s">
        <v>46</v>
      </c>
      <c r="C67" s="47">
        <f>J56</f>
        <v>34104</v>
      </c>
      <c r="D67" s="48">
        <f>J56/D56</f>
        <v>0.05012249912920535</v>
      </c>
    </row>
    <row r="68" spans="2:4" ht="15.75" thickBot="1">
      <c r="B68" s="91" t="s">
        <v>79</v>
      </c>
      <c r="C68" s="49">
        <f>SUM(C62:C67)</f>
        <v>242766</v>
      </c>
      <c r="D68" s="50">
        <f>SUM(D62:D67)</f>
        <v>0.3567921247830362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229914</v>
      </c>
      <c r="D70" s="23">
        <f>K56/D56</f>
        <v>0.3379035967860696</v>
      </c>
    </row>
    <row r="71" spans="2:4" ht="15">
      <c r="B71" s="54" t="s">
        <v>8</v>
      </c>
      <c r="C71" s="25">
        <f>L56</f>
        <v>26064</v>
      </c>
      <c r="D71" s="26">
        <f>L56/D56</f>
        <v>0.038306146414016196</v>
      </c>
    </row>
    <row r="72" spans="2:4" ht="15.75" thickBot="1">
      <c r="B72" s="91" t="s">
        <v>80</v>
      </c>
      <c r="C72" s="49">
        <f>SUM(C70:C71)</f>
        <v>255978</v>
      </c>
      <c r="D72" s="50">
        <f>SUM(D70:D71)</f>
        <v>0.3762097432000858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25000</v>
      </c>
      <c r="D74" s="23">
        <f>M56/D56</f>
        <v>0.03674239028354837</v>
      </c>
    </row>
    <row r="75" spans="2:4" ht="15">
      <c r="B75" s="22" t="s">
        <v>9</v>
      </c>
      <c r="C75" s="21">
        <f>N56</f>
        <v>146602</v>
      </c>
      <c r="D75" s="23">
        <f>N56/D56</f>
        <v>0.21546031601395035</v>
      </c>
    </row>
    <row r="76" spans="2:4" ht="15">
      <c r="B76" s="97" t="s">
        <v>50</v>
      </c>
      <c r="C76" s="25">
        <f>O56</f>
        <v>10067</v>
      </c>
      <c r="D76" s="26">
        <f>O56/D56</f>
        <v>0.01479542571937926</v>
      </c>
    </row>
    <row r="77" spans="2:4" ht="15.75" thickBot="1">
      <c r="B77" s="91" t="s">
        <v>81</v>
      </c>
      <c r="C77" s="49">
        <f>SUM(C74:C76)</f>
        <v>181669</v>
      </c>
      <c r="D77" s="50">
        <f>SUM(D74:D76)</f>
        <v>0.266998132016878</v>
      </c>
    </row>
    <row r="78" spans="2:4" ht="15.75" thickBot="1">
      <c r="B78" s="94" t="s">
        <v>47</v>
      </c>
      <c r="C78" s="95">
        <f>C68+C72+C77</f>
        <v>680413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&amp;"-,Bold"&amp;20ASOTIN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2014-07-09T20:42:30Z</dcterms:modified>
  <cp:category>Washington State</cp:category>
  <cp:version/>
  <cp:contentType/>
  <cp:contentStatus/>
</cp:coreProperties>
</file>