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7458E633-02F4-4F1E-B550-F07FA6CF17AA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H539" i="10"/>
  <c r="E539" i="10"/>
  <c r="D539" i="10"/>
  <c r="B539" i="10"/>
  <c r="F539" i="10" s="1"/>
  <c r="H538" i="10"/>
  <c r="E538" i="10"/>
  <c r="D538" i="10"/>
  <c r="B538" i="10"/>
  <c r="F538" i="10" s="1"/>
  <c r="E537" i="10"/>
  <c r="D537" i="10"/>
  <c r="B537" i="10"/>
  <c r="H537" i="10" s="1"/>
  <c r="E536" i="10"/>
  <c r="D536" i="10"/>
  <c r="B536" i="10"/>
  <c r="H535" i="10"/>
  <c r="E535" i="10"/>
  <c r="D535" i="10"/>
  <c r="B535" i="10"/>
  <c r="F535" i="10" s="1"/>
  <c r="H534" i="10"/>
  <c r="E534" i="10"/>
  <c r="D534" i="10"/>
  <c r="B534" i="10"/>
  <c r="F534" i="10" s="1"/>
  <c r="E533" i="10"/>
  <c r="D533" i="10"/>
  <c r="B533" i="10"/>
  <c r="H533" i="10" s="1"/>
  <c r="E532" i="10"/>
  <c r="D532" i="10"/>
  <c r="B532" i="10"/>
  <c r="H531" i="10"/>
  <c r="E531" i="10"/>
  <c r="D531" i="10"/>
  <c r="B531" i="10"/>
  <c r="F531" i="10" s="1"/>
  <c r="E530" i="10"/>
  <c r="D530" i="10"/>
  <c r="B530" i="10"/>
  <c r="H530" i="10" s="1"/>
  <c r="E529" i="10"/>
  <c r="D529" i="10"/>
  <c r="B529" i="10"/>
  <c r="F528" i="10"/>
  <c r="E528" i="10"/>
  <c r="D528" i="10"/>
  <c r="B528" i="10"/>
  <c r="H528" i="10" s="1"/>
  <c r="H527" i="10"/>
  <c r="E527" i="10"/>
  <c r="D527" i="10"/>
  <c r="B527" i="10"/>
  <c r="F527" i="10" s="1"/>
  <c r="E526" i="10"/>
  <c r="D526" i="10"/>
  <c r="B526" i="10"/>
  <c r="E525" i="10"/>
  <c r="D525" i="10"/>
  <c r="B525" i="10"/>
  <c r="H525" i="10" s="1"/>
  <c r="F524" i="10"/>
  <c r="E524" i="10"/>
  <c r="D524" i="10"/>
  <c r="B524" i="10"/>
  <c r="H523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F520" i="10" s="1"/>
  <c r="E519" i="10"/>
  <c r="D519" i="10"/>
  <c r="B519" i="10"/>
  <c r="H519" i="10" s="1"/>
  <c r="E518" i="10"/>
  <c r="D518" i="10"/>
  <c r="B518" i="10"/>
  <c r="E517" i="10"/>
  <c r="D517" i="10"/>
  <c r="B517" i="10"/>
  <c r="F517" i="10" s="1"/>
  <c r="E516" i="10"/>
  <c r="D516" i="10"/>
  <c r="B516" i="10"/>
  <c r="F516" i="10" s="1"/>
  <c r="E515" i="10"/>
  <c r="D515" i="10"/>
  <c r="B515" i="10"/>
  <c r="H515" i="10" s="1"/>
  <c r="E514" i="10"/>
  <c r="D514" i="10"/>
  <c r="B514" i="10"/>
  <c r="B513" i="10"/>
  <c r="F513" i="10" s="1"/>
  <c r="F512" i="10"/>
  <c r="B512" i="10"/>
  <c r="F511" i="10"/>
  <c r="E511" i="10"/>
  <c r="D511" i="10"/>
  <c r="B511" i="10"/>
  <c r="F510" i="10"/>
  <c r="E510" i="10"/>
  <c r="D510" i="10"/>
  <c r="B510" i="10"/>
  <c r="H510" i="10" s="1"/>
  <c r="E509" i="10"/>
  <c r="D509" i="10"/>
  <c r="B509" i="10"/>
  <c r="E508" i="10"/>
  <c r="D508" i="10"/>
  <c r="B508" i="10"/>
  <c r="F508" i="10" s="1"/>
  <c r="E507" i="10"/>
  <c r="D507" i="10"/>
  <c r="B507" i="10"/>
  <c r="H507" i="10" s="1"/>
  <c r="E506" i="10"/>
  <c r="D506" i="10"/>
  <c r="B506" i="10"/>
  <c r="H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H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H500" i="10" s="1"/>
  <c r="E499" i="10"/>
  <c r="D499" i="10"/>
  <c r="B499" i="10"/>
  <c r="H499" i="10" s="1"/>
  <c r="E498" i="10"/>
  <c r="D498" i="10"/>
  <c r="F498" i="10" s="1"/>
  <c r="B498" i="10"/>
  <c r="H497" i="10"/>
  <c r="E497" i="10"/>
  <c r="D497" i="10"/>
  <c r="B497" i="10"/>
  <c r="F497" i="10" s="1"/>
  <c r="F496" i="10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C470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C439" i="10"/>
  <c r="B439" i="10"/>
  <c r="C438" i="10"/>
  <c r="B438" i="10"/>
  <c r="B437" i="10"/>
  <c r="B436" i="10"/>
  <c r="B435" i="10"/>
  <c r="C434" i="10"/>
  <c r="B434" i="10"/>
  <c r="D433" i="10"/>
  <c r="B433" i="10"/>
  <c r="B432" i="10"/>
  <c r="B431" i="10"/>
  <c r="C430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29" i="10"/>
  <c r="D328" i="10"/>
  <c r="D3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D221" i="10"/>
  <c r="B444" i="10" s="1"/>
  <c r="D217" i="10"/>
  <c r="C217" i="10"/>
  <c r="B217" i="10"/>
  <c r="E216" i="10"/>
  <c r="E215" i="10"/>
  <c r="E214" i="10"/>
  <c r="E213" i="10"/>
  <c r="E212" i="10"/>
  <c r="E211" i="10"/>
  <c r="E217" i="10" s="1"/>
  <c r="C478" i="10" s="1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437" i="10" s="1"/>
  <c r="D186" i="10"/>
  <c r="D436" i="10" s="1"/>
  <c r="D181" i="10"/>
  <c r="D438" i="10" s="1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D71" i="10"/>
  <c r="C575" i="10" s="1"/>
  <c r="CE70" i="10"/>
  <c r="C458" i="10" s="1"/>
  <c r="CE69" i="10"/>
  <c r="C440" i="10" s="1"/>
  <c r="CE68" i="10"/>
  <c r="CE66" i="10"/>
  <c r="C432" i="10" s="1"/>
  <c r="CE65" i="10"/>
  <c r="C431" i="10" s="1"/>
  <c r="CE64" i="10"/>
  <c r="F612" i="10" s="1"/>
  <c r="CE63" i="10"/>
  <c r="C429" i="10" s="1"/>
  <c r="CE61" i="10"/>
  <c r="CE60" i="10"/>
  <c r="H612" i="10" s="1"/>
  <c r="B53" i="10"/>
  <c r="CE51" i="10"/>
  <c r="B49" i="10"/>
  <c r="BZ48" i="10"/>
  <c r="BZ62" i="10" s="1"/>
  <c r="BU48" i="10"/>
  <c r="BU62" i="10" s="1"/>
  <c r="BO48" i="10"/>
  <c r="BO62" i="10" s="1"/>
  <c r="BJ48" i="10"/>
  <c r="BJ62" i="10" s="1"/>
  <c r="BE48" i="10"/>
  <c r="BE62" i="10" s="1"/>
  <c r="AY48" i="10"/>
  <c r="AY62" i="10" s="1"/>
  <c r="AT48" i="10"/>
  <c r="AT62" i="10" s="1"/>
  <c r="AO48" i="10"/>
  <c r="AO62" i="10" s="1"/>
  <c r="AI48" i="10"/>
  <c r="AI62" i="10" s="1"/>
  <c r="AD48" i="10"/>
  <c r="AD62" i="10" s="1"/>
  <c r="Y48" i="10"/>
  <c r="Y62" i="10" s="1"/>
  <c r="S48" i="10"/>
  <c r="S62" i="10" s="1"/>
  <c r="N48" i="10"/>
  <c r="N62" i="10" s="1"/>
  <c r="I48" i="10"/>
  <c r="I62" i="10" s="1"/>
  <c r="C48" i="10"/>
  <c r="C62" i="10" s="1"/>
  <c r="CE47" i="10"/>
  <c r="F499" i="10" l="1"/>
  <c r="F500" i="10"/>
  <c r="H501" i="10"/>
  <c r="F502" i="10"/>
  <c r="F503" i="10"/>
  <c r="H505" i="10"/>
  <c r="F506" i="10"/>
  <c r="F507" i="10"/>
  <c r="H508" i="10"/>
  <c r="H516" i="10"/>
  <c r="H517" i="10"/>
  <c r="F546" i="10"/>
  <c r="H520" i="10"/>
  <c r="F544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62" i="10" s="1"/>
  <c r="CE62" i="10" s="1"/>
  <c r="H536" i="10"/>
  <c r="F536" i="10"/>
  <c r="E48" i="10"/>
  <c r="E62" i="10" s="1"/>
  <c r="J48" i="10"/>
  <c r="J62" i="10" s="1"/>
  <c r="O48" i="10"/>
  <c r="O62" i="10" s="1"/>
  <c r="U48" i="10"/>
  <c r="U62" i="10" s="1"/>
  <c r="Z48" i="10"/>
  <c r="Z62" i="10" s="1"/>
  <c r="AE48" i="10"/>
  <c r="AE62" i="10" s="1"/>
  <c r="AK48" i="10"/>
  <c r="AK62" i="10" s="1"/>
  <c r="AP48" i="10"/>
  <c r="AP62" i="10" s="1"/>
  <c r="AU48" i="10"/>
  <c r="AU62" i="10" s="1"/>
  <c r="BA48" i="10"/>
  <c r="BA62" i="10" s="1"/>
  <c r="BF48" i="10"/>
  <c r="BF62" i="10" s="1"/>
  <c r="BK48" i="10"/>
  <c r="BK62" i="10" s="1"/>
  <c r="BQ48" i="10"/>
  <c r="BQ62" i="10" s="1"/>
  <c r="BV48" i="10"/>
  <c r="BV62" i="10" s="1"/>
  <c r="CA48" i="10"/>
  <c r="CA62" i="10" s="1"/>
  <c r="D612" i="10"/>
  <c r="BR52" i="10"/>
  <c r="BR67" i="10" s="1"/>
  <c r="BB52" i="10"/>
  <c r="BB67" i="10" s="1"/>
  <c r="AL52" i="10"/>
  <c r="AL67" i="10" s="1"/>
  <c r="V52" i="10"/>
  <c r="V67" i="10" s="1"/>
  <c r="F52" i="10"/>
  <c r="F67" i="10" s="1"/>
  <c r="E204" i="10"/>
  <c r="C476" i="10" s="1"/>
  <c r="D435" i="10"/>
  <c r="B440" i="10"/>
  <c r="H532" i="10"/>
  <c r="F532" i="10"/>
  <c r="H545" i="10"/>
  <c r="F545" i="10"/>
  <c r="F48" i="10"/>
  <c r="F62" i="10" s="1"/>
  <c r="Q48" i="10"/>
  <c r="Q62" i="10" s="1"/>
  <c r="V48" i="10"/>
  <c r="V62" i="10" s="1"/>
  <c r="AA48" i="10"/>
  <c r="AA62" i="10" s="1"/>
  <c r="AG48" i="10"/>
  <c r="AG62" i="10" s="1"/>
  <c r="AL48" i="10"/>
  <c r="AL62" i="10" s="1"/>
  <c r="AQ48" i="10"/>
  <c r="AQ62" i="10" s="1"/>
  <c r="AW48" i="10"/>
  <c r="AW62" i="10" s="1"/>
  <c r="BB48" i="10"/>
  <c r="BB62" i="10" s="1"/>
  <c r="BG48" i="10"/>
  <c r="BG62" i="10" s="1"/>
  <c r="BM48" i="10"/>
  <c r="BM62" i="10" s="1"/>
  <c r="BR48" i="10"/>
  <c r="BR62" i="10" s="1"/>
  <c r="BR71" i="10" s="1"/>
  <c r="BW48" i="10"/>
  <c r="BW62" i="10" s="1"/>
  <c r="CC48" i="10"/>
  <c r="CC62" i="10" s="1"/>
  <c r="CF76" i="10"/>
  <c r="D242" i="10"/>
  <c r="B448" i="10" s="1"/>
  <c r="D277" i="10"/>
  <c r="D292" i="10" s="1"/>
  <c r="D341" i="10" s="1"/>
  <c r="C481" i="10" s="1"/>
  <c r="D339" i="10"/>
  <c r="C482" i="10" s="1"/>
  <c r="C427" i="10"/>
  <c r="B465" i="10"/>
  <c r="F537" i="10"/>
  <c r="K48" i="10"/>
  <c r="K62" i="10" s="1"/>
  <c r="G48" i="10"/>
  <c r="G62" i="10" s="1"/>
  <c r="M48" i="10"/>
  <c r="M62" i="10" s="1"/>
  <c r="R48" i="10"/>
  <c r="R62" i="10" s="1"/>
  <c r="W48" i="10"/>
  <c r="W62" i="10" s="1"/>
  <c r="AC48" i="10"/>
  <c r="AC62" i="10" s="1"/>
  <c r="AH48" i="10"/>
  <c r="AH62" i="10" s="1"/>
  <c r="AM48" i="10"/>
  <c r="AM62" i="10" s="1"/>
  <c r="AS48" i="10"/>
  <c r="AS62" i="10" s="1"/>
  <c r="AX48" i="10"/>
  <c r="AX62" i="10" s="1"/>
  <c r="BC48" i="10"/>
  <c r="BC62" i="10" s="1"/>
  <c r="BI48" i="10"/>
  <c r="BI62" i="10" s="1"/>
  <c r="BN48" i="10"/>
  <c r="BN62" i="10" s="1"/>
  <c r="BS48" i="10"/>
  <c r="BS62" i="10" s="1"/>
  <c r="BY48" i="10"/>
  <c r="BY62" i="10" s="1"/>
  <c r="CE75" i="10"/>
  <c r="G612" i="10"/>
  <c r="CF77" i="10"/>
  <c r="F522" i="10"/>
  <c r="F526" i="10"/>
  <c r="F530" i="10"/>
  <c r="F533" i="10"/>
  <c r="H540" i="10"/>
  <c r="F540" i="10"/>
  <c r="F550" i="10"/>
  <c r="F509" i="10"/>
  <c r="F514" i="10"/>
  <c r="F518" i="10"/>
  <c r="F525" i="10"/>
  <c r="F529" i="10"/>
  <c r="F515" i="10"/>
  <c r="F519" i="10"/>
  <c r="C428" i="10" l="1"/>
  <c r="BC71" i="10"/>
  <c r="L71" i="10"/>
  <c r="CA52" i="10"/>
  <c r="CA67" i="10" s="1"/>
  <c r="CA71" i="10" s="1"/>
  <c r="BU52" i="10"/>
  <c r="BU67" i="10" s="1"/>
  <c r="BU71" i="10" s="1"/>
  <c r="BP52" i="10"/>
  <c r="BP67" i="10" s="1"/>
  <c r="BK52" i="10"/>
  <c r="BK67" i="10" s="1"/>
  <c r="BE52" i="10"/>
  <c r="BE67" i="10" s="1"/>
  <c r="BE71" i="10" s="1"/>
  <c r="AZ52" i="10"/>
  <c r="AZ67" i="10" s="1"/>
  <c r="AU52" i="10"/>
  <c r="AU67" i="10" s="1"/>
  <c r="AO52" i="10"/>
  <c r="AO67" i="10" s="1"/>
  <c r="AO71" i="10" s="1"/>
  <c r="AJ52" i="10"/>
  <c r="AJ67" i="10" s="1"/>
  <c r="AJ71" i="10" s="1"/>
  <c r="AE52" i="10"/>
  <c r="AE67" i="10" s="1"/>
  <c r="Y52" i="10"/>
  <c r="Y67" i="10" s="1"/>
  <c r="Y71" i="10" s="1"/>
  <c r="T52" i="10"/>
  <c r="T67" i="10" s="1"/>
  <c r="O52" i="10"/>
  <c r="O67" i="10" s="1"/>
  <c r="I52" i="10"/>
  <c r="I67" i="10" s="1"/>
  <c r="I71" i="10" s="1"/>
  <c r="D52" i="10"/>
  <c r="D67" i="10" s="1"/>
  <c r="BW52" i="10"/>
  <c r="BW67" i="10" s="1"/>
  <c r="BQ52" i="10"/>
  <c r="BQ67" i="10" s="1"/>
  <c r="BA52" i="10"/>
  <c r="BA67" i="10" s="1"/>
  <c r="AK52" i="10"/>
  <c r="AK67" i="10" s="1"/>
  <c r="AK71" i="10" s="1"/>
  <c r="U52" i="10"/>
  <c r="U67" i="10" s="1"/>
  <c r="E52" i="10"/>
  <c r="E67" i="10" s="1"/>
  <c r="E71" i="10" s="1"/>
  <c r="BY52" i="10"/>
  <c r="BY67" i="10" s="1"/>
  <c r="BT52" i="10"/>
  <c r="BT67" i="10" s="1"/>
  <c r="BO52" i="10"/>
  <c r="BO67" i="10" s="1"/>
  <c r="BO71" i="10" s="1"/>
  <c r="BI52" i="10"/>
  <c r="BI67" i="10" s="1"/>
  <c r="BI71" i="10" s="1"/>
  <c r="BD52" i="10"/>
  <c r="BD67" i="10" s="1"/>
  <c r="AY52" i="10"/>
  <c r="AY67" i="10" s="1"/>
  <c r="AY71" i="10" s="1"/>
  <c r="AS52" i="10"/>
  <c r="AS67" i="10" s="1"/>
  <c r="AN52" i="10"/>
  <c r="AN67" i="10" s="1"/>
  <c r="AN71" i="10" s="1"/>
  <c r="AI52" i="10"/>
  <c r="AI67" i="10" s="1"/>
  <c r="AI71" i="10" s="1"/>
  <c r="AC52" i="10"/>
  <c r="AC67" i="10" s="1"/>
  <c r="AC71" i="10" s="1"/>
  <c r="X52" i="10"/>
  <c r="X67" i="10" s="1"/>
  <c r="S52" i="10"/>
  <c r="S67" i="10" s="1"/>
  <c r="S71" i="10" s="1"/>
  <c r="M52" i="10"/>
  <c r="M67" i="10" s="1"/>
  <c r="H52" i="10"/>
  <c r="H67" i="10" s="1"/>
  <c r="C52" i="10"/>
  <c r="CB52" i="10"/>
  <c r="CB67" i="10" s="1"/>
  <c r="BL52" i="10"/>
  <c r="BL67" i="10" s="1"/>
  <c r="BG52" i="10"/>
  <c r="BG67" i="10" s="1"/>
  <c r="AQ52" i="10"/>
  <c r="AQ67" i="10" s="1"/>
  <c r="AA52" i="10"/>
  <c r="AA67" i="10" s="1"/>
  <c r="AA71" i="10" s="1"/>
  <c r="K52" i="10"/>
  <c r="K67" i="10" s="1"/>
  <c r="CC52" i="10"/>
  <c r="CC67" i="10" s="1"/>
  <c r="BX52" i="10"/>
  <c r="BX67" i="10" s="1"/>
  <c r="BX71" i="10" s="1"/>
  <c r="BS52" i="10"/>
  <c r="BS67" i="10" s="1"/>
  <c r="BS71" i="10" s="1"/>
  <c r="BM52" i="10"/>
  <c r="BM67" i="10" s="1"/>
  <c r="BH52" i="10"/>
  <c r="BH67" i="10" s="1"/>
  <c r="BH71" i="10" s="1"/>
  <c r="BC52" i="10"/>
  <c r="BC67" i="10" s="1"/>
  <c r="AW52" i="10"/>
  <c r="AW67" i="10" s="1"/>
  <c r="AW71" i="10" s="1"/>
  <c r="AR52" i="10"/>
  <c r="AR67" i="10" s="1"/>
  <c r="AR71" i="10" s="1"/>
  <c r="AM52" i="10"/>
  <c r="AM67" i="10" s="1"/>
  <c r="AG52" i="10"/>
  <c r="AG67" i="10" s="1"/>
  <c r="AB52" i="10"/>
  <c r="AB67" i="10" s="1"/>
  <c r="AB71" i="10" s="1"/>
  <c r="W52" i="10"/>
  <c r="W67" i="10" s="1"/>
  <c r="Q52" i="10"/>
  <c r="Q67" i="10" s="1"/>
  <c r="L52" i="10"/>
  <c r="L67" i="10" s="1"/>
  <c r="G52" i="10"/>
  <c r="G67" i="10" s="1"/>
  <c r="G71" i="10" s="1"/>
  <c r="AV52" i="10"/>
  <c r="AV67" i="10" s="1"/>
  <c r="AF52" i="10"/>
  <c r="AF67" i="10" s="1"/>
  <c r="AF71" i="10" s="1"/>
  <c r="P52" i="10"/>
  <c r="P67" i="10" s="1"/>
  <c r="BM71" i="10"/>
  <c r="AQ71" i="10"/>
  <c r="V71" i="10"/>
  <c r="J52" i="10"/>
  <c r="J67" i="10" s="1"/>
  <c r="Z52" i="10"/>
  <c r="Z67" i="10" s="1"/>
  <c r="Z71" i="10" s="1"/>
  <c r="AP52" i="10"/>
  <c r="AP67" i="10" s="1"/>
  <c r="BF52" i="10"/>
  <c r="BF67" i="10" s="1"/>
  <c r="BV52" i="10"/>
  <c r="BV67" i="10" s="1"/>
  <c r="BV71" i="10"/>
  <c r="BA71" i="10"/>
  <c r="AE71" i="10"/>
  <c r="J71" i="10"/>
  <c r="P71" i="10"/>
  <c r="AV71" i="10"/>
  <c r="BL71" i="10"/>
  <c r="CB71" i="10"/>
  <c r="C626" i="10"/>
  <c r="C563" i="10"/>
  <c r="BF71" i="10"/>
  <c r="K612" i="10"/>
  <c r="C465" i="10"/>
  <c r="AS71" i="10"/>
  <c r="W71" i="10"/>
  <c r="K71" i="10"/>
  <c r="CC71" i="10"/>
  <c r="BG71" i="10"/>
  <c r="AL71" i="10"/>
  <c r="Q71" i="10"/>
  <c r="N52" i="10"/>
  <c r="N67" i="10" s="1"/>
  <c r="N71" i="10" s="1"/>
  <c r="AD52" i="10"/>
  <c r="AD67" i="10" s="1"/>
  <c r="AD71" i="10" s="1"/>
  <c r="AT52" i="10"/>
  <c r="AT67" i="10" s="1"/>
  <c r="AT71" i="10" s="1"/>
  <c r="BJ52" i="10"/>
  <c r="BJ67" i="10" s="1"/>
  <c r="BJ71" i="10" s="1"/>
  <c r="BZ52" i="10"/>
  <c r="BZ67" i="10" s="1"/>
  <c r="BZ71" i="10" s="1"/>
  <c r="BQ71" i="10"/>
  <c r="AU71" i="10"/>
  <c r="D71" i="10"/>
  <c r="T71" i="10"/>
  <c r="AZ71" i="10"/>
  <c r="BP71" i="10"/>
  <c r="BY71" i="10"/>
  <c r="M71" i="10"/>
  <c r="O71" i="10"/>
  <c r="CE48" i="10"/>
  <c r="AM71" i="10"/>
  <c r="BW71" i="10"/>
  <c r="BB71" i="10"/>
  <c r="AG71" i="10"/>
  <c r="F71" i="10"/>
  <c r="R52" i="10"/>
  <c r="R67" i="10" s="1"/>
  <c r="R71" i="10" s="1"/>
  <c r="AH52" i="10"/>
  <c r="AH67" i="10" s="1"/>
  <c r="AH71" i="10" s="1"/>
  <c r="AX52" i="10"/>
  <c r="AX67" i="10" s="1"/>
  <c r="AX71" i="10" s="1"/>
  <c r="BN52" i="10"/>
  <c r="BN67" i="10" s="1"/>
  <c r="BN71" i="10" s="1"/>
  <c r="BK71" i="10"/>
  <c r="AP71" i="10"/>
  <c r="U71" i="10"/>
  <c r="H71" i="10"/>
  <c r="X71" i="10"/>
  <c r="BD71" i="10"/>
  <c r="BT71" i="10"/>
  <c r="C616" i="10" l="1"/>
  <c r="C543" i="10"/>
  <c r="C697" i="10"/>
  <c r="C525" i="10"/>
  <c r="G525" i="10" s="1"/>
  <c r="C636" i="10"/>
  <c r="C553" i="10"/>
  <c r="C694" i="10"/>
  <c r="C522" i="10"/>
  <c r="C702" i="10"/>
  <c r="C530" i="10"/>
  <c r="G530" i="10" s="1"/>
  <c r="C699" i="10"/>
  <c r="C527" i="10"/>
  <c r="G527" i="10" s="1"/>
  <c r="C709" i="10"/>
  <c r="C537" i="10"/>
  <c r="G537" i="10" s="1"/>
  <c r="C683" i="10"/>
  <c r="C511" i="10"/>
  <c r="C691" i="10"/>
  <c r="C519" i="10"/>
  <c r="G519" i="10" s="1"/>
  <c r="C672" i="10"/>
  <c r="C500" i="10"/>
  <c r="G500" i="10" s="1"/>
  <c r="C693" i="10"/>
  <c r="C521" i="10"/>
  <c r="C631" i="10"/>
  <c r="C542" i="10"/>
  <c r="C639" i="10"/>
  <c r="C564" i="10"/>
  <c r="C692" i="10"/>
  <c r="C520" i="10"/>
  <c r="G520" i="10" s="1"/>
  <c r="C705" i="10"/>
  <c r="C533" i="10"/>
  <c r="G533" i="10" s="1"/>
  <c r="C634" i="10"/>
  <c r="C554" i="10"/>
  <c r="C670" i="10"/>
  <c r="C498" i="10"/>
  <c r="C701" i="10"/>
  <c r="C529" i="10"/>
  <c r="C647" i="10"/>
  <c r="C572" i="10"/>
  <c r="C619" i="10"/>
  <c r="C559" i="10"/>
  <c r="C644" i="10"/>
  <c r="C569" i="10"/>
  <c r="C686" i="10"/>
  <c r="C514" i="10"/>
  <c r="C704" i="10"/>
  <c r="C532" i="10"/>
  <c r="G532" i="10" s="1"/>
  <c r="C695" i="10"/>
  <c r="C523" i="10"/>
  <c r="G523" i="10" s="1"/>
  <c r="C629" i="10"/>
  <c r="C551" i="10"/>
  <c r="C684" i="10"/>
  <c r="C512" i="10"/>
  <c r="C614" i="10"/>
  <c r="C550" i="10"/>
  <c r="C677" i="10"/>
  <c r="C505" i="10"/>
  <c r="G505" i="10" s="1"/>
  <c r="C633" i="10"/>
  <c r="C548" i="10"/>
  <c r="C707" i="10"/>
  <c r="C535" i="10"/>
  <c r="G535" i="10" s="1"/>
  <c r="C547" i="10"/>
  <c r="C632" i="10"/>
  <c r="C628" i="10"/>
  <c r="C545" i="10"/>
  <c r="G545" i="10" s="1"/>
  <c r="C646" i="10"/>
  <c r="C571" i="10"/>
  <c r="C679" i="10"/>
  <c r="C507" i="10"/>
  <c r="G507" i="10" s="1"/>
  <c r="C574" i="10"/>
  <c r="C620" i="10"/>
  <c r="C637" i="10"/>
  <c r="C557" i="10"/>
  <c r="C675" i="10"/>
  <c r="C503" i="10"/>
  <c r="G503" i="10" s="1"/>
  <c r="C67" i="10"/>
  <c r="CE52" i="10"/>
  <c r="C560" i="10"/>
  <c r="C627" i="10"/>
  <c r="C706" i="10"/>
  <c r="C534" i="10"/>
  <c r="G534" i="10" s="1"/>
  <c r="C549" i="10"/>
  <c r="C624" i="10"/>
  <c r="C698" i="10"/>
  <c r="C526" i="10"/>
  <c r="C621" i="10"/>
  <c r="C561" i="10"/>
  <c r="C623" i="10"/>
  <c r="C562" i="10"/>
  <c r="C710" i="10"/>
  <c r="C538" i="10"/>
  <c r="G538" i="10" s="1"/>
  <c r="C681" i="10"/>
  <c r="C509" i="10"/>
  <c r="C638" i="10"/>
  <c r="C558" i="10"/>
  <c r="C689" i="10"/>
  <c r="C517" i="10"/>
  <c r="G517" i="10" s="1"/>
  <c r="C678" i="10"/>
  <c r="C506" i="10"/>
  <c r="G506" i="10" s="1"/>
  <c r="C617" i="10"/>
  <c r="C555" i="10"/>
  <c r="C682" i="10"/>
  <c r="C510" i="10"/>
  <c r="G510" i="10" s="1"/>
  <c r="C676" i="10"/>
  <c r="C504" i="10"/>
  <c r="C713" i="10"/>
  <c r="C541" i="10"/>
  <c r="C696" i="10"/>
  <c r="C524" i="10"/>
  <c r="C687" i="10"/>
  <c r="C515" i="10"/>
  <c r="G515" i="10" s="1"/>
  <c r="C625" i="10"/>
  <c r="C544" i="10"/>
  <c r="C690" i="10"/>
  <c r="C518" i="10"/>
  <c r="C680" i="10"/>
  <c r="C508" i="10"/>
  <c r="G508" i="10" s="1"/>
  <c r="C669" i="10"/>
  <c r="C497" i="10"/>
  <c r="G497" i="10" s="1"/>
  <c r="C552" i="10"/>
  <c r="C618" i="10"/>
  <c r="C622" i="10"/>
  <c r="C573" i="10"/>
  <c r="C642" i="10"/>
  <c r="C567" i="10"/>
  <c r="C635" i="10"/>
  <c r="C556" i="10"/>
  <c r="C568" i="10"/>
  <c r="C643" i="10"/>
  <c r="C565" i="10"/>
  <c r="C640" i="10"/>
  <c r="C673" i="10"/>
  <c r="C501" i="10"/>
  <c r="G501" i="10" s="1"/>
  <c r="C671" i="10"/>
  <c r="C499" i="10"/>
  <c r="G499" i="10" s="1"/>
  <c r="C645" i="10"/>
  <c r="C570" i="10"/>
  <c r="C685" i="10"/>
  <c r="C513" i="10"/>
  <c r="C712" i="10"/>
  <c r="C540" i="10"/>
  <c r="G540" i="10" s="1"/>
  <c r="C711" i="10"/>
  <c r="C539" i="10"/>
  <c r="G539" i="10" s="1"/>
  <c r="C703" i="10"/>
  <c r="C531" i="10"/>
  <c r="G531" i="10" s="1"/>
  <c r="C688" i="10"/>
  <c r="C516" i="10"/>
  <c r="G516" i="10" s="1"/>
  <c r="C630" i="10"/>
  <c r="C546" i="10"/>
  <c r="C708" i="10"/>
  <c r="C536" i="10"/>
  <c r="G536" i="10" s="1"/>
  <c r="C700" i="10"/>
  <c r="C528" i="10"/>
  <c r="G528" i="10" s="1"/>
  <c r="C674" i="10"/>
  <c r="C502" i="10"/>
  <c r="G502" i="10" s="1"/>
  <c r="C566" i="10"/>
  <c r="C641" i="10"/>
  <c r="G498" i="10" l="1"/>
  <c r="H498" i="10" s="1"/>
  <c r="G546" i="10"/>
  <c r="H546" i="10"/>
  <c r="G544" i="10"/>
  <c r="H544" i="10" s="1"/>
  <c r="G524" i="10"/>
  <c r="H524" i="10"/>
  <c r="C648" i="10"/>
  <c r="M716" i="10" s="1"/>
  <c r="D615" i="10"/>
  <c r="G504" i="10"/>
  <c r="H504" i="10"/>
  <c r="H509" i="10"/>
  <c r="G509" i="10"/>
  <c r="G526" i="10"/>
  <c r="H526" i="10"/>
  <c r="G512" i="10"/>
  <c r="H512" i="10"/>
  <c r="G514" i="10"/>
  <c r="H514" i="10"/>
  <c r="G529" i="10"/>
  <c r="H529" i="10"/>
  <c r="G511" i="10"/>
  <c r="H511" i="10"/>
  <c r="G522" i="10"/>
  <c r="H522" i="10"/>
  <c r="G513" i="10"/>
  <c r="H513" i="10"/>
  <c r="G518" i="10"/>
  <c r="H518" i="10"/>
  <c r="CE67" i="10"/>
  <c r="C71" i="10"/>
  <c r="G521" i="10"/>
  <c r="H521" i="10"/>
  <c r="G550" i="10"/>
  <c r="H550" i="10" s="1"/>
  <c r="D710" i="10" l="1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5" i="10"/>
  <c r="D681" i="10"/>
  <c r="D677" i="10"/>
  <c r="D673" i="10"/>
  <c r="D669" i="10"/>
  <c r="D705" i="10"/>
  <c r="D689" i="10"/>
  <c r="D682" i="10"/>
  <c r="D678" i="10"/>
  <c r="D674" i="10"/>
  <c r="D670" i="10"/>
  <c r="D647" i="10"/>
  <c r="D646" i="10"/>
  <c r="D645" i="10"/>
  <c r="D709" i="10"/>
  <c r="D693" i="10"/>
  <c r="D683" i="10"/>
  <c r="D679" i="10"/>
  <c r="D675" i="10"/>
  <c r="D671" i="10"/>
  <c r="D644" i="10"/>
  <c r="D643" i="10"/>
  <c r="D642" i="10"/>
  <c r="D641" i="10"/>
  <c r="D697" i="10"/>
  <c r="D684" i="10"/>
  <c r="D668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13" i="10"/>
  <c r="D672" i="10"/>
  <c r="D628" i="10"/>
  <c r="D622" i="10"/>
  <c r="D620" i="10"/>
  <c r="D618" i="10"/>
  <c r="D616" i="10"/>
  <c r="D676" i="10"/>
  <c r="D640" i="10"/>
  <c r="D627" i="10"/>
  <c r="D680" i="10"/>
  <c r="D619" i="10"/>
  <c r="D617" i="10"/>
  <c r="D623" i="10"/>
  <c r="D621" i="10"/>
  <c r="D626" i="10"/>
  <c r="D629" i="10"/>
  <c r="C668" i="10"/>
  <c r="C715" i="10" s="1"/>
  <c r="C496" i="10"/>
  <c r="G496" i="10" s="1"/>
  <c r="C433" i="10"/>
  <c r="C441" i="10" s="1"/>
  <c r="CE71" i="10"/>
  <c r="C716" i="10" s="1"/>
  <c r="E612" i="10" l="1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2" i="10"/>
  <c r="E678" i="10"/>
  <c r="E674" i="10"/>
  <c r="E670" i="10"/>
  <c r="E647" i="10"/>
  <c r="E646" i="10"/>
  <c r="E645" i="10"/>
  <c r="E702" i="10"/>
  <c r="E686" i="10"/>
  <c r="E683" i="10"/>
  <c r="E679" i="10"/>
  <c r="E675" i="10"/>
  <c r="E671" i="10"/>
  <c r="E644" i="10"/>
  <c r="E643" i="10"/>
  <c r="E706" i="10"/>
  <c r="E690" i="10"/>
  <c r="E684" i="10"/>
  <c r="E680" i="10"/>
  <c r="E676" i="10"/>
  <c r="E672" i="10"/>
  <c r="E668" i="10"/>
  <c r="E681" i="10"/>
  <c r="E628" i="10"/>
  <c r="E685" i="10"/>
  <c r="E669" i="10"/>
  <c r="E642" i="10"/>
  <c r="E641" i="10"/>
  <c r="E640" i="10"/>
  <c r="E627" i="10"/>
  <c r="E694" i="10"/>
  <c r="E673" i="10"/>
  <c r="E629" i="10"/>
  <c r="E626" i="10"/>
  <c r="E710" i="10"/>
  <c r="E625" i="10"/>
  <c r="E638" i="10"/>
  <c r="E636" i="10"/>
  <c r="E634" i="10"/>
  <c r="E632" i="10"/>
  <c r="E630" i="10"/>
  <c r="E624" i="10"/>
  <c r="E677" i="10"/>
  <c r="E633" i="10"/>
  <c r="E635" i="10"/>
  <c r="E639" i="10"/>
  <c r="E631" i="10"/>
  <c r="E637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11" i="10"/>
  <c r="F695" i="10"/>
  <c r="F683" i="10"/>
  <c r="F679" i="10"/>
  <c r="F675" i="10"/>
  <c r="F671" i="10"/>
  <c r="F644" i="10"/>
  <c r="F643" i="10"/>
  <c r="F642" i="10"/>
  <c r="F641" i="10"/>
  <c r="F640" i="10"/>
  <c r="F639" i="10"/>
  <c r="F716" i="10"/>
  <c r="F699" i="10"/>
  <c r="F684" i="10"/>
  <c r="F680" i="10"/>
  <c r="F676" i="10"/>
  <c r="F672" i="10"/>
  <c r="F668" i="10"/>
  <c r="F703" i="10"/>
  <c r="F687" i="10"/>
  <c r="F685" i="10"/>
  <c r="F681" i="10"/>
  <c r="F677" i="10"/>
  <c r="F673" i="10"/>
  <c r="F669" i="10"/>
  <c r="F691" i="10"/>
  <c r="F678" i="10"/>
  <c r="F646" i="10"/>
  <c r="F627" i="10"/>
  <c r="F707" i="10"/>
  <c r="F682" i="10"/>
  <c r="F629" i="10"/>
  <c r="F626" i="10"/>
  <c r="F670" i="10"/>
  <c r="F647" i="10"/>
  <c r="F645" i="10"/>
  <c r="F638" i="10"/>
  <c r="F637" i="10"/>
  <c r="F636" i="10"/>
  <c r="F635" i="10"/>
  <c r="F634" i="10"/>
  <c r="F633" i="10"/>
  <c r="F632" i="10"/>
  <c r="F631" i="10"/>
  <c r="F630" i="10"/>
  <c r="F625" i="10"/>
  <c r="F674" i="10"/>
  <c r="F628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4" i="10"/>
  <c r="G680" i="10"/>
  <c r="G676" i="10"/>
  <c r="G672" i="10"/>
  <c r="G668" i="10"/>
  <c r="G712" i="10"/>
  <c r="G696" i="10"/>
  <c r="G681" i="10"/>
  <c r="G677" i="10"/>
  <c r="G673" i="10"/>
  <c r="G669" i="10"/>
  <c r="G700" i="10"/>
  <c r="G682" i="10"/>
  <c r="G678" i="10"/>
  <c r="G674" i="10"/>
  <c r="G670" i="10"/>
  <c r="G647" i="10"/>
  <c r="G646" i="10"/>
  <c r="G645" i="10"/>
  <c r="G675" i="10"/>
  <c r="G644" i="10"/>
  <c r="G642" i="10"/>
  <c r="G641" i="10"/>
  <c r="G640" i="10"/>
  <c r="G629" i="10"/>
  <c r="G626" i="10"/>
  <c r="G679" i="10"/>
  <c r="G638" i="10"/>
  <c r="G637" i="10"/>
  <c r="G636" i="10"/>
  <c r="G635" i="10"/>
  <c r="G634" i="10"/>
  <c r="G633" i="10"/>
  <c r="G632" i="10"/>
  <c r="G631" i="10"/>
  <c r="G630" i="10"/>
  <c r="G688" i="10"/>
  <c r="G683" i="10"/>
  <c r="G643" i="10"/>
  <c r="G639" i="10"/>
  <c r="G628" i="10"/>
  <c r="G704" i="10"/>
  <c r="G627" i="10"/>
  <c r="G671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1" i="10"/>
  <c r="H677" i="10"/>
  <c r="H673" i="10"/>
  <c r="H669" i="10"/>
  <c r="H709" i="10"/>
  <c r="H693" i="10"/>
  <c r="H685" i="10"/>
  <c r="H682" i="10"/>
  <c r="H678" i="10"/>
  <c r="H674" i="10"/>
  <c r="H670" i="10"/>
  <c r="H647" i="10"/>
  <c r="H646" i="10"/>
  <c r="H645" i="10"/>
  <c r="H713" i="10"/>
  <c r="H697" i="10"/>
  <c r="H683" i="10"/>
  <c r="H679" i="10"/>
  <c r="H675" i="10"/>
  <c r="H671" i="10"/>
  <c r="H644" i="10"/>
  <c r="H643" i="10"/>
  <c r="H642" i="10"/>
  <c r="H641" i="10"/>
  <c r="H640" i="10"/>
  <c r="H672" i="10"/>
  <c r="H638" i="10"/>
  <c r="H637" i="10"/>
  <c r="H636" i="10"/>
  <c r="H635" i="10"/>
  <c r="H634" i="10"/>
  <c r="H633" i="10"/>
  <c r="H632" i="10"/>
  <c r="H631" i="10"/>
  <c r="H630" i="10"/>
  <c r="H701" i="10"/>
  <c r="H676" i="10"/>
  <c r="H639" i="10"/>
  <c r="H680" i="10"/>
  <c r="H668" i="10"/>
  <c r="H684" i="10"/>
  <c r="H629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2" i="10"/>
  <c r="I678" i="10"/>
  <c r="I674" i="10"/>
  <c r="I670" i="10"/>
  <c r="I647" i="10"/>
  <c r="I646" i="10"/>
  <c r="I645" i="10"/>
  <c r="I706" i="10"/>
  <c r="I690" i="10"/>
  <c r="I683" i="10"/>
  <c r="I679" i="10"/>
  <c r="I675" i="10"/>
  <c r="I671" i="10"/>
  <c r="I644" i="10"/>
  <c r="I643" i="10"/>
  <c r="I642" i="10"/>
  <c r="I710" i="10"/>
  <c r="I694" i="10"/>
  <c r="I684" i="10"/>
  <c r="I680" i="10"/>
  <c r="I676" i="10"/>
  <c r="I672" i="10"/>
  <c r="I668" i="10"/>
  <c r="I669" i="10"/>
  <c r="I639" i="10"/>
  <c r="I673" i="10"/>
  <c r="I677" i="10"/>
  <c r="I641" i="10"/>
  <c r="I638" i="10"/>
  <c r="I636" i="10"/>
  <c r="I634" i="10"/>
  <c r="I632" i="10"/>
  <c r="I630" i="10"/>
  <c r="I640" i="10"/>
  <c r="I698" i="10"/>
  <c r="I637" i="10"/>
  <c r="I635" i="10"/>
  <c r="I633" i="10"/>
  <c r="I631" i="10"/>
  <c r="I681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5" i="10"/>
  <c r="J683" i="10"/>
  <c r="J679" i="10"/>
  <c r="J675" i="10"/>
  <c r="J671" i="10"/>
  <c r="J644" i="10"/>
  <c r="J643" i="10"/>
  <c r="J642" i="10"/>
  <c r="J641" i="10"/>
  <c r="J640" i="10"/>
  <c r="J639" i="10"/>
  <c r="J703" i="10"/>
  <c r="J687" i="10"/>
  <c r="J684" i="10"/>
  <c r="J680" i="10"/>
  <c r="J676" i="10"/>
  <c r="J672" i="10"/>
  <c r="J668" i="10"/>
  <c r="J707" i="10"/>
  <c r="J691" i="10"/>
  <c r="J681" i="10"/>
  <c r="J677" i="10"/>
  <c r="J673" i="10"/>
  <c r="J669" i="10"/>
  <c r="J682" i="10"/>
  <c r="J695" i="10"/>
  <c r="J670" i="10"/>
  <c r="J647" i="10"/>
  <c r="J645" i="10"/>
  <c r="J711" i="10"/>
  <c r="J674" i="10"/>
  <c r="J638" i="10"/>
  <c r="J637" i="10"/>
  <c r="J636" i="10"/>
  <c r="J635" i="10"/>
  <c r="J634" i="10"/>
  <c r="J633" i="10"/>
  <c r="J632" i="10"/>
  <c r="J631" i="10"/>
  <c r="J715" i="10" s="1"/>
  <c r="J678" i="10"/>
  <c r="J646" i="10"/>
  <c r="K644" i="10" l="1"/>
  <c r="L647" i="10"/>
  <c r="L710" i="10" l="1"/>
  <c r="L706" i="10"/>
  <c r="L702" i="10"/>
  <c r="L698" i="10"/>
  <c r="M698" i="10" s="1"/>
  <c r="L694" i="10"/>
  <c r="L690" i="10"/>
  <c r="L686" i="10"/>
  <c r="L716" i="10"/>
  <c r="L711" i="10"/>
  <c r="L707" i="10"/>
  <c r="L703" i="10"/>
  <c r="L699" i="10"/>
  <c r="M699" i="10" s="1"/>
  <c r="L695" i="10"/>
  <c r="L691" i="10"/>
  <c r="L687" i="10"/>
  <c r="L712" i="10"/>
  <c r="M712" i="10" s="1"/>
  <c r="L708" i="10"/>
  <c r="L704" i="10"/>
  <c r="L700" i="10"/>
  <c r="L696" i="10"/>
  <c r="L692" i="10"/>
  <c r="L688" i="10"/>
  <c r="L709" i="10"/>
  <c r="L693" i="10"/>
  <c r="M693" i="10" s="1"/>
  <c r="L681" i="10"/>
  <c r="L677" i="10"/>
  <c r="L673" i="10"/>
  <c r="L669" i="10"/>
  <c r="M669" i="10" s="1"/>
  <c r="L713" i="10"/>
  <c r="L697" i="10"/>
  <c r="L682" i="10"/>
  <c r="L678" i="10"/>
  <c r="M678" i="10" s="1"/>
  <c r="L674" i="10"/>
  <c r="L670" i="10"/>
  <c r="L701" i="10"/>
  <c r="L683" i="10"/>
  <c r="M683" i="10" s="1"/>
  <c r="L679" i="10"/>
  <c r="L675" i="10"/>
  <c r="L671" i="10"/>
  <c r="L685" i="10"/>
  <c r="M685" i="10" s="1"/>
  <c r="L676" i="10"/>
  <c r="L689" i="10"/>
  <c r="L680" i="10"/>
  <c r="L705" i="10"/>
  <c r="M705" i="10" s="1"/>
  <c r="L684" i="10"/>
  <c r="L668" i="10"/>
  <c r="L672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4" i="10"/>
  <c r="K680" i="10"/>
  <c r="K676" i="10"/>
  <c r="K672" i="10"/>
  <c r="K668" i="10"/>
  <c r="K700" i="10"/>
  <c r="K681" i="10"/>
  <c r="K677" i="10"/>
  <c r="K673" i="10"/>
  <c r="K669" i="10"/>
  <c r="K704" i="10"/>
  <c r="K688" i="10"/>
  <c r="K682" i="10"/>
  <c r="K678" i="10"/>
  <c r="K674" i="10"/>
  <c r="K670" i="10"/>
  <c r="K708" i="10"/>
  <c r="K679" i="10"/>
  <c r="K683" i="10"/>
  <c r="K671" i="10"/>
  <c r="K692" i="10"/>
  <c r="K675" i="10"/>
  <c r="M696" i="10" l="1"/>
  <c r="M672" i="10"/>
  <c r="M680" i="10"/>
  <c r="M671" i="10"/>
  <c r="M701" i="10"/>
  <c r="M682" i="10"/>
  <c r="M673" i="10"/>
  <c r="M709" i="10"/>
  <c r="M700" i="10"/>
  <c r="M687" i="10"/>
  <c r="M703" i="10"/>
  <c r="M686" i="10"/>
  <c r="M702" i="10"/>
  <c r="L715" i="10"/>
  <c r="M668" i="10"/>
  <c r="M689" i="10"/>
  <c r="M675" i="10"/>
  <c r="M670" i="10"/>
  <c r="M697" i="10"/>
  <c r="M677" i="10"/>
  <c r="M688" i="10"/>
  <c r="M704" i="10"/>
  <c r="M691" i="10"/>
  <c r="M707" i="10"/>
  <c r="M690" i="10"/>
  <c r="M706" i="10"/>
  <c r="K715" i="10"/>
  <c r="M684" i="10"/>
  <c r="M676" i="10"/>
  <c r="M679" i="10"/>
  <c r="M674" i="10"/>
  <c r="M713" i="10"/>
  <c r="M681" i="10"/>
  <c r="M692" i="10"/>
  <c r="M708" i="10"/>
  <c r="M695" i="10"/>
  <c r="M711" i="10"/>
  <c r="M694" i="10"/>
  <c r="M710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I26" i="9" s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815" i="1" s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815" i="1" s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58" i="1"/>
  <c r="N753" i="1"/>
  <c r="N747" i="1"/>
  <c r="C16" i="8"/>
  <c r="F12" i="6"/>
  <c r="C469" i="1"/>
  <c r="F8" i="6"/>
  <c r="G122" i="9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/>
  <c r="CD722" i="1"/>
  <c r="CD71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C120" i="8"/>
  <c r="O816" i="1"/>
  <c r="E372" i="9"/>
  <c r="E44" i="9"/>
  <c r="E79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AH48" i="1"/>
  <c r="AH62" i="1" s="1"/>
  <c r="AF48" i="1"/>
  <c r="AF62" i="1" s="1"/>
  <c r="E763" i="1" s="1"/>
  <c r="AD48" i="1"/>
  <c r="AD62" i="1" s="1"/>
  <c r="Z48" i="1"/>
  <c r="Z62" i="1" s="1"/>
  <c r="E757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H300" i="9"/>
  <c r="B441" i="1"/>
  <c r="C141" i="8"/>
  <c r="P816" i="1"/>
  <c r="G10" i="4"/>
  <c r="F10" i="4"/>
  <c r="I372" i="9"/>
  <c r="M816" i="1"/>
  <c r="I381" i="9"/>
  <c r="CF77" i="1"/>
  <c r="G612" i="1"/>
  <c r="E800" i="1"/>
  <c r="E790" i="1"/>
  <c r="E812" i="1"/>
  <c r="E767" i="1"/>
  <c r="E787" i="1"/>
  <c r="E300" i="9"/>
  <c r="I300" i="9"/>
  <c r="B10" i="4" l="1"/>
  <c r="N740" i="1"/>
  <c r="C464" i="1"/>
  <c r="N769" i="1"/>
  <c r="N748" i="1"/>
  <c r="C430" i="1"/>
  <c r="I366" i="9"/>
  <c r="G816" i="1"/>
  <c r="E749" i="1"/>
  <c r="I172" i="9"/>
  <c r="E775" i="1"/>
  <c r="E791" i="1"/>
  <c r="D268" i="9"/>
  <c r="E807" i="1"/>
  <c r="F332" i="9"/>
  <c r="C236" i="9"/>
  <c r="E783" i="1"/>
  <c r="C12" i="9"/>
  <c r="I140" i="9"/>
  <c r="E752" i="1"/>
  <c r="E788" i="1"/>
  <c r="C204" i="9"/>
  <c r="E737" i="1"/>
  <c r="E776" i="1"/>
  <c r="E108" i="9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BT52" i="1" s="1"/>
  <c r="BT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BD52" i="1"/>
  <c r="BD67" i="1" s="1"/>
  <c r="BD71" i="1" s="1"/>
  <c r="F52" i="1"/>
  <c r="F67" i="1" s="1"/>
  <c r="F71" i="1" s="1"/>
  <c r="BY52" i="1"/>
  <c r="BY67" i="1" s="1"/>
  <c r="BY71" i="1" s="1"/>
  <c r="CB52" i="1"/>
  <c r="CB67" i="1" s="1"/>
  <c r="M52" i="1"/>
  <c r="M67" i="1" s="1"/>
  <c r="AK52" i="1"/>
  <c r="AK67" i="1" s="1"/>
  <c r="AK71" i="1" s="1"/>
  <c r="C530" i="1" s="1"/>
  <c r="G530" i="1" s="1"/>
  <c r="AA52" i="1"/>
  <c r="AA67" i="1" s="1"/>
  <c r="AA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AX52" i="1" l="1"/>
  <c r="AX67" i="1" s="1"/>
  <c r="AX71" i="1" s="1"/>
  <c r="T52" i="1"/>
  <c r="T67" i="1" s="1"/>
  <c r="BF52" i="1"/>
  <c r="BF67" i="1" s="1"/>
  <c r="BF71" i="1" s="1"/>
  <c r="BE52" i="1"/>
  <c r="BE67" i="1" s="1"/>
  <c r="BE71" i="1" s="1"/>
  <c r="AW52" i="1"/>
  <c r="AW67" i="1" s="1"/>
  <c r="AW71" i="1" s="1"/>
  <c r="G213" i="9" s="1"/>
  <c r="AM52" i="1"/>
  <c r="AM67" i="1" s="1"/>
  <c r="D52" i="1"/>
  <c r="D67" i="1" s="1"/>
  <c r="D71" i="1" s="1"/>
  <c r="BM52" i="1"/>
  <c r="BM67" i="1" s="1"/>
  <c r="BM71" i="1" s="1"/>
  <c r="I277" i="9" s="1"/>
  <c r="BV52" i="1"/>
  <c r="BV67" i="1" s="1"/>
  <c r="BV71" i="1" s="1"/>
  <c r="AY52" i="1"/>
  <c r="AY67" i="1" s="1"/>
  <c r="AY71" i="1" s="1"/>
  <c r="AG52" i="1"/>
  <c r="AG67" i="1" s="1"/>
  <c r="G52" i="1"/>
  <c r="G67" i="1" s="1"/>
  <c r="G71" i="1" s="1"/>
  <c r="BN52" i="1"/>
  <c r="BN67" i="1" s="1"/>
  <c r="BN71" i="1" s="1"/>
  <c r="BQ52" i="1"/>
  <c r="BQ67" i="1" s="1"/>
  <c r="BQ71" i="1" s="1"/>
  <c r="C562" i="1" s="1"/>
  <c r="BO52" i="1"/>
  <c r="BO67" i="1" s="1"/>
  <c r="BO71" i="1" s="1"/>
  <c r="C638" i="1"/>
  <c r="C558" i="1"/>
  <c r="F21" i="9"/>
  <c r="C671" i="1"/>
  <c r="C499" i="1"/>
  <c r="G499" i="1" s="1"/>
  <c r="J803" i="1"/>
  <c r="BT71" i="1"/>
  <c r="I305" i="9"/>
  <c r="C614" i="1"/>
  <c r="H245" i="9"/>
  <c r="C550" i="1"/>
  <c r="G550" i="1" s="1"/>
  <c r="I149" i="9"/>
  <c r="AB52" i="1"/>
  <c r="AB67" i="1" s="1"/>
  <c r="J759" i="1" s="1"/>
  <c r="H52" i="1"/>
  <c r="H67" i="1" s="1"/>
  <c r="H71" i="1" s="1"/>
  <c r="M71" i="1"/>
  <c r="J52" i="1"/>
  <c r="J67" i="1" s="1"/>
  <c r="AH52" i="1"/>
  <c r="AH67" i="1" s="1"/>
  <c r="C542" i="1"/>
  <c r="C631" i="1"/>
  <c r="AF52" i="1"/>
  <c r="AF67" i="1" s="1"/>
  <c r="AF71" i="1" s="1"/>
  <c r="D149" i="9" s="1"/>
  <c r="P52" i="1"/>
  <c r="P67" i="1" s="1"/>
  <c r="I49" i="9" s="1"/>
  <c r="C702" i="1"/>
  <c r="AJ52" i="1"/>
  <c r="AJ67" i="1" s="1"/>
  <c r="AJ71" i="1" s="1"/>
  <c r="V52" i="1"/>
  <c r="V67" i="1" s="1"/>
  <c r="AG71" i="1"/>
  <c r="C698" i="1" s="1"/>
  <c r="BP52" i="1"/>
  <c r="BP67" i="1" s="1"/>
  <c r="AN52" i="1"/>
  <c r="AN67" i="1" s="1"/>
  <c r="BX52" i="1"/>
  <c r="BX67" i="1" s="1"/>
  <c r="BX71" i="1" s="1"/>
  <c r="C644" i="1" s="1"/>
  <c r="E744" i="1"/>
  <c r="E756" i="1"/>
  <c r="F44" i="9"/>
  <c r="CE62" i="1"/>
  <c r="CE48" i="1"/>
  <c r="E811" i="1"/>
  <c r="I364" i="9"/>
  <c r="E816" i="1"/>
  <c r="C428" i="1"/>
  <c r="F76" i="9"/>
  <c r="E751" i="1"/>
  <c r="T71" i="1"/>
  <c r="C549" i="1"/>
  <c r="G245" i="9"/>
  <c r="C624" i="1"/>
  <c r="J798" i="1"/>
  <c r="D305" i="9"/>
  <c r="J765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69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AC52" i="1"/>
  <c r="AC67" i="1" s="1"/>
  <c r="AC71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545" i="1" s="1"/>
  <c r="G545" i="1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H149" i="9"/>
  <c r="C701" i="1"/>
  <c r="C529" i="1"/>
  <c r="G529" i="1" s="1"/>
  <c r="D465" i="1"/>
  <c r="E177" i="9"/>
  <c r="H81" i="9"/>
  <c r="CB71" i="1"/>
  <c r="F505" i="1"/>
  <c r="H505" i="1"/>
  <c r="F499" i="1"/>
  <c r="H499" i="1"/>
  <c r="E739" i="1"/>
  <c r="H12" i="9"/>
  <c r="C502" i="1"/>
  <c r="G502" i="1" s="1"/>
  <c r="E52" i="1"/>
  <c r="E67" i="1" s="1"/>
  <c r="E71" i="1" s="1"/>
  <c r="E21" i="9" s="1"/>
  <c r="X52" i="1"/>
  <c r="X67" i="1" s="1"/>
  <c r="X71" i="1" s="1"/>
  <c r="BH52" i="1"/>
  <c r="BH67" i="1" s="1"/>
  <c r="BH71" i="1" s="1"/>
  <c r="I52" i="1"/>
  <c r="I67" i="1" s="1"/>
  <c r="I71" i="1" s="1"/>
  <c r="C674" i="1" s="1"/>
  <c r="BJ52" i="1"/>
  <c r="BJ67" i="1" s="1"/>
  <c r="BJ71" i="1" s="1"/>
  <c r="F277" i="9" s="1"/>
  <c r="BZ52" i="1"/>
  <c r="BZ67" i="1" s="1"/>
  <c r="BZ71" i="1" s="1"/>
  <c r="C52" i="1"/>
  <c r="AE52" i="1"/>
  <c r="AE67" i="1" s="1"/>
  <c r="AE71" i="1" s="1"/>
  <c r="BL52" i="1"/>
  <c r="BL67" i="1" s="1"/>
  <c r="BL71" i="1" s="1"/>
  <c r="C697" i="1"/>
  <c r="C525" i="1"/>
  <c r="G525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C498" i="1"/>
  <c r="G498" i="1" s="1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E782" i="10"/>
  <c r="E806" i="10"/>
  <c r="F516" i="1"/>
  <c r="H516" i="1"/>
  <c r="J735" i="1"/>
  <c r="D17" i="9"/>
  <c r="J800" i="1"/>
  <c r="F305" i="9"/>
  <c r="J771" i="10"/>
  <c r="C622" i="1"/>
  <c r="C373" i="9"/>
  <c r="C573" i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06" i="1"/>
  <c r="G506" i="1" s="1"/>
  <c r="F53" i="9"/>
  <c r="C678" i="1"/>
  <c r="G53" i="9"/>
  <c r="C507" i="1"/>
  <c r="G507" i="1" s="1"/>
  <c r="C679" i="1"/>
  <c r="C555" i="1"/>
  <c r="C617" i="1"/>
  <c r="C523" i="1"/>
  <c r="G523" i="1" s="1"/>
  <c r="C695" i="1"/>
  <c r="I117" i="9"/>
  <c r="J739" i="1" l="1"/>
  <c r="C623" i="1"/>
  <c r="D145" i="9"/>
  <c r="E145" i="9"/>
  <c r="J764" i="1"/>
  <c r="E149" i="9"/>
  <c r="F309" i="9"/>
  <c r="C526" i="1"/>
  <c r="G526" i="1" s="1"/>
  <c r="C670" i="1"/>
  <c r="H17" i="9"/>
  <c r="J763" i="1"/>
  <c r="C539" i="1"/>
  <c r="G539" i="1" s="1"/>
  <c r="D213" i="9"/>
  <c r="C680" i="1"/>
  <c r="E341" i="9"/>
  <c r="C531" i="1"/>
  <c r="G531" i="1" s="1"/>
  <c r="C703" i="1"/>
  <c r="C508" i="1"/>
  <c r="G508" i="1" s="1"/>
  <c r="C708" i="1"/>
  <c r="F213" i="9"/>
  <c r="C713" i="1"/>
  <c r="H181" i="9"/>
  <c r="I181" i="9"/>
  <c r="C519" i="1"/>
  <c r="G519" i="1" s="1"/>
  <c r="D117" i="9"/>
  <c r="C690" i="1"/>
  <c r="C518" i="1"/>
  <c r="G518" i="1" s="1"/>
  <c r="C522" i="1"/>
  <c r="G522" i="1" s="1"/>
  <c r="C694" i="1"/>
  <c r="H117" i="9"/>
  <c r="C676" i="1"/>
  <c r="D53" i="9"/>
  <c r="C504" i="1"/>
  <c r="G504" i="1" s="1"/>
  <c r="F181" i="9"/>
  <c r="C534" i="1"/>
  <c r="G534" i="1" s="1"/>
  <c r="C706" i="1"/>
  <c r="C640" i="1"/>
  <c r="C565" i="1"/>
  <c r="I309" i="9"/>
  <c r="C554" i="1"/>
  <c r="E277" i="9"/>
  <c r="C634" i="1"/>
  <c r="C639" i="1"/>
  <c r="H309" i="9"/>
  <c r="C564" i="1"/>
  <c r="C537" i="1"/>
  <c r="G537" i="1" s="1"/>
  <c r="J771" i="1"/>
  <c r="AN71" i="1"/>
  <c r="C636" i="1"/>
  <c r="C553" i="1"/>
  <c r="D277" i="9"/>
  <c r="C643" i="1"/>
  <c r="C689" i="1"/>
  <c r="C117" i="9"/>
  <c r="C517" i="1"/>
  <c r="G517" i="1" s="1"/>
  <c r="C628" i="1"/>
  <c r="C647" i="1"/>
  <c r="E117" i="9"/>
  <c r="C637" i="1"/>
  <c r="H277" i="9"/>
  <c r="C557" i="1"/>
  <c r="C245" i="9"/>
  <c r="I341" i="9"/>
  <c r="C618" i="1"/>
  <c r="C683" i="1"/>
  <c r="F145" i="9"/>
  <c r="AH71" i="1"/>
  <c r="G113" i="9"/>
  <c r="AB71" i="1"/>
  <c r="C524" i="1"/>
  <c r="C696" i="1"/>
  <c r="C149" i="9"/>
  <c r="C85" i="9"/>
  <c r="C510" i="1"/>
  <c r="G510" i="1" s="1"/>
  <c r="C682" i="1"/>
  <c r="C710" i="1"/>
  <c r="C213" i="9"/>
  <c r="C538" i="1"/>
  <c r="G538" i="1" s="1"/>
  <c r="J747" i="1"/>
  <c r="F341" i="9"/>
  <c r="C686" i="1"/>
  <c r="C552" i="1"/>
  <c r="C511" i="1"/>
  <c r="J753" i="1"/>
  <c r="V71" i="1"/>
  <c r="C49" i="9"/>
  <c r="J71" i="1"/>
  <c r="J741" i="1"/>
  <c r="J799" i="1"/>
  <c r="BP71" i="1"/>
  <c r="E305" i="9"/>
  <c r="I21" i="9"/>
  <c r="C546" i="1"/>
  <c r="G546" i="1" s="1"/>
  <c r="D245" i="9"/>
  <c r="C630" i="1"/>
  <c r="C540" i="1"/>
  <c r="G540" i="1" s="1"/>
  <c r="C712" i="1"/>
  <c r="E213" i="9"/>
  <c r="C569" i="1"/>
  <c r="C514" i="1"/>
  <c r="G514" i="1" s="1"/>
  <c r="D615" i="1"/>
  <c r="C641" i="1"/>
  <c r="C566" i="1"/>
  <c r="C341" i="9"/>
  <c r="C677" i="1"/>
  <c r="C505" i="1"/>
  <c r="G505" i="1" s="1"/>
  <c r="E53" i="9"/>
  <c r="E815" i="1"/>
  <c r="H498" i="1"/>
  <c r="H544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H509" i="1"/>
  <c r="H512" i="1" l="1"/>
  <c r="H518" i="1"/>
  <c r="C687" i="1"/>
  <c r="C515" i="1"/>
  <c r="G515" i="1" s="1"/>
  <c r="H85" i="9"/>
  <c r="G117" i="9"/>
  <c r="C521" i="1"/>
  <c r="G521" i="1" s="1"/>
  <c r="C693" i="1"/>
  <c r="C699" i="1"/>
  <c r="C527" i="1"/>
  <c r="G527" i="1" s="1"/>
  <c r="F149" i="9"/>
  <c r="C561" i="1"/>
  <c r="E309" i="9"/>
  <c r="C621" i="1"/>
  <c r="G511" i="1"/>
  <c r="H511" i="1"/>
  <c r="D671" i="1"/>
  <c r="D634" i="1"/>
  <c r="D638" i="1"/>
  <c r="D703" i="1"/>
  <c r="D670" i="1"/>
  <c r="D627" i="1"/>
  <c r="D621" i="1"/>
  <c r="D712" i="1"/>
  <c r="D678" i="1"/>
  <c r="D683" i="1"/>
  <c r="D672" i="1"/>
  <c r="D626" i="1"/>
  <c r="D641" i="1"/>
  <c r="D633" i="1"/>
  <c r="D646" i="1"/>
  <c r="D708" i="1"/>
  <c r="D688" i="1"/>
  <c r="D679" i="1"/>
  <c r="D693" i="1"/>
  <c r="D618" i="1"/>
  <c r="D619" i="1"/>
  <c r="D687" i="1"/>
  <c r="D692" i="1"/>
  <c r="D622" i="1"/>
  <c r="D700" i="1"/>
  <c r="D623" i="1"/>
  <c r="D686" i="1"/>
  <c r="D699" i="1"/>
  <c r="D675" i="1"/>
  <c r="D630" i="1"/>
  <c r="D682" i="1"/>
  <c r="D643" i="1"/>
  <c r="D625" i="1"/>
  <c r="D684" i="1"/>
  <c r="D642" i="1"/>
  <c r="D674" i="1"/>
  <c r="D716" i="1"/>
  <c r="D709" i="1"/>
  <c r="D636" i="1"/>
  <c r="D702" i="1"/>
  <c r="D713" i="1"/>
  <c r="D698" i="1"/>
  <c r="D616" i="1"/>
  <c r="D680" i="1"/>
  <c r="D695" i="1"/>
  <c r="D629" i="1"/>
  <c r="D620" i="1"/>
  <c r="D669" i="1"/>
  <c r="D691" i="1"/>
  <c r="D673" i="1"/>
  <c r="D677" i="1"/>
  <c r="D640" i="1"/>
  <c r="D689" i="1"/>
  <c r="D701" i="1"/>
  <c r="D696" i="1"/>
  <c r="D644" i="1"/>
  <c r="D645" i="1"/>
  <c r="D704" i="1"/>
  <c r="D639" i="1"/>
  <c r="D628" i="1"/>
  <c r="D705" i="1"/>
  <c r="D711" i="1"/>
  <c r="D631" i="1"/>
  <c r="D706" i="1"/>
  <c r="D676" i="1"/>
  <c r="D668" i="1"/>
  <c r="D624" i="1"/>
  <c r="D632" i="1"/>
  <c r="D617" i="1"/>
  <c r="D697" i="1"/>
  <c r="D685" i="1"/>
  <c r="D690" i="1"/>
  <c r="D707" i="1"/>
  <c r="D637" i="1"/>
  <c r="D694" i="1"/>
  <c r="D647" i="1"/>
  <c r="D635" i="1"/>
  <c r="D710" i="1"/>
  <c r="D681" i="1"/>
  <c r="C53" i="9"/>
  <c r="C675" i="1"/>
  <c r="C503" i="1"/>
  <c r="G503" i="1" s="1"/>
  <c r="E181" i="9"/>
  <c r="C533" i="1"/>
  <c r="G533" i="1" s="1"/>
  <c r="C705" i="1"/>
  <c r="C496" i="1"/>
  <c r="G496" i="1" s="1"/>
  <c r="C668" i="1"/>
  <c r="C21" i="9"/>
  <c r="G524" i="1"/>
  <c r="H524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6" i="1" l="1"/>
  <c r="I373" i="9"/>
  <c r="C715" i="1"/>
  <c r="C648" i="1"/>
  <c r="M716" i="1" s="1"/>
  <c r="Y816" i="1" s="1"/>
  <c r="E612" i="1"/>
  <c r="D715" i="1"/>
  <c r="E623" i="1"/>
  <c r="C433" i="1"/>
  <c r="C441" i="1" s="1"/>
  <c r="J816" i="1"/>
  <c r="I369" i="9"/>
  <c r="J815" i="10"/>
  <c r="E639" i="1" l="1"/>
  <c r="E626" i="1"/>
  <c r="E630" i="1"/>
  <c r="E642" i="1"/>
  <c r="E694" i="1"/>
  <c r="E695" i="1"/>
  <c r="E703" i="1"/>
  <c r="E692" i="1"/>
  <c r="E678" i="1"/>
  <c r="E673" i="1"/>
  <c r="E677" i="1"/>
  <c r="E671" i="1"/>
  <c r="E699" i="1"/>
  <c r="E676" i="1"/>
  <c r="E637" i="1"/>
  <c r="E700" i="1"/>
  <c r="E641" i="1"/>
  <c r="E645" i="1"/>
  <c r="E682" i="1"/>
  <c r="E629" i="1"/>
  <c r="E627" i="1"/>
  <c r="E640" i="1"/>
  <c r="E635" i="1"/>
  <c r="E684" i="1"/>
  <c r="E706" i="1"/>
  <c r="E632" i="1"/>
  <c r="E701" i="1"/>
  <c r="E689" i="1"/>
  <c r="E686" i="1"/>
  <c r="E669" i="1"/>
  <c r="E691" i="1"/>
  <c r="E702" i="1"/>
  <c r="E638" i="1"/>
  <c r="E690" i="1"/>
  <c r="E705" i="1"/>
  <c r="E683" i="1"/>
  <c r="E716" i="1"/>
  <c r="E636" i="1"/>
  <c r="E668" i="1"/>
  <c r="E670" i="1"/>
  <c r="E628" i="1"/>
  <c r="E704" i="1"/>
  <c r="E680" i="1"/>
  <c r="E713" i="1"/>
  <c r="E711" i="1"/>
  <c r="E624" i="1"/>
  <c r="F624" i="1" s="1"/>
  <c r="F633" i="1" s="1"/>
  <c r="E712" i="1"/>
  <c r="E707" i="1"/>
  <c r="E646" i="1"/>
  <c r="E685" i="1"/>
  <c r="E631" i="1"/>
  <c r="E679" i="1"/>
  <c r="E634" i="1"/>
  <c r="E688" i="1"/>
  <c r="E675" i="1"/>
  <c r="E698" i="1"/>
  <c r="E687" i="1"/>
  <c r="E674" i="1"/>
  <c r="E672" i="1"/>
  <c r="E709" i="1"/>
  <c r="E625" i="1"/>
  <c r="E693" i="1"/>
  <c r="E681" i="1"/>
  <c r="E644" i="1"/>
  <c r="E696" i="1"/>
  <c r="E647" i="1"/>
  <c r="E710" i="1"/>
  <c r="E633" i="1"/>
  <c r="E697" i="1"/>
  <c r="E643" i="1"/>
  <c r="E708" i="1"/>
  <c r="F713" i="1" l="1"/>
  <c r="F645" i="1"/>
  <c r="F702" i="1"/>
  <c r="F646" i="1"/>
  <c r="F686" i="1"/>
  <c r="F689" i="1"/>
  <c r="F694" i="1"/>
  <c r="F701" i="1"/>
  <c r="F712" i="1"/>
  <c r="F675" i="1"/>
  <c r="F640" i="1"/>
  <c r="F692" i="1"/>
  <c r="F696" i="1"/>
  <c r="F708" i="1"/>
  <c r="F680" i="1"/>
  <c r="F644" i="1"/>
  <c r="F671" i="1"/>
  <c r="F630" i="1"/>
  <c r="F716" i="1"/>
  <c r="F687" i="1"/>
  <c r="F628" i="1"/>
  <c r="F631" i="1"/>
  <c r="F703" i="1"/>
  <c r="F678" i="1"/>
  <c r="F672" i="1"/>
  <c r="F681" i="1"/>
  <c r="F679" i="1"/>
  <c r="G625" i="1"/>
  <c r="F668" i="1"/>
  <c r="F683" i="1"/>
  <c r="F697" i="1"/>
  <c r="F700" i="1"/>
  <c r="F625" i="1"/>
  <c r="F698" i="1"/>
  <c r="F642" i="1"/>
  <c r="F674" i="1"/>
  <c r="F688" i="1"/>
  <c r="F684" i="1"/>
  <c r="F704" i="1"/>
  <c r="F670" i="1"/>
  <c r="F634" i="1"/>
  <c r="F709" i="1"/>
  <c r="F682" i="1"/>
  <c r="F693" i="1"/>
  <c r="F669" i="1"/>
  <c r="F707" i="1"/>
  <c r="F710" i="1"/>
  <c r="F705" i="1"/>
  <c r="F638" i="1"/>
  <c r="F635" i="1"/>
  <c r="F627" i="1"/>
  <c r="F685" i="1"/>
  <c r="F632" i="1"/>
  <c r="F647" i="1"/>
  <c r="F636" i="1"/>
  <c r="F637" i="1"/>
  <c r="F691" i="1"/>
  <c r="F626" i="1"/>
  <c r="F676" i="1"/>
  <c r="F673" i="1"/>
  <c r="F677" i="1"/>
  <c r="F690" i="1"/>
  <c r="F643" i="1"/>
  <c r="F706" i="1"/>
  <c r="F629" i="1"/>
  <c r="F695" i="1"/>
  <c r="F641" i="1"/>
  <c r="F711" i="1"/>
  <c r="F639" i="1"/>
  <c r="F699" i="1"/>
  <c r="E715" i="1"/>
  <c r="F715" i="1" l="1"/>
  <c r="G675" i="1"/>
  <c r="G644" i="1"/>
  <c r="G699" i="1"/>
  <c r="G686" i="1"/>
  <c r="G630" i="1"/>
  <c r="G634" i="1"/>
  <c r="G711" i="1"/>
  <c r="G694" i="1"/>
  <c r="G703" i="1"/>
  <c r="G704" i="1"/>
  <c r="G638" i="1"/>
  <c r="G690" i="1"/>
  <c r="G671" i="1"/>
  <c r="G691" i="1"/>
  <c r="G647" i="1"/>
  <c r="G707" i="1"/>
  <c r="G672" i="1"/>
  <c r="G701" i="1"/>
  <c r="G635" i="1"/>
  <c r="G702" i="1"/>
  <c r="G706" i="1"/>
  <c r="G629" i="1"/>
  <c r="G673" i="1"/>
  <c r="G684" i="1"/>
  <c r="G676" i="1"/>
  <c r="G710" i="1"/>
  <c r="G627" i="1"/>
  <c r="G713" i="1"/>
  <c r="G669" i="1"/>
  <c r="G628" i="1"/>
  <c r="G681" i="1"/>
  <c r="G692" i="1"/>
  <c r="G637" i="1"/>
  <c r="G709" i="1"/>
  <c r="G679" i="1"/>
  <c r="G636" i="1"/>
  <c r="G643" i="1"/>
  <c r="G645" i="1"/>
  <c r="G674" i="1"/>
  <c r="G695" i="1"/>
  <c r="G677" i="1"/>
  <c r="G678" i="1"/>
  <c r="G639" i="1"/>
  <c r="G680" i="1"/>
  <c r="G641" i="1"/>
  <c r="G640" i="1"/>
  <c r="G696" i="1"/>
  <c r="G712" i="1"/>
  <c r="G683" i="1"/>
  <c r="G716" i="1"/>
  <c r="G687" i="1"/>
  <c r="G670" i="1"/>
  <c r="G708" i="1"/>
  <c r="G626" i="1"/>
  <c r="G632" i="1"/>
  <c r="G642" i="1"/>
  <c r="G685" i="1"/>
  <c r="G633" i="1"/>
  <c r="G700" i="1"/>
  <c r="G698" i="1"/>
  <c r="G668" i="1"/>
  <c r="G646" i="1"/>
  <c r="G689" i="1"/>
  <c r="G705" i="1"/>
  <c r="G693" i="1"/>
  <c r="G688" i="1"/>
  <c r="G697" i="1"/>
  <c r="G682" i="1"/>
  <c r="G631" i="1"/>
  <c r="H628" i="1" l="1"/>
  <c r="H647" i="1" s="1"/>
  <c r="H676" i="1"/>
  <c r="H684" i="1"/>
  <c r="H678" i="1"/>
  <c r="H716" i="1"/>
  <c r="H682" i="1"/>
  <c r="H702" i="1"/>
  <c r="H696" i="1"/>
  <c r="H643" i="1"/>
  <c r="H668" i="1"/>
  <c r="H705" i="1"/>
  <c r="H707" i="1"/>
  <c r="H640" i="1"/>
  <c r="H638" i="1"/>
  <c r="H711" i="1"/>
  <c r="H699" i="1"/>
  <c r="H712" i="1"/>
  <c r="H669" i="1"/>
  <c r="H690" i="1"/>
  <c r="H697" i="1"/>
  <c r="H700" i="1"/>
  <c r="H703" i="1"/>
  <c r="H631" i="1"/>
  <c r="H701" i="1"/>
  <c r="H689" i="1"/>
  <c r="H646" i="1"/>
  <c r="H637" i="1"/>
  <c r="H642" i="1"/>
  <c r="H677" i="1"/>
  <c r="H683" i="1"/>
  <c r="H634" i="1"/>
  <c r="H713" i="1"/>
  <c r="H670" i="1"/>
  <c r="H687" i="1"/>
  <c r="H630" i="1"/>
  <c r="H695" i="1"/>
  <c r="H681" i="1"/>
  <c r="H636" i="1"/>
  <c r="H633" i="1"/>
  <c r="H672" i="1"/>
  <c r="H641" i="1"/>
  <c r="H629" i="1"/>
  <c r="H679" i="1"/>
  <c r="H706" i="1"/>
  <c r="H644" i="1"/>
  <c r="H708" i="1"/>
  <c r="H674" i="1"/>
  <c r="H680" i="1"/>
  <c r="H691" i="1"/>
  <c r="H671" i="1"/>
  <c r="H704" i="1"/>
  <c r="H686" i="1"/>
  <c r="H710" i="1"/>
  <c r="H709" i="1"/>
  <c r="H693" i="1"/>
  <c r="H675" i="1"/>
  <c r="H639" i="1"/>
  <c r="H685" i="1"/>
  <c r="H635" i="1"/>
  <c r="H632" i="1"/>
  <c r="H698" i="1"/>
  <c r="H645" i="1"/>
  <c r="H692" i="1"/>
  <c r="G715" i="1"/>
  <c r="H673" i="1" l="1"/>
  <c r="H694" i="1"/>
  <c r="H688" i="1"/>
  <c r="H715" i="1"/>
  <c r="I629" i="1"/>
  <c r="I710" i="1" l="1"/>
  <c r="I647" i="1"/>
  <c r="I670" i="1"/>
  <c r="I673" i="1"/>
  <c r="I701" i="1"/>
  <c r="I636" i="1"/>
  <c r="I680" i="1"/>
  <c r="I639" i="1"/>
  <c r="I671" i="1"/>
  <c r="I676" i="1"/>
  <c r="I669" i="1"/>
  <c r="I644" i="1"/>
  <c r="I679" i="1"/>
  <c r="I716" i="1"/>
  <c r="I643" i="1"/>
  <c r="I631" i="1"/>
  <c r="I706" i="1"/>
  <c r="I672" i="1"/>
  <c r="I705" i="1"/>
  <c r="I684" i="1"/>
  <c r="I632" i="1"/>
  <c r="I677" i="1"/>
  <c r="I642" i="1"/>
  <c r="I638" i="1"/>
  <c r="I707" i="1"/>
  <c r="I640" i="1"/>
  <c r="I674" i="1"/>
  <c r="I700" i="1"/>
  <c r="I713" i="1"/>
  <c r="I683" i="1"/>
  <c r="I646" i="1"/>
  <c r="I695" i="1"/>
  <c r="I668" i="1"/>
  <c r="I678" i="1"/>
  <c r="I709" i="1"/>
  <c r="I689" i="1"/>
  <c r="I699" i="1"/>
  <c r="I645" i="1"/>
  <c r="I697" i="1"/>
  <c r="I685" i="1"/>
  <c r="I711" i="1"/>
  <c r="I703" i="1"/>
  <c r="I681" i="1"/>
  <c r="I630" i="1"/>
  <c r="I641" i="1"/>
  <c r="I691" i="1"/>
  <c r="I693" i="1"/>
  <c r="I704" i="1"/>
  <c r="I675" i="1"/>
  <c r="I682" i="1"/>
  <c r="I637" i="1"/>
  <c r="I696" i="1"/>
  <c r="I694" i="1"/>
  <c r="I688" i="1"/>
  <c r="I635" i="1"/>
  <c r="I712" i="1"/>
  <c r="I690" i="1"/>
  <c r="I687" i="1"/>
  <c r="I692" i="1"/>
  <c r="I633" i="1"/>
  <c r="I702" i="1"/>
  <c r="I698" i="1"/>
  <c r="I634" i="1"/>
  <c r="I708" i="1"/>
  <c r="I686" i="1"/>
  <c r="I715" i="1" l="1"/>
  <c r="J630" i="1"/>
  <c r="J686" i="1" l="1"/>
  <c r="J706" i="1"/>
  <c r="J643" i="1"/>
  <c r="J716" i="1"/>
  <c r="J703" i="1"/>
  <c r="J632" i="1"/>
  <c r="J685" i="1"/>
  <c r="J713" i="1"/>
  <c r="J645" i="1"/>
  <c r="J697" i="1"/>
  <c r="J633" i="1"/>
  <c r="J676" i="1"/>
  <c r="J708" i="1"/>
  <c r="J674" i="1"/>
  <c r="J646" i="1"/>
  <c r="J675" i="1"/>
  <c r="J689" i="1"/>
  <c r="J683" i="1"/>
  <c r="J679" i="1"/>
  <c r="J684" i="1"/>
  <c r="J639" i="1"/>
  <c r="J698" i="1"/>
  <c r="J644" i="1"/>
  <c r="J670" i="1"/>
  <c r="J710" i="1"/>
  <c r="J711" i="1"/>
  <c r="J688" i="1"/>
  <c r="J673" i="1"/>
  <c r="J631" i="1"/>
  <c r="J695" i="1"/>
  <c r="J699" i="1"/>
  <c r="J696" i="1"/>
  <c r="J635" i="1"/>
  <c r="J640" i="1"/>
  <c r="J693" i="1"/>
  <c r="J707" i="1"/>
  <c r="J690" i="1"/>
  <c r="J680" i="1"/>
  <c r="J677" i="1"/>
  <c r="J636" i="1"/>
  <c r="J638" i="1"/>
  <c r="J701" i="1"/>
  <c r="J669" i="1"/>
  <c r="J694" i="1"/>
  <c r="J671" i="1"/>
  <c r="J672" i="1"/>
  <c r="J705" i="1"/>
  <c r="J702" i="1"/>
  <c r="J637" i="1"/>
  <c r="J668" i="1"/>
  <c r="J687" i="1"/>
  <c r="J682" i="1"/>
  <c r="J700" i="1"/>
  <c r="J681" i="1"/>
  <c r="J692" i="1"/>
  <c r="J642" i="1"/>
  <c r="J641" i="1"/>
  <c r="J691" i="1"/>
  <c r="J704" i="1"/>
  <c r="J709" i="1"/>
  <c r="J678" i="1"/>
  <c r="J634" i="1"/>
  <c r="J647" i="1"/>
  <c r="J712" i="1"/>
  <c r="L647" i="1" l="1"/>
  <c r="L695" i="1" s="1"/>
  <c r="K644" i="1"/>
  <c r="K704" i="1" s="1"/>
  <c r="J715" i="1"/>
  <c r="K695" i="1" l="1"/>
  <c r="K686" i="1"/>
  <c r="K672" i="1"/>
  <c r="L703" i="1"/>
  <c r="L673" i="1"/>
  <c r="L683" i="1"/>
  <c r="K706" i="1"/>
  <c r="K679" i="1"/>
  <c r="L693" i="1"/>
  <c r="L678" i="1"/>
  <c r="K692" i="1"/>
  <c r="M692" i="1" s="1"/>
  <c r="K668" i="1"/>
  <c r="K698" i="1"/>
  <c r="K711" i="1"/>
  <c r="K675" i="1"/>
  <c r="K676" i="1"/>
  <c r="M676" i="1" s="1"/>
  <c r="L699" i="1"/>
  <c r="L711" i="1"/>
  <c r="L694" i="1"/>
  <c r="L698" i="1"/>
  <c r="L705" i="1"/>
  <c r="L691" i="1"/>
  <c r="K703" i="1"/>
  <c r="K693" i="1"/>
  <c r="L708" i="1"/>
  <c r="L713" i="1"/>
  <c r="L706" i="1"/>
  <c r="M706" i="1" s="1"/>
  <c r="L701" i="1"/>
  <c r="L709" i="1"/>
  <c r="L710" i="1"/>
  <c r="K712" i="1"/>
  <c r="K701" i="1"/>
  <c r="M701" i="1" s="1"/>
  <c r="K708" i="1"/>
  <c r="K690" i="1"/>
  <c r="K697" i="1"/>
  <c r="K670" i="1"/>
  <c r="L687" i="1"/>
  <c r="L681" i="1"/>
  <c r="L680" i="1"/>
  <c r="L672" i="1"/>
  <c r="L692" i="1"/>
  <c r="K694" i="1"/>
  <c r="K684" i="1"/>
  <c r="M684" i="1" s="1"/>
  <c r="L684" i="1"/>
  <c r="K687" i="1"/>
  <c r="K683" i="1"/>
  <c r="L686" i="1"/>
  <c r="K674" i="1"/>
  <c r="K705" i="1"/>
  <c r="K702" i="1"/>
  <c r="K700" i="1"/>
  <c r="K669" i="1"/>
  <c r="K689" i="1"/>
  <c r="K709" i="1"/>
  <c r="L674" i="1"/>
  <c r="L700" i="1"/>
  <c r="L668" i="1"/>
  <c r="L689" i="1"/>
  <c r="L716" i="1"/>
  <c r="L669" i="1"/>
  <c r="K707" i="1"/>
  <c r="L677" i="1"/>
  <c r="L685" i="1"/>
  <c r="K691" i="1"/>
  <c r="M691" i="1" s="1"/>
  <c r="K688" i="1"/>
  <c r="K678" i="1"/>
  <c r="M678" i="1" s="1"/>
  <c r="K685" i="1"/>
  <c r="M685" i="1" s="1"/>
  <c r="K713" i="1"/>
  <c r="K680" i="1"/>
  <c r="K710" i="1"/>
  <c r="L670" i="1"/>
  <c r="M670" i="1" s="1"/>
  <c r="L697" i="1"/>
  <c r="L696" i="1"/>
  <c r="L675" i="1"/>
  <c r="L702" i="1"/>
  <c r="L676" i="1"/>
  <c r="K677" i="1"/>
  <c r="L682" i="1"/>
  <c r="L712" i="1"/>
  <c r="K681" i="1"/>
  <c r="M681" i="1" s="1"/>
  <c r="L671" i="1"/>
  <c r="K673" i="1"/>
  <c r="M673" i="1" s="1"/>
  <c r="K716" i="1"/>
  <c r="K699" i="1"/>
  <c r="K682" i="1"/>
  <c r="K696" i="1"/>
  <c r="K671" i="1"/>
  <c r="L707" i="1"/>
  <c r="M707" i="1" s="1"/>
  <c r="L690" i="1"/>
  <c r="L679" i="1"/>
  <c r="L704" i="1"/>
  <c r="M704" i="1" s="1"/>
  <c r="L688" i="1"/>
  <c r="M687" i="1"/>
  <c r="M680" i="1"/>
  <c r="M683" i="1"/>
  <c r="M677" i="1"/>
  <c r="M699" i="1"/>
  <c r="M711" i="1"/>
  <c r="M694" i="1"/>
  <c r="M698" i="1"/>
  <c r="M709" i="1"/>
  <c r="M710" i="1"/>
  <c r="M669" i="1"/>
  <c r="M688" i="1"/>
  <c r="M695" i="1"/>
  <c r="M682" i="1" l="1"/>
  <c r="M689" i="1"/>
  <c r="M705" i="1"/>
  <c r="M674" i="1"/>
  <c r="Y740" i="1" s="1"/>
  <c r="M712" i="1"/>
  <c r="E215" i="9" s="1"/>
  <c r="M675" i="1"/>
  <c r="K715" i="1"/>
  <c r="M671" i="1"/>
  <c r="F23" i="9" s="1"/>
  <c r="M700" i="1"/>
  <c r="M697" i="1"/>
  <c r="M672" i="1"/>
  <c r="G23" i="9" s="1"/>
  <c r="M679" i="1"/>
  <c r="G55" i="9" s="1"/>
  <c r="M702" i="1"/>
  <c r="Y768" i="1" s="1"/>
  <c r="M690" i="1"/>
  <c r="M713" i="1"/>
  <c r="F215" i="9" s="1"/>
  <c r="M686" i="1"/>
  <c r="G87" i="9" s="1"/>
  <c r="M696" i="1"/>
  <c r="L715" i="1"/>
  <c r="M693" i="1"/>
  <c r="Y759" i="1" s="1"/>
  <c r="M708" i="1"/>
  <c r="M668" i="1"/>
  <c r="M703" i="1"/>
  <c r="Y764" i="1"/>
  <c r="E151" i="9"/>
  <c r="I183" i="9"/>
  <c r="Y775" i="1"/>
  <c r="H119" i="9"/>
  <c r="Y760" i="1"/>
  <c r="Y737" i="1"/>
  <c r="E183" i="9"/>
  <c r="Y771" i="1"/>
  <c r="Y735" i="1"/>
  <c r="D23" i="9"/>
  <c r="Y777" i="1"/>
  <c r="D215" i="9"/>
  <c r="Y743" i="1"/>
  <c r="E55" i="9"/>
  <c r="C119" i="9"/>
  <c r="Y755" i="1"/>
  <c r="Y772" i="1"/>
  <c r="F183" i="9"/>
  <c r="Y765" i="1"/>
  <c r="F151" i="9"/>
  <c r="Y758" i="1"/>
  <c r="F119" i="9"/>
  <c r="E87" i="9"/>
  <c r="Y750" i="1"/>
  <c r="D55" i="9"/>
  <c r="Y742" i="1"/>
  <c r="C55" i="9"/>
  <c r="Y741" i="1"/>
  <c r="Y756" i="1"/>
  <c r="D119" i="9"/>
  <c r="Y739" i="1"/>
  <c r="H23" i="9"/>
  <c r="H151" i="9"/>
  <c r="Y767" i="1"/>
  <c r="Y744" i="1"/>
  <c r="F55" i="9"/>
  <c r="Y749" i="1"/>
  <c r="D87" i="9"/>
  <c r="Y746" i="1"/>
  <c r="H55" i="9"/>
  <c r="E23" i="9"/>
  <c r="Y736" i="1"/>
  <c r="Y753" i="1"/>
  <c r="H87" i="9"/>
  <c r="C215" i="9"/>
  <c r="Y776" i="1"/>
  <c r="G183" i="9"/>
  <c r="Y773" i="1"/>
  <c r="I119" i="9"/>
  <c r="Y761" i="1"/>
  <c r="Y754" i="1"/>
  <c r="I87" i="9"/>
  <c r="C151" i="9"/>
  <c r="Y762" i="1"/>
  <c r="Y770" i="1"/>
  <c r="D183" i="9"/>
  <c r="Y763" i="1"/>
  <c r="D151" i="9"/>
  <c r="Y766" i="1"/>
  <c r="G151" i="9"/>
  <c r="Y757" i="1"/>
  <c r="E119" i="9"/>
  <c r="F87" i="9"/>
  <c r="Y751" i="1"/>
  <c r="I55" i="9"/>
  <c r="Y747" i="1"/>
  <c r="Y779" i="1" l="1"/>
  <c r="M715" i="1"/>
  <c r="Y752" i="1"/>
  <c r="C87" i="9"/>
  <c r="Y748" i="1"/>
  <c r="Y778" i="1"/>
  <c r="C23" i="9"/>
  <c r="Y734" i="1"/>
  <c r="I23" i="9"/>
  <c r="Y745" i="1"/>
  <c r="Y738" i="1"/>
  <c r="I151" i="9"/>
  <c r="G119" i="9"/>
  <c r="C183" i="9"/>
  <c r="Y769" i="1"/>
  <c r="H183" i="9"/>
  <c r="Y774" i="1"/>
  <c r="Y815" i="1" l="1"/>
</calcChain>
</file>

<file path=xl/sharedStrings.xml><?xml version="1.0" encoding="utf-8"?>
<sst xmlns="http://schemas.openxmlformats.org/spreadsheetml/2006/main" count="4940" uniqueCount="1281">
  <si>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</si>
  <si>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</si>
  <si>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</si>
  <si>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</si>
  <si>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</si>
  <si>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</si>
  <si>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</si>
  <si>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</si>
  <si>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</si>
  <si>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</si>
  <si>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</si>
  <si>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</si>
  <si>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</si>
  <si>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</si>
  <si>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</si>
  <si>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</si>
  <si>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</si>
  <si>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</si>
  <si>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</si>
  <si>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</si>
  <si>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</si>
  <si>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</si>
  <si>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</si>
  <si>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</si>
  <si>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</si>
  <si>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</si>
  <si>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</si>
  <si>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</si>
  <si>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</si>
  <si>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</si>
  <si>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</si>
  <si>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</si>
  <si>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</si>
  <si>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</si>
  <si>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</si>
  <si>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</si>
  <si>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</si>
  <si>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</si>
  <si>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</si>
  <si>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</si>
  <si>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</si>
  <si>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</si>
  <si>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</si>
  <si>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</si>
  <si>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</si>
  <si>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</si>
  <si>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</si>
  <si>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</si>
  <si>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</si>
  <si>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</si>
  <si>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</si>
  <si>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</si>
  <si>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</si>
  <si>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</si>
  <si>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</si>
  <si>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</si>
  <si>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</si>
  <si>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</si>
  <si>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</si>
  <si>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</si>
  <si>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</si>
  <si>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</si>
  <si>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</si>
  <si>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</si>
  <si>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</si>
  <si>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</si>
  <si>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</si>
  <si>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</si>
  <si>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</si>
  <si>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</si>
  <si>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</si>
  <si>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</si>
  <si>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</si>
  <si>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</si>
  <si>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</si>
  <si>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</si>
  <si>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</si>
  <si>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</si>
  <si>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</si>
  <si>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</si>
  <si>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</si>
  <si>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</si>
  <si>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</si>
  <si>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</si>
  <si>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</si>
  <si>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</si>
  <si>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</si>
  <si>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</si>
  <si>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</si>
  <si>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</si>
  <si>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</si>
  <si>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</si>
  <si>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</si>
  <si>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</si>
  <si>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</si>
  <si>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</si>
  <si>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</si>
  <si>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</si>
  <si>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</si>
  <si>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</si>
  <si>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</si>
  <si>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</si>
  <si>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</si>
  <si>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</si>
  <si>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</si>
  <si>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</si>
  <si>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</si>
  <si>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</si>
  <si>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</si>
  <si>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</si>
  <si>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</si>
  <si>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</si>
  <si>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</si>
  <si>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</si>
  <si>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</si>
  <si>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</si>
  <si>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</si>
  <si>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</si>
  <si>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</si>
  <si>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</si>
  <si>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</si>
  <si>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</si>
  <si>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</si>
  <si>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</si>
  <si>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</si>
  <si>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</si>
  <si>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</si>
  <si>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</si>
  <si>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</si>
  <si>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</si>
  <si>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</si>
  <si>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</si>
  <si>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</si>
  <si>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</si>
  <si>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</si>
  <si>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</si>
  <si>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</si>
  <si>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</si>
  <si>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</si>
  <si>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</si>
  <si>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</si>
  <si>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</si>
  <si>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</si>
  <si>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</si>
  <si>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</si>
  <si>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</si>
  <si>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</si>
  <si>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</si>
  <si>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</si>
  <si>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</si>
  <si>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</si>
  <si>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</si>
  <si>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</si>
  <si>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</si>
  <si>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</si>
  <si>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</si>
  <si>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</si>
  <si>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</si>
  <si>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</si>
  <si>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</si>
  <si>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</si>
  <si>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</si>
  <si>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</si>
  <si>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</si>
  <si>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</si>
  <si>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</si>
  <si>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</si>
  <si>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</si>
  <si>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</si>
  <si>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</si>
  <si>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</si>
  <si>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</si>
  <si>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</si>
  <si>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</si>
  <si>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</si>
  <si>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</si>
  <si>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</si>
  <si>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</si>
  <si>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</si>
  <si>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</si>
  <si>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</si>
  <si>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</si>
  <si>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</si>
  <si>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</si>
  <si>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</si>
  <si>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</si>
  <si>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</si>
  <si>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</si>
  <si>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</si>
  <si>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</si>
  <si>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</si>
  <si>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</si>
  <si>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</si>
  <si>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</si>
  <si>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</si>
  <si>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</si>
  <si>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</si>
  <si>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</si>
  <si>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</si>
  <si>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</si>
  <si>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</si>
  <si>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</si>
  <si>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</si>
  <si>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</si>
  <si>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</si>
  <si>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</si>
  <si>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</si>
  <si>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</si>
  <si>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</si>
  <si>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</si>
  <si>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</si>
  <si>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</si>
  <si>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</si>
  <si>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</si>
  <si>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</si>
  <si>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</si>
  <si>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</si>
  <si>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</si>
  <si>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</si>
  <si>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</si>
  <si>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</si>
  <si>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</si>
  <si>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</si>
  <si>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</si>
  <si>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</si>
  <si>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</si>
  <si>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</si>
  <si>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</si>
  <si>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</si>
  <si>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</si>
  <si>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</si>
  <si>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</si>
  <si>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</si>
  <si>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</si>
  <si>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</si>
  <si>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</si>
  <si>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</si>
  <si>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</si>
  <si>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</si>
  <si>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</si>
  <si>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</si>
  <si>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</si>
  <si>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</si>
  <si>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</si>
  <si>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</si>
  <si>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</si>
  <si>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</si>
  <si>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</si>
  <si>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</si>
  <si>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</si>
  <si>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</si>
  <si>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</si>
  <si>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</si>
  <si>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</si>
  <si>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</si>
  <si>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</si>
  <si>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</si>
  <si>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</si>
  <si>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</si>
  <si>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</si>
  <si>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</si>
  <si>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</si>
  <si>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</si>
  <si>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</si>
  <si>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</si>
  <si>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</si>
  <si>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</si>
  <si>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</si>
  <si>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</si>
  <si>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</si>
  <si>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</si>
  <si>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</si>
  <si>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</si>
  <si>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</si>
  <si>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</si>
  <si>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</si>
  <si>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</si>
  <si>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</si>
  <si>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</si>
  <si>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</si>
  <si>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</si>
  <si>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</si>
  <si>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</si>
  <si>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</si>
  <si>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</si>
  <si>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</si>
  <si>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</si>
  <si>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</si>
  <si>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</si>
  <si>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</si>
  <si>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</si>
  <si>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</si>
  <si>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</si>
  <si>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</si>
  <si>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</si>
  <si>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</si>
  <si>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</si>
  <si>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</si>
  <si>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</si>
  <si>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</si>
  <si>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</si>
  <si>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</si>
  <si>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</si>
  <si>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</si>
  <si>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</si>
  <si>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</si>
  <si>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</si>
  <si>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</si>
  <si>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</si>
  <si>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</si>
  <si>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</si>
  <si>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</si>
  <si>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</si>
  <si>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</si>
  <si>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</si>
  <si>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</si>
  <si>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</si>
  <si>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</si>
  <si>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</si>
  <si>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</si>
  <si>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</si>
  <si>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</si>
  <si>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</si>
  <si>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</si>
  <si>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</si>
  <si>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</si>
  <si>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</si>
  <si>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</si>
  <si>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</si>
  <si>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</si>
  <si>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</si>
  <si>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</si>
  <si>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</si>
  <si>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</si>
  <si>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</si>
  <si>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</si>
  <si>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</si>
  <si>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</si>
  <si>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</si>
  <si>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</si>
  <si>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</si>
  <si>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</si>
  <si>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</si>
  <si>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</si>
  <si>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</si>
  <si>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</si>
  <si>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</si>
  <si>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</si>
  <si>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</si>
  <si>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</si>
  <si>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</si>
  <si>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</si>
  <si>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</si>
  <si>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</si>
  <si>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</si>
  <si>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</si>
  <si>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</si>
  <si>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</si>
  <si>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</si>
  <si>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</si>
  <si>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</si>
  <si>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</si>
  <si>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</si>
  <si>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</si>
  <si>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</si>
  <si>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</si>
  <si>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</si>
  <si>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</si>
  <si>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</si>
  <si>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</si>
  <si>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</si>
  <si>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</si>
  <si>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</si>
  <si>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</si>
  <si>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</si>
  <si>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</si>
  <si>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</si>
  <si>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</si>
  <si>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</si>
  <si>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</si>
  <si>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</si>
  <si>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</si>
  <si>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</si>
  <si>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</si>
  <si>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</si>
  <si>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</si>
  <si>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</si>
  <si>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</si>
  <si>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</si>
  <si>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</si>
  <si>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</si>
  <si>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</si>
  <si>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</si>
  <si>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</si>
  <si>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</si>
  <si>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</si>
  <si>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</si>
  <si>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</si>
  <si>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</si>
  <si>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</si>
  <si>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</si>
  <si>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</si>
  <si>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</si>
  <si>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</si>
  <si>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</si>
  <si>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</si>
  <si>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</si>
  <si>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</si>
  <si>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</si>
  <si>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</si>
  <si>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</si>
  <si>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</si>
  <si>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</si>
  <si>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</si>
  <si>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</si>
  <si>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</si>
  <si>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</si>
  <si>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</si>
  <si>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</si>
  <si>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</si>
  <si>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</si>
  <si>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</si>
  <si>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</si>
  <si>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</si>
  <si>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</si>
  <si>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</si>
  <si>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</si>
  <si>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</si>
  <si>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</si>
  <si>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</si>
  <si>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</si>
  <si>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</si>
  <si>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</si>
  <si>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</si>
  <si>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</si>
  <si>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</si>
  <si>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</si>
  <si>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</si>
  <si>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</si>
  <si>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</si>
  <si>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</si>
  <si>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</si>
  <si>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</si>
  <si>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</si>
  <si>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</si>
  <si>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</si>
  <si>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</si>
  <si>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</si>
  <si>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</si>
  <si>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</si>
  <si>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</si>
  <si>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</si>
  <si>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</si>
  <si>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</si>
  <si>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</si>
  <si>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</si>
  <si>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</si>
  <si>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</si>
  <si>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</si>
  <si>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</si>
  <si>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</si>
  <si>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</si>
  <si>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</si>
  <si>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</si>
  <si>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</si>
  <si>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</si>
  <si>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</si>
  <si>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</si>
  <si>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</si>
  <si>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</si>
  <si>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</si>
  <si>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</si>
  <si>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</si>
  <si>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</si>
  <si>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</si>
  <si>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</si>
  <si>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</si>
  <si>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</si>
  <si>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</si>
  <si>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</si>
  <si>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</si>
  <si>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</si>
  <si>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</si>
  <si>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</si>
  <si>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</si>
  <si>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</si>
  <si>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</si>
  <si>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</si>
  <si>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</si>
  <si>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</si>
  <si>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</si>
  <si>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</si>
  <si>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</si>
  <si>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</si>
  <si>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</si>
  <si>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</si>
  <si>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</si>
  <si>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</si>
  <si>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</si>
  <si>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</si>
  <si>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</si>
  <si>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</si>
  <si>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</si>
  <si>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</si>
  <si>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</si>
  <si>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</si>
  <si>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</si>
  <si>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</si>
  <si>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</si>
  <si>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</si>
  <si>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</si>
  <si>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</si>
  <si>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</si>
  <si>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</si>
  <si>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</si>
  <si>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</si>
  <si>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</si>
  <si>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</si>
  <si>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</si>
  <si>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</si>
  <si>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</si>
  <si>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</si>
  <si>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</si>
  <si>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</si>
  <si>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</si>
  <si>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</si>
  <si>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</si>
  <si>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</si>
  <si>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</si>
  <si>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</si>
  <si>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</si>
  <si>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</si>
  <si>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</si>
  <si>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</si>
  <si>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</si>
  <si>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</si>
  <si>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</si>
  <si>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</si>
  <si>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</si>
  <si>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</si>
  <si>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</si>
  <si>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</si>
  <si>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</si>
  <si>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</si>
  <si>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</si>
  <si>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</si>
  <si>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</si>
  <si>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</si>
  <si>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</si>
  <si>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</si>
  <si>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</si>
  <si>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</si>
  <si>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</si>
  <si>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</si>
  <si>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</si>
  <si>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</si>
  <si>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</si>
  <si>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</si>
  <si>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</si>
  <si>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</si>
  <si>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</si>
  <si>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</si>
  <si>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</si>
  <si>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</si>
  <si>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</si>
  <si>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</si>
  <si>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</si>
  <si>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</si>
  <si>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</si>
  <si>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</si>
  <si>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</si>
  <si>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</si>
  <si>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</si>
  <si>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</si>
  <si>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</si>
  <si>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</si>
  <si>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</si>
  <si>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</si>
  <si>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</si>
  <si>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</si>
  <si>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</si>
  <si>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</si>
  <si>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</si>
  <si>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</si>
  <si>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</si>
  <si>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</si>
  <si>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</si>
  <si>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</si>
  <si>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</si>
  <si>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</si>
  <si>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</si>
  <si>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</si>
  <si>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</si>
  <si>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</si>
  <si>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</si>
  <si>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</si>
  <si>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</si>
  <si>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</si>
  <si>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</si>
  <si>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</si>
  <si>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</si>
  <si>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</si>
  <si>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</si>
  <si>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</si>
  <si>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</si>
  <si>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</si>
  <si>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</si>
  <si>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</si>
  <si>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</si>
  <si>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</si>
  <si>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</si>
  <si>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</si>
  <si>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</si>
  <si>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</si>
  <si>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</si>
  <si>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</si>
  <si>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</si>
  <si>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</si>
  <si>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</si>
  <si>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</si>
  <si>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</si>
  <si>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</si>
  <si>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</si>
  <si>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</si>
  <si>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</si>
  <si>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</si>
  <si>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</si>
  <si>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</si>
  <si>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</si>
  <si>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</si>
  <si>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</si>
  <si>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</si>
  <si>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</si>
  <si>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</si>
  <si>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</si>
  <si>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</si>
  <si>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</si>
  <si>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</si>
  <si>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</si>
  <si>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</si>
  <si>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</si>
  <si>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</si>
  <si>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</si>
  <si>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</si>
  <si>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</si>
  <si>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</si>
  <si>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</si>
  <si>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</si>
  <si>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</si>
  <si>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</si>
  <si>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</si>
  <si>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</si>
  <si>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</si>
  <si>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</si>
  <si>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</si>
  <si>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</si>
  <si>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</si>
  <si>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</si>
  <si>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</si>
  <si>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</si>
  <si>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</si>
  <si>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</si>
  <si>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</si>
  <si>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</si>
  <si>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</si>
  <si>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</si>
  <si>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</si>
  <si>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</si>
  <si>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</si>
  <si>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</si>
  <si>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</si>
  <si>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</si>
  <si>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</si>
  <si>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</si>
  <si>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</si>
  <si>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</si>
  <si>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</si>
  <si>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</si>
  <si>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</si>
  <si>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</si>
  <si>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</si>
  <si>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</si>
  <si>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</si>
  <si>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</si>
  <si>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</si>
  <si>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</si>
  <si>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</si>
  <si>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</si>
  <si>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</si>
  <si>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</si>
  <si>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</si>
  <si>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</si>
  <si>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</si>
  <si>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</si>
  <si>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</si>
  <si>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</si>
  <si>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</si>
  <si>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</si>
  <si>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</si>
  <si>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</si>
  <si>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</si>
  <si>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</si>
  <si>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</si>
  <si>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</si>
  <si>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</si>
  <si>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</si>
  <si>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</si>
  <si>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</si>
  <si>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</si>
  <si>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</si>
  <si>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</si>
  <si>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</si>
  <si>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</si>
  <si>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</si>
  <si>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</si>
  <si>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</si>
  <si>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</si>
  <si>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</si>
  <si>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</si>
  <si>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</si>
  <si>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</si>
  <si>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</si>
  <si>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</si>
  <si>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</si>
  <si>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</si>
  <si>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</si>
  <si>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</si>
  <si>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</si>
  <si>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</si>
  <si>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</si>
  <si>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</si>
  <si>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</si>
  <si>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</si>
  <si>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</si>
  <si>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</si>
  <si>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</si>
  <si>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</si>
  <si>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</si>
  <si>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</si>
  <si>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</si>
  <si>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</si>
  <si>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</si>
  <si>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</si>
  <si>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</si>
  <si>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</si>
  <si>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</si>
  <si>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</si>
  <si>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</si>
  <si>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</si>
  <si>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</si>
  <si>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</si>
  <si>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</si>
  <si>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</si>
  <si>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</si>
  <si>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</si>
  <si>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</si>
  <si>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</si>
  <si>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</si>
  <si>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</si>
  <si>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</si>
  <si>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</si>
  <si>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</si>
  <si>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</si>
  <si>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</si>
  <si>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</si>
  <si>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</si>
  <si>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</si>
  <si>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</si>
  <si>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</si>
  <si>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</si>
  <si>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</si>
  <si>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</si>
  <si>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</si>
  <si>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</si>
  <si>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</si>
  <si>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</si>
  <si>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</si>
  <si>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</si>
  <si>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</si>
  <si>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</si>
  <si>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</si>
  <si>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</si>
  <si>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</si>
  <si>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</si>
  <si>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</si>
  <si>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</si>
  <si>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</si>
  <si>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</si>
  <si>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</si>
  <si>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</si>
  <si>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</si>
  <si>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</si>
  <si>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</si>
  <si>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</si>
  <si>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</si>
  <si>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</si>
  <si>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</si>
  <si>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</si>
  <si>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</si>
  <si>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</si>
  <si>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</si>
  <si>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</si>
  <si>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</si>
  <si>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</si>
  <si>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</si>
  <si>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</si>
  <si>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</si>
  <si>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</si>
  <si>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</si>
  <si>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</si>
  <si>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</si>
  <si>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</si>
  <si>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</si>
  <si>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</si>
  <si>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</si>
  <si>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</si>
  <si>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</si>
  <si>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</si>
  <si>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</si>
  <si>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</si>
  <si>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</si>
  <si>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</si>
  <si>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</si>
  <si>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</si>
  <si>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</si>
  <si>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</si>
  <si>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</si>
  <si>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</si>
  <si>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</si>
  <si>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</si>
  <si>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</si>
  <si>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</si>
  <si>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</si>
  <si>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</si>
  <si>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</si>
  <si>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</si>
  <si>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</si>
  <si>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</si>
  <si>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</si>
  <si>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</si>
  <si>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</si>
  <si>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</si>
  <si>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</si>
  <si>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</si>
  <si>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</si>
  <si>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</si>
  <si>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</si>
  <si>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</si>
  <si>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</si>
  <si>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</si>
  <si>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</si>
  <si>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</si>
  <si>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</si>
  <si>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</si>
  <si>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</si>
  <si>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</si>
  <si>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</si>
  <si>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</si>
  <si>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</si>
  <si>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</si>
  <si>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</si>
  <si>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</si>
  <si>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</si>
  <si>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</si>
  <si>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</si>
  <si>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</si>
  <si>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</si>
  <si>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</si>
  <si>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</si>
  <si>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</si>
  <si>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</si>
  <si>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</si>
  <si>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</si>
  <si>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</si>
  <si>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</si>
  <si>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</si>
  <si>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</si>
  <si>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</si>
  <si>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</si>
  <si>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</si>
  <si>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</si>
  <si>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</si>
  <si>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</si>
  <si>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</si>
  <si>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</si>
  <si>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</si>
  <si>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</si>
  <si>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</si>
  <si>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</si>
  <si>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</si>
  <si>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</si>
  <si>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</si>
  <si>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</si>
  <si>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</si>
  <si>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</si>
  <si>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</si>
  <si>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</si>
  <si>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</si>
  <si>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</si>
  <si>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</si>
  <si>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</si>
  <si>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</si>
  <si>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</si>
  <si>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</si>
  <si>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</si>
  <si>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</si>
  <si>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</si>
  <si>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</si>
  <si>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</si>
  <si>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</si>
  <si>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</si>
  <si>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</si>
  <si>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</si>
  <si>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</si>
  <si>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</si>
  <si>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</si>
  <si>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</si>
  <si>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</si>
  <si>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</si>
  <si>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</si>
  <si>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</si>
  <si>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</si>
  <si>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</si>
  <si>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</si>
  <si>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</si>
  <si>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</si>
  <si>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</si>
  <si>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</si>
  <si>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</si>
  <si>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</si>
  <si>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</si>
  <si>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</si>
  <si>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</si>
  <si>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</si>
  <si>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</si>
  <si>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</si>
  <si>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</si>
  <si>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</si>
  <si>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</si>
  <si>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</si>
  <si>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</si>
  <si>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</si>
  <si>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</si>
  <si>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</si>
  <si>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</si>
  <si>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</si>
  <si>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</si>
  <si>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</si>
  <si>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</si>
  <si>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</si>
  <si>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</si>
  <si>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</si>
  <si>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</si>
  <si>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</si>
  <si>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</si>
  <si>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</si>
  <si>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</si>
  <si>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</si>
  <si>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</si>
  <si>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</si>
  <si>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</si>
  <si>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</si>
  <si>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</si>
  <si>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</si>
  <si>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</si>
  <si>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</si>
  <si>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</si>
  <si>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</si>
  <si>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</si>
  <si>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</si>
  <si>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</si>
  <si>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</si>
  <si>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</si>
  <si>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</si>
  <si>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</si>
  <si>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</si>
  <si>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</si>
  <si>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</si>
  <si>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</si>
  <si>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</si>
  <si>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</si>
  <si>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</si>
  <si>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</si>
  <si>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</si>
  <si>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</si>
  <si>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</si>
  <si>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</si>
  <si>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</si>
  <si>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</si>
  <si>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</si>
  <si>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</si>
  <si>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</si>
  <si>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</si>
  <si>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</si>
  <si>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</si>
  <si>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</si>
  <si>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</si>
  <si>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</si>
  <si>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</si>
  <si>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</si>
  <si>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</si>
  <si>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</si>
  <si>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</si>
  <si>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</si>
  <si>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</si>
  <si>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</si>
  <si>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</si>
  <si>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</si>
  <si>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</si>
  <si>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</si>
  <si>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</si>
  <si>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</si>
  <si>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</si>
  <si>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</si>
  <si>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</si>
  <si>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</si>
  <si>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</si>
  <si>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</si>
  <si>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</si>
  <si>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</si>
  <si>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</si>
  <si>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</si>
  <si>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</si>
  <si>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</si>
  <si>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</si>
  <si>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</si>
  <si>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</si>
  <si>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</si>
  <si>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</si>
  <si>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</si>
  <si>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</si>
  <si>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</si>
  <si>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</si>
  <si>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</si>
  <si>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</si>
  <si>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</si>
  <si>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</si>
  <si>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</si>
  <si>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</si>
  <si>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</si>
  <si>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</si>
  <si>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</si>
  <si>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</si>
  <si>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</si>
  <si>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</si>
  <si>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</si>
  <si>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</si>
  <si>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</si>
  <si>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</si>
  <si>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</si>
  <si>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</si>
  <si>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</si>
  <si>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</si>
  <si>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</si>
  <si>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</si>
  <si>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</si>
  <si>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</si>
  <si>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</si>
  <si>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</si>
  <si>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</si>
  <si>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</si>
  <si>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</si>
  <si>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</si>
  <si>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</si>
  <si>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</si>
  <si>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</si>
  <si>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</si>
  <si>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</si>
  <si>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</si>
  <si>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</si>
  <si>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</si>
  <si>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</si>
  <si>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</si>
  <si>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</si>
  <si>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</si>
  <si>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</si>
  <si>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</si>
  <si>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</si>
  <si>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</si>
  <si>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</si>
  <si>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</si>
  <si>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</si>
  <si>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</si>
  <si>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</si>
  <si>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</si>
  <si>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</si>
  <si>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</si>
  <si>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</si>
  <si>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</si>
  <si>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</si>
  <si>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</si>
  <si>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</si>
  <si>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</si>
  <si>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</si>
  <si>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</si>
  <si>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</si>
  <si>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</si>
  <si>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</si>
  <si>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</si>
  <si>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</si>
  <si>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</si>
  <si>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</si>
  <si>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</si>
  <si>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</si>
  <si>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</si>
  <si>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</si>
  <si>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</si>
  <si>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</si>
  <si>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</si>
  <si>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</si>
  <si>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</si>
  <si>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</si>
  <si>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</si>
  <si>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</si>
  <si>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</si>
  <si>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</si>
  <si>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</si>
  <si>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</si>
  <si>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</si>
  <si>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</si>
  <si>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</si>
  <si>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</si>
  <si>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</si>
  <si>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</si>
  <si>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</si>
  <si>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</si>
  <si>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</si>
  <si>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</si>
  <si>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</si>
  <si>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</si>
  <si>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</si>
  <si>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</si>
  <si>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</si>
  <si>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</si>
  <si>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</si>
  <si>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</si>
  <si>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</si>
  <si>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</si>
  <si>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</si>
  <si>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</si>
  <si>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</si>
  <si>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</si>
  <si>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</si>
  <si>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</si>
  <si>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</si>
  <si>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</si>
  <si>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</si>
  <si>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</si>
  <si>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</si>
  <si>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</si>
  <si>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</si>
  <si>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</si>
  <si>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</si>
  <si>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</si>
  <si>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</si>
  <si>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</si>
  <si>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</si>
  <si>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</si>
  <si>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</si>
  <si>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</si>
  <si>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</si>
  <si>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</si>
  <si>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</si>
  <si>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</si>
  <si>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</si>
  <si>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</si>
  <si>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</si>
  <si>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</si>
  <si>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</si>
  <si>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</si>
  <si>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</si>
  <si>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</si>
  <si>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</si>
  <si>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</si>
  <si>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</si>
  <si>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</si>
  <si>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</si>
  <si>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</si>
  <si>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</si>
  <si>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</si>
  <si>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</si>
  <si>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</si>
  <si>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</si>
  <si>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</si>
  <si>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</si>
  <si>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</si>
  <si>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</si>
  <si>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</si>
  <si>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</si>
  <si>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</si>
  <si>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</si>
  <si>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</si>
  <si>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</si>
  <si>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</si>
  <si>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</si>
  <si>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</si>
  <si>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</si>
  <si>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</si>
  <si>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</si>
  <si>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</si>
  <si>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</si>
  <si>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</si>
  <si>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</si>
  <si>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</si>
  <si>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</si>
  <si>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</si>
  <si>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</si>
  <si>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</si>
  <si>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</si>
  <si>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</si>
  <si>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</si>
  <si>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</si>
  <si>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</si>
  <si>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</si>
  <si>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</si>
  <si>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</si>
  <si>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</si>
  <si>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</si>
  <si>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</si>
  <si>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</si>
  <si>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</si>
  <si>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</si>
  <si>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</si>
  <si>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</si>
  <si>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</si>
  <si>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</si>
  <si>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</si>
  <si>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</si>
  <si>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</si>
  <si>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</si>
  <si>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</si>
  <si>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</si>
  <si>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</si>
  <si>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</si>
  <si>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</si>
  <si>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</si>
  <si>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</si>
  <si>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</si>
  <si>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</si>
  <si>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</si>
  <si>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</si>
  <si>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</si>
  <si>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</si>
  <si>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</si>
  <si>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</si>
  <si>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</si>
  <si>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</si>
  <si>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</si>
  <si>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</si>
  <si>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</si>
  <si>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</si>
  <si>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</si>
  <si>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</si>
  <si>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</si>
  <si>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</si>
  <si>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</si>
  <si>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</si>
  <si>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</si>
  <si>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</si>
  <si>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</si>
  <si>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</si>
  <si>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</si>
  <si>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</si>
  <si>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</si>
  <si>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</si>
  <si>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</si>
  <si>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</si>
  <si>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</si>
  <si>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194</t>
  </si>
  <si>
    <t>PROVIDENCE ST JOSEPH HOSPITAL</t>
  </si>
  <si>
    <t>500 E WEBSTER</t>
  </si>
  <si>
    <t>CHEWELAH, WA  99109</t>
  </si>
  <si>
    <t>STEVENS</t>
  </si>
  <si>
    <t>ROBERT CAMPBELL</t>
  </si>
  <si>
    <t>HELEN ANDRUS</t>
  </si>
  <si>
    <t>GARY LIVINGSTON</t>
  </si>
  <si>
    <t>(425) 254-5315</t>
  </si>
  <si>
    <t>(425) 687-3674</t>
  </si>
  <si>
    <t>Nothing to note</t>
  </si>
  <si>
    <t>12/31/2021</t>
  </si>
  <si>
    <t>Normal increase 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</si>
</sst>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9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0</v>
          </cell>
          <cell r="D59">
            <v>0</v>
          </cell>
          <cell r="E59">
            <v>2333.9999999999995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8048</v>
          </cell>
          <cell r="AZ59">
            <v>0</v>
          </cell>
          <cell r="BA59"/>
          <cell r="BE59">
            <v>34194.020000000004</v>
          </cell>
        </row>
        <row r="71">
          <cell r="C71">
            <v>0</v>
          </cell>
          <cell r="D71">
            <v>0</v>
          </cell>
          <cell r="E71">
            <v>1912835.9000000004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1377666.65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359235.29000000004</v>
          </cell>
          <cell r="Q71">
            <v>0</v>
          </cell>
          <cell r="R71">
            <v>559268.01000000013</v>
          </cell>
          <cell r="S71">
            <v>-24999.639999999996</v>
          </cell>
          <cell r="T71">
            <v>26488.950000000004</v>
          </cell>
          <cell r="U71">
            <v>898030.41</v>
          </cell>
          <cell r="V71">
            <v>0</v>
          </cell>
          <cell r="W71">
            <v>0</v>
          </cell>
          <cell r="X71">
            <v>0</v>
          </cell>
          <cell r="Y71">
            <v>1175342.95</v>
          </cell>
          <cell r="Z71">
            <v>0</v>
          </cell>
          <cell r="AA71">
            <v>0</v>
          </cell>
          <cell r="AB71">
            <v>1053155.1600000001</v>
          </cell>
          <cell r="AC71">
            <v>403524.77</v>
          </cell>
          <cell r="AD71">
            <v>0</v>
          </cell>
          <cell r="AE71">
            <v>1117726.19</v>
          </cell>
          <cell r="AF71">
            <v>0</v>
          </cell>
          <cell r="AG71">
            <v>2495500.4900000002</v>
          </cell>
          <cell r="AH71">
            <v>0</v>
          </cell>
          <cell r="AI71">
            <v>0</v>
          </cell>
          <cell r="AJ71">
            <v>11110.879999999997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443412.45</v>
          </cell>
          <cell r="AZ71">
            <v>0</v>
          </cell>
          <cell r="BA71">
            <v>46131.57</v>
          </cell>
          <cell r="BB71">
            <v>68715.28</v>
          </cell>
          <cell r="BC71">
            <v>0</v>
          </cell>
          <cell r="BD71">
            <v>818.84000000000015</v>
          </cell>
          <cell r="BE71">
            <v>643314.38</v>
          </cell>
          <cell r="BF71">
            <v>285352.77</v>
          </cell>
          <cell r="BG71">
            <v>19440.45</v>
          </cell>
          <cell r="BH71">
            <v>13.55</v>
          </cell>
          <cell r="BI71">
            <v>0</v>
          </cell>
          <cell r="BJ71">
            <v>0</v>
          </cell>
          <cell r="BK71">
            <v>0</v>
          </cell>
          <cell r="BL71">
            <v>382</v>
          </cell>
          <cell r="BM71">
            <v>0</v>
          </cell>
          <cell r="BN71">
            <v>280045.24</v>
          </cell>
          <cell r="BO71">
            <v>2532.5300000000002</v>
          </cell>
          <cell r="BP71">
            <v>0</v>
          </cell>
          <cell r="BQ71">
            <v>0</v>
          </cell>
          <cell r="BR71">
            <v>0</v>
          </cell>
          <cell r="BS71">
            <v>2705.7</v>
          </cell>
          <cell r="BT71">
            <v>103605.81</v>
          </cell>
          <cell r="BU71">
            <v>0</v>
          </cell>
          <cell r="BV71">
            <v>4053</v>
          </cell>
          <cell r="BW71">
            <v>36504</v>
          </cell>
          <cell r="BX71">
            <v>0</v>
          </cell>
          <cell r="BY71">
            <v>619776.28</v>
          </cell>
          <cell r="BZ71">
            <v>0</v>
          </cell>
          <cell r="CA71">
            <v>70035.570000000007</v>
          </cell>
          <cell r="CB71">
            <v>0</v>
          </cell>
          <cell r="CC71">
            <v>6236582.2236422766</v>
          </cell>
          <cell r="CD71">
            <v>312895.46000000008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60" transitionEvaluation="1" transitionEntry="1" codeName="Sheet1">
    <pageSetUpPr autoPageBreaks="0" fitToPage="1"/>
  </sheetPr>
  <dimension ref="A1:CF817"/>
  <sheetViews>
    <sheetView showGridLines="0" tabSelected="1" topLeftCell="A560" zoomScale="75" zoomScaleNormal="75" workbookViewId="0">
      <selection activeCell="H509" sqref="H50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683540.69000000006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159773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7729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2459</v>
      </c>
      <c r="Q48" s="195">
        <f>ROUND(((B48/CE61)*Q61),0)</f>
        <v>0</v>
      </c>
      <c r="R48" s="195">
        <f>ROUND(((B48/CE61)*R61),0)</f>
        <v>6110</v>
      </c>
      <c r="S48" s="195">
        <f>ROUND(((B48/CE61)*S61),0)</f>
        <v>0</v>
      </c>
      <c r="T48" s="195">
        <f>ROUND(((B48/CE61)*T61),0)</f>
        <v>5124</v>
      </c>
      <c r="U48" s="195">
        <f>ROUND(((B48/CE61)*U61),0)</f>
        <v>39626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48432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39684</v>
      </c>
      <c r="AC48" s="195">
        <f>ROUND(((B48/CE61)*AC61),0)</f>
        <v>38178</v>
      </c>
      <c r="AD48" s="195">
        <f>ROUND(((B48/CE61)*AD61),0)</f>
        <v>0</v>
      </c>
      <c r="AE48" s="195">
        <f>ROUND(((B48/CE61)*AE61),0)</f>
        <v>84025</v>
      </c>
      <c r="AF48" s="195">
        <f>ROUND(((B48/CE61)*AF61),0)</f>
        <v>0</v>
      </c>
      <c r="AG48" s="195">
        <f>ROUND(((B48/CE61)*AG61),0)</f>
        <v>87590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1636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16822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5062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19192</v>
      </c>
      <c r="BF48" s="195">
        <f>ROUND(((B48/CE61)*BF61),0)</f>
        <v>19068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16214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184</v>
      </c>
      <c r="BT48" s="195">
        <f>ROUND(((B48/CE61)*BT61),0)</f>
        <v>15628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62506</v>
      </c>
      <c r="BZ48" s="195">
        <f>ROUND(((B48/CE61)*BZ61),0)</f>
        <v>0</v>
      </c>
      <c r="CA48" s="195">
        <f>ROUND(((B48/CE61)*CA61),0)</f>
        <v>2418</v>
      </c>
      <c r="CB48" s="195">
        <f>ROUND(((B48/CE61)*CB61),0)</f>
        <v>0</v>
      </c>
      <c r="CC48" s="195">
        <f>ROUND(((B48/CE61)*CC61),0)</f>
        <v>6079</v>
      </c>
      <c r="CD48" s="195"/>
      <c r="CE48" s="195">
        <f>SUM(C48:CD48)</f>
        <v>683539</v>
      </c>
    </row>
    <row r="49" spans="1:84" ht="12.65" customHeight="1" x14ac:dyDescent="0.35">
      <c r="A49" s="175" t="s">
        <v>206</v>
      </c>
      <c r="B49" s="195">
        <f>B47+B48</f>
        <v>683540.69000000006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284865.09999999998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38217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78157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20682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14613</v>
      </c>
      <c r="T52" s="195">
        <f>ROUND((B52/(CE76+CF76)*T76),0)</f>
        <v>0</v>
      </c>
      <c r="U52" s="195">
        <f>ROUND((B52/(CE76+CF76)*U76),0)</f>
        <v>7096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17612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2030</v>
      </c>
      <c r="AC52" s="195">
        <f>ROUND((B52/(CE76+CF76)*AC76),0)</f>
        <v>920</v>
      </c>
      <c r="AD52" s="195">
        <f>ROUND((B52/(CE76+CF76)*AD76),0)</f>
        <v>0</v>
      </c>
      <c r="AE52" s="195">
        <f>ROUND((B52/(CE76+CF76)*AE76),0)</f>
        <v>20019</v>
      </c>
      <c r="AF52" s="195">
        <f>ROUND((B52/(CE76+CF76)*AF76),0)</f>
        <v>0</v>
      </c>
      <c r="AG52" s="195">
        <f>ROUND((B52/(CE76+CF76)*AG76),0)</f>
        <v>7683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13326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27260</v>
      </c>
      <c r="BF52" s="195">
        <f>ROUND((B52/(CE76+CF76)*BF76),0)</f>
        <v>3014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321</v>
      </c>
      <c r="BM52" s="195">
        <f>ROUND((B52/(CE76+CF76)*BM76),0)</f>
        <v>0</v>
      </c>
      <c r="BN52" s="195">
        <f>ROUND((B52/(CE76+CF76)*BN76),0)</f>
        <v>20769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1843</v>
      </c>
      <c r="BT52" s="195">
        <f>ROUND((B52/(CE76+CF76)*BT76),0)</f>
        <v>7897</v>
      </c>
      <c r="BU52" s="195">
        <f>ROUND((B52/(CE76+CF76)*BU76),0)</f>
        <v>0</v>
      </c>
      <c r="BV52" s="195">
        <f>ROUND((B52/(CE76+CF76)*BV76),0)</f>
        <v>3406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284865</v>
      </c>
    </row>
    <row r="53" spans="1:84" ht="12.65" customHeight="1" x14ac:dyDescent="0.35">
      <c r="A53" s="175" t="s">
        <v>206</v>
      </c>
      <c r="B53" s="195">
        <f>B51+B52</f>
        <v>284865.09999999998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0</v>
      </c>
      <c r="D59" s="184">
        <v>0</v>
      </c>
      <c r="E59" s="184">
        <v>2102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5886.17</v>
      </c>
      <c r="AZ59" s="185"/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0</v>
      </c>
      <c r="D60" s="187">
        <v>0</v>
      </c>
      <c r="E60" s="187">
        <v>19.310000000000002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0.8</v>
      </c>
      <c r="L60" s="187">
        <v>0</v>
      </c>
      <c r="M60" s="187">
        <v>0</v>
      </c>
      <c r="N60" s="187">
        <v>0</v>
      </c>
      <c r="O60" s="187">
        <v>0</v>
      </c>
      <c r="P60" s="221">
        <v>0.2</v>
      </c>
      <c r="Q60" s="221">
        <v>0</v>
      </c>
      <c r="R60" s="221">
        <v>0.34</v>
      </c>
      <c r="S60" s="221">
        <v>0</v>
      </c>
      <c r="T60" s="221">
        <v>0.69</v>
      </c>
      <c r="U60" s="221">
        <v>6.28</v>
      </c>
      <c r="V60" s="221">
        <v>0</v>
      </c>
      <c r="W60" s="221">
        <v>0</v>
      </c>
      <c r="X60" s="221">
        <v>0</v>
      </c>
      <c r="Y60" s="221">
        <v>5.9999999999999991</v>
      </c>
      <c r="Z60" s="221">
        <v>0</v>
      </c>
      <c r="AA60" s="221">
        <v>0</v>
      </c>
      <c r="AB60" s="221">
        <v>4.03</v>
      </c>
      <c r="AC60" s="221">
        <v>5.66</v>
      </c>
      <c r="AD60" s="221">
        <v>0</v>
      </c>
      <c r="AE60" s="221">
        <v>10.24</v>
      </c>
      <c r="AF60" s="221">
        <v>0</v>
      </c>
      <c r="AG60" s="221">
        <v>11.749999999999998</v>
      </c>
      <c r="AH60" s="221">
        <v>0</v>
      </c>
      <c r="AI60" s="221">
        <v>0</v>
      </c>
      <c r="AJ60" s="221">
        <v>0.17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4.67</v>
      </c>
      <c r="AZ60" s="221">
        <v>0</v>
      </c>
      <c r="BA60" s="221">
        <v>0</v>
      </c>
      <c r="BB60" s="221">
        <v>0.7</v>
      </c>
      <c r="BC60" s="221">
        <v>0</v>
      </c>
      <c r="BD60" s="221">
        <v>0</v>
      </c>
      <c r="BE60" s="221">
        <v>3.13</v>
      </c>
      <c r="BF60" s="221">
        <v>5.7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1.5100000000000002</v>
      </c>
      <c r="BO60" s="221">
        <v>0</v>
      </c>
      <c r="BP60" s="221">
        <v>0</v>
      </c>
      <c r="BQ60" s="221">
        <v>0</v>
      </c>
      <c r="BR60" s="221">
        <v>0</v>
      </c>
      <c r="BS60" s="221">
        <v>0.03</v>
      </c>
      <c r="BT60" s="221">
        <v>1.23</v>
      </c>
      <c r="BU60" s="221">
        <v>0</v>
      </c>
      <c r="BV60" s="221">
        <v>0</v>
      </c>
      <c r="BW60" s="221">
        <v>0</v>
      </c>
      <c r="BX60" s="221">
        <v>0</v>
      </c>
      <c r="BY60" s="221">
        <v>5.8499999999999988</v>
      </c>
      <c r="BZ60" s="221">
        <v>0</v>
      </c>
      <c r="CA60" s="221">
        <v>0.18</v>
      </c>
      <c r="CB60" s="221">
        <v>0</v>
      </c>
      <c r="CC60" s="221">
        <v>0.85</v>
      </c>
      <c r="CD60" s="249" t="s">
        <v>221</v>
      </c>
      <c r="CE60" s="251">
        <f t="shared" ref="CE60:CE70" si="0">SUM(C60:CD60)</f>
        <v>89.320000000000007</v>
      </c>
    </row>
    <row r="61" spans="1:84" ht="12.65" customHeight="1" x14ac:dyDescent="0.35">
      <c r="A61" s="171" t="s">
        <v>235</v>
      </c>
      <c r="B61" s="175"/>
      <c r="C61" s="184">
        <v>0</v>
      </c>
      <c r="D61" s="184">
        <v>0</v>
      </c>
      <c r="E61" s="184">
        <v>1873783.53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90647.939999999973</v>
      </c>
      <c r="L61" s="185">
        <v>0</v>
      </c>
      <c r="M61" s="184">
        <v>0</v>
      </c>
      <c r="N61" s="184">
        <v>0</v>
      </c>
      <c r="O61" s="184">
        <v>0</v>
      </c>
      <c r="P61" s="185">
        <v>28839.979999999996</v>
      </c>
      <c r="Q61" s="185">
        <v>0</v>
      </c>
      <c r="R61" s="185">
        <v>71661.740000000005</v>
      </c>
      <c r="S61" s="185">
        <v>0</v>
      </c>
      <c r="T61" s="185">
        <v>60092.770000000004</v>
      </c>
      <c r="U61" s="185">
        <v>464726.80000000005</v>
      </c>
      <c r="V61" s="185">
        <v>0</v>
      </c>
      <c r="W61" s="185">
        <v>0</v>
      </c>
      <c r="X61" s="185">
        <v>0</v>
      </c>
      <c r="Y61" s="185">
        <v>568001.25</v>
      </c>
      <c r="Z61" s="185">
        <v>0</v>
      </c>
      <c r="AA61" s="185">
        <v>0</v>
      </c>
      <c r="AB61" s="185">
        <v>465404.51</v>
      </c>
      <c r="AC61" s="185">
        <v>447746.81000000006</v>
      </c>
      <c r="AD61" s="185">
        <v>0</v>
      </c>
      <c r="AE61" s="185">
        <v>985426.51</v>
      </c>
      <c r="AF61" s="185">
        <v>0</v>
      </c>
      <c r="AG61" s="185">
        <v>1027236.9600000002</v>
      </c>
      <c r="AH61" s="185">
        <v>0</v>
      </c>
      <c r="AI61" s="185">
        <v>0</v>
      </c>
      <c r="AJ61" s="185">
        <v>19182.170000000002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197288.54</v>
      </c>
      <c r="AZ61" s="185">
        <v>0</v>
      </c>
      <c r="BA61" s="185">
        <v>0</v>
      </c>
      <c r="BB61" s="185">
        <v>59366.47</v>
      </c>
      <c r="BC61" s="185">
        <v>0</v>
      </c>
      <c r="BD61" s="185">
        <v>0</v>
      </c>
      <c r="BE61" s="185">
        <v>225080.26</v>
      </c>
      <c r="BF61" s="185">
        <v>223624.74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190158.62</v>
      </c>
      <c r="BO61" s="185">
        <v>0</v>
      </c>
      <c r="BP61" s="185">
        <v>0</v>
      </c>
      <c r="BQ61" s="185">
        <v>0</v>
      </c>
      <c r="BR61" s="185">
        <v>0</v>
      </c>
      <c r="BS61" s="185">
        <v>2162.3099999999995</v>
      </c>
      <c r="BT61" s="185">
        <v>183283.01999999996</v>
      </c>
      <c r="BU61" s="185">
        <v>0</v>
      </c>
      <c r="BV61" s="185">
        <v>0</v>
      </c>
      <c r="BW61" s="185">
        <v>0</v>
      </c>
      <c r="BX61" s="185">
        <v>0</v>
      </c>
      <c r="BY61" s="185">
        <v>733054.62</v>
      </c>
      <c r="BZ61" s="185">
        <v>0</v>
      </c>
      <c r="CA61" s="185">
        <v>28358.65</v>
      </c>
      <c r="CB61" s="185">
        <v>0</v>
      </c>
      <c r="CC61" s="185">
        <v>71291.859999999986</v>
      </c>
      <c r="CD61" s="249" t="s">
        <v>221</v>
      </c>
      <c r="CE61" s="195">
        <f t="shared" si="0"/>
        <v>8016420.0599999996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159773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7729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2459</v>
      </c>
      <c r="Q62" s="195">
        <f t="shared" si="1"/>
        <v>0</v>
      </c>
      <c r="R62" s="195">
        <f t="shared" si="1"/>
        <v>6110</v>
      </c>
      <c r="S62" s="195">
        <f t="shared" si="1"/>
        <v>0</v>
      </c>
      <c r="T62" s="195">
        <f t="shared" si="1"/>
        <v>5124</v>
      </c>
      <c r="U62" s="195">
        <f t="shared" si="1"/>
        <v>39626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48432</v>
      </c>
      <c r="Z62" s="195">
        <f t="shared" si="1"/>
        <v>0</v>
      </c>
      <c r="AA62" s="195">
        <f t="shared" si="1"/>
        <v>0</v>
      </c>
      <c r="AB62" s="195">
        <f t="shared" si="1"/>
        <v>39684</v>
      </c>
      <c r="AC62" s="195">
        <f t="shared" si="1"/>
        <v>38178</v>
      </c>
      <c r="AD62" s="195">
        <f t="shared" si="1"/>
        <v>0</v>
      </c>
      <c r="AE62" s="195">
        <f t="shared" si="1"/>
        <v>84025</v>
      </c>
      <c r="AF62" s="195">
        <f t="shared" si="1"/>
        <v>0</v>
      </c>
      <c r="AG62" s="195">
        <f t="shared" si="1"/>
        <v>87590</v>
      </c>
      <c r="AH62" s="195">
        <f t="shared" si="1"/>
        <v>0</v>
      </c>
      <c r="AI62" s="195">
        <f t="shared" si="1"/>
        <v>0</v>
      </c>
      <c r="AJ62" s="195">
        <f t="shared" si="1"/>
        <v>1636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16822</v>
      </c>
      <c r="AZ62" s="195">
        <f>ROUND(AZ47+AZ48,0)</f>
        <v>0</v>
      </c>
      <c r="BA62" s="195">
        <f>ROUND(BA47+BA48,0)</f>
        <v>0</v>
      </c>
      <c r="BB62" s="195">
        <f t="shared" si="1"/>
        <v>5062</v>
      </c>
      <c r="BC62" s="195">
        <f t="shared" si="1"/>
        <v>0</v>
      </c>
      <c r="BD62" s="195">
        <f t="shared" si="1"/>
        <v>0</v>
      </c>
      <c r="BE62" s="195">
        <f t="shared" si="1"/>
        <v>19192</v>
      </c>
      <c r="BF62" s="195">
        <f t="shared" si="1"/>
        <v>19068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16214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184</v>
      </c>
      <c r="BT62" s="195">
        <f t="shared" si="2"/>
        <v>15628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62506</v>
      </c>
      <c r="BZ62" s="195">
        <f t="shared" si="2"/>
        <v>0</v>
      </c>
      <c r="CA62" s="195">
        <f t="shared" si="2"/>
        <v>2418</v>
      </c>
      <c r="CB62" s="195">
        <f t="shared" si="2"/>
        <v>0</v>
      </c>
      <c r="CC62" s="195">
        <f t="shared" si="2"/>
        <v>6079</v>
      </c>
      <c r="CD62" s="249" t="s">
        <v>221</v>
      </c>
      <c r="CE62" s="195">
        <f t="shared" si="0"/>
        <v>683539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3487.38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1480123.81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756</v>
      </c>
      <c r="BC63" s="185">
        <v>0</v>
      </c>
      <c r="BD63" s="185">
        <v>0</v>
      </c>
      <c r="BE63" s="185">
        <v>375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25347.61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242735.21999999997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1752825.02</v>
      </c>
      <c r="CF63" s="252"/>
    </row>
    <row r="64" spans="1:84" ht="12.65" customHeight="1" x14ac:dyDescent="0.35">
      <c r="A64" s="171" t="s">
        <v>237</v>
      </c>
      <c r="B64" s="175"/>
      <c r="C64" s="184">
        <v>0</v>
      </c>
      <c r="D64" s="184">
        <v>0</v>
      </c>
      <c r="E64" s="185">
        <v>93405.08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943.82999999999993</v>
      </c>
      <c r="L64" s="185">
        <v>0</v>
      </c>
      <c r="M64" s="184">
        <v>0</v>
      </c>
      <c r="N64" s="184">
        <v>0</v>
      </c>
      <c r="O64" s="184">
        <v>0</v>
      </c>
      <c r="P64" s="185">
        <v>17824.370000000003</v>
      </c>
      <c r="Q64" s="185">
        <v>0</v>
      </c>
      <c r="R64" s="185">
        <v>5542.9000000000005</v>
      </c>
      <c r="S64" s="185">
        <v>-41923.97</v>
      </c>
      <c r="T64" s="185">
        <v>0</v>
      </c>
      <c r="U64" s="185">
        <v>262106.31999999998</v>
      </c>
      <c r="V64" s="185">
        <v>0</v>
      </c>
      <c r="W64" s="185">
        <v>0</v>
      </c>
      <c r="X64" s="185">
        <v>0</v>
      </c>
      <c r="Y64" s="185">
        <v>37499.040000000001</v>
      </c>
      <c r="Z64" s="185">
        <v>0</v>
      </c>
      <c r="AA64" s="185">
        <v>0</v>
      </c>
      <c r="AB64" s="185">
        <v>707679.04</v>
      </c>
      <c r="AC64" s="185">
        <v>38975.360000000001</v>
      </c>
      <c r="AD64" s="185">
        <v>0</v>
      </c>
      <c r="AE64" s="185">
        <v>18269.22</v>
      </c>
      <c r="AF64" s="185">
        <v>0</v>
      </c>
      <c r="AG64" s="185">
        <v>98750.680000000008</v>
      </c>
      <c r="AH64" s="185">
        <v>0</v>
      </c>
      <c r="AI64" s="185">
        <v>0</v>
      </c>
      <c r="AJ64" s="185">
        <v>7068.3399999999992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39866.97</v>
      </c>
      <c r="AZ64" s="185">
        <v>0</v>
      </c>
      <c r="BA64" s="185">
        <v>0</v>
      </c>
      <c r="BB64" s="185">
        <v>2822.69</v>
      </c>
      <c r="BC64" s="185">
        <v>0</v>
      </c>
      <c r="BD64" s="185">
        <v>-1064.3699999999999</v>
      </c>
      <c r="BE64" s="185">
        <v>18397.580000000002</v>
      </c>
      <c r="BF64" s="185">
        <v>27271.29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5125.01</v>
      </c>
      <c r="BO64" s="185">
        <v>3057.4399999999996</v>
      </c>
      <c r="BP64" s="185">
        <v>0</v>
      </c>
      <c r="BQ64" s="185">
        <v>0</v>
      </c>
      <c r="BR64" s="185">
        <v>0</v>
      </c>
      <c r="BS64" s="185">
        <v>148.46000000000004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126.9</v>
      </c>
      <c r="BZ64" s="185">
        <v>0</v>
      </c>
      <c r="CA64" s="185">
        <v>267.94</v>
      </c>
      <c r="CB64" s="185">
        <v>0</v>
      </c>
      <c r="CC64" s="185">
        <v>51212.19</v>
      </c>
      <c r="CD64" s="249" t="s">
        <v>221</v>
      </c>
      <c r="CE64" s="195">
        <f t="shared" si="0"/>
        <v>1393372.3099999996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130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383.37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209150.65999999997</v>
      </c>
      <c r="BF65" s="185">
        <v>0</v>
      </c>
      <c r="BG65" s="185">
        <v>660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12927.409999999998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607.52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223858.95999999996</v>
      </c>
      <c r="CF65" s="252"/>
    </row>
    <row r="66" spans="1:84" ht="12.65" customHeight="1" x14ac:dyDescent="0.35">
      <c r="A66" s="171" t="s">
        <v>239</v>
      </c>
      <c r="B66" s="175"/>
      <c r="C66" s="184">
        <v>0</v>
      </c>
      <c r="D66" s="184">
        <v>0</v>
      </c>
      <c r="E66" s="184">
        <v>9110.1299999999992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9.2999999999999989</v>
      </c>
      <c r="L66" s="185">
        <v>0</v>
      </c>
      <c r="M66" s="184">
        <v>0</v>
      </c>
      <c r="N66" s="184">
        <v>0</v>
      </c>
      <c r="O66" s="185">
        <v>0</v>
      </c>
      <c r="P66" s="185">
        <v>4034.6400000000003</v>
      </c>
      <c r="Q66" s="185">
        <v>0</v>
      </c>
      <c r="R66" s="185">
        <v>0</v>
      </c>
      <c r="S66" s="184">
        <v>7652.31</v>
      </c>
      <c r="T66" s="184">
        <v>166.98000000000002</v>
      </c>
      <c r="U66" s="185">
        <v>234491.45</v>
      </c>
      <c r="V66" s="185">
        <v>0</v>
      </c>
      <c r="W66" s="185">
        <v>0</v>
      </c>
      <c r="X66" s="185">
        <v>0</v>
      </c>
      <c r="Y66" s="185">
        <v>417424.05</v>
      </c>
      <c r="Z66" s="185">
        <v>0</v>
      </c>
      <c r="AA66" s="185">
        <v>0</v>
      </c>
      <c r="AB66" s="185">
        <v>43973.74</v>
      </c>
      <c r="AC66" s="185">
        <v>9013.83</v>
      </c>
      <c r="AD66" s="185">
        <v>0</v>
      </c>
      <c r="AE66" s="185">
        <v>1841.0700000000002</v>
      </c>
      <c r="AF66" s="185">
        <v>0</v>
      </c>
      <c r="AG66" s="185">
        <v>15570.759999999998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41419.230000000003</v>
      </c>
      <c r="AZ66" s="185">
        <v>0</v>
      </c>
      <c r="BA66" s="185">
        <v>39940</v>
      </c>
      <c r="BB66" s="185">
        <v>678.54999999999927</v>
      </c>
      <c r="BC66" s="185">
        <v>0</v>
      </c>
      <c r="BD66" s="185">
        <v>2438.48</v>
      </c>
      <c r="BE66" s="185">
        <v>107601.59</v>
      </c>
      <c r="BF66" s="185">
        <v>7322.58</v>
      </c>
      <c r="BG66" s="185">
        <v>16155.31</v>
      </c>
      <c r="BH66" s="185">
        <v>22490.039999999994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11168.2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5620.17</v>
      </c>
      <c r="BU66" s="185">
        <v>0</v>
      </c>
      <c r="BV66" s="185">
        <v>0</v>
      </c>
      <c r="BW66" s="185">
        <v>0</v>
      </c>
      <c r="BX66" s="185">
        <v>0</v>
      </c>
      <c r="BY66" s="185">
        <v>300811.2</v>
      </c>
      <c r="BZ66" s="185">
        <v>0</v>
      </c>
      <c r="CA66" s="185">
        <v>8565.36</v>
      </c>
      <c r="CB66" s="185">
        <v>0</v>
      </c>
      <c r="CC66" s="185">
        <v>34114.210000000006</v>
      </c>
      <c r="CD66" s="249" t="s">
        <v>221</v>
      </c>
      <c r="CE66" s="195">
        <f t="shared" si="0"/>
        <v>1341613.18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38217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78157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20682</v>
      </c>
      <c r="Q67" s="195">
        <f t="shared" si="3"/>
        <v>0</v>
      </c>
      <c r="R67" s="195">
        <f t="shared" si="3"/>
        <v>0</v>
      </c>
      <c r="S67" s="195">
        <f t="shared" si="3"/>
        <v>14613</v>
      </c>
      <c r="T67" s="195">
        <f t="shared" si="3"/>
        <v>0</v>
      </c>
      <c r="U67" s="195">
        <f t="shared" si="3"/>
        <v>7096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17612</v>
      </c>
      <c r="Z67" s="195">
        <f t="shared" si="3"/>
        <v>0</v>
      </c>
      <c r="AA67" s="195">
        <f t="shared" si="3"/>
        <v>0</v>
      </c>
      <c r="AB67" s="195">
        <f t="shared" si="3"/>
        <v>2030</v>
      </c>
      <c r="AC67" s="195">
        <f t="shared" si="3"/>
        <v>920</v>
      </c>
      <c r="AD67" s="195">
        <f t="shared" si="3"/>
        <v>0</v>
      </c>
      <c r="AE67" s="195">
        <f t="shared" si="3"/>
        <v>20019</v>
      </c>
      <c r="AF67" s="195">
        <f t="shared" si="3"/>
        <v>0</v>
      </c>
      <c r="AG67" s="195">
        <f t="shared" si="3"/>
        <v>7683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13326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27260</v>
      </c>
      <c r="BF67" s="195">
        <f t="shared" si="3"/>
        <v>3014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321</v>
      </c>
      <c r="BM67" s="195">
        <f t="shared" si="3"/>
        <v>0</v>
      </c>
      <c r="BN67" s="195">
        <f t="shared" si="3"/>
        <v>20769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1843</v>
      </c>
      <c r="BT67" s="195">
        <f t="shared" si="4"/>
        <v>7897</v>
      </c>
      <c r="BU67" s="195">
        <f t="shared" si="4"/>
        <v>0</v>
      </c>
      <c r="BV67" s="195">
        <f t="shared" si="4"/>
        <v>3406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284865</v>
      </c>
      <c r="CF67" s="252"/>
    </row>
    <row r="68" spans="1:84" ht="12.65" customHeight="1" x14ac:dyDescent="0.3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405.43999999999994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37931.399999999994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38336.839999999997</v>
      </c>
      <c r="CF68" s="252"/>
    </row>
    <row r="69" spans="1:84" ht="12.65" customHeight="1" x14ac:dyDescent="0.35">
      <c r="A69" s="171" t="s">
        <v>241</v>
      </c>
      <c r="B69" s="175"/>
      <c r="C69" s="184">
        <v>0</v>
      </c>
      <c r="D69" s="184">
        <v>0</v>
      </c>
      <c r="E69" s="185">
        <v>5084.76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0</v>
      </c>
      <c r="S69" s="185">
        <v>0</v>
      </c>
      <c r="T69" s="184">
        <v>0</v>
      </c>
      <c r="U69" s="185">
        <v>16862.87</v>
      </c>
      <c r="V69" s="185">
        <v>0</v>
      </c>
      <c r="W69" s="184">
        <v>0</v>
      </c>
      <c r="X69" s="185">
        <v>0</v>
      </c>
      <c r="Y69" s="185">
        <v>3978.61</v>
      </c>
      <c r="Z69" s="185">
        <v>0</v>
      </c>
      <c r="AA69" s="185">
        <v>0</v>
      </c>
      <c r="AB69" s="185">
        <v>697.63</v>
      </c>
      <c r="AC69" s="185">
        <v>326</v>
      </c>
      <c r="AD69" s="185">
        <v>0</v>
      </c>
      <c r="AE69" s="185">
        <v>4163.0199999999995</v>
      </c>
      <c r="AF69" s="185">
        <v>0</v>
      </c>
      <c r="AG69" s="185">
        <v>2911.9300000000003</v>
      </c>
      <c r="AH69" s="185">
        <v>0</v>
      </c>
      <c r="AI69" s="185">
        <v>0</v>
      </c>
      <c r="AJ69" s="185">
        <v>2397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6090.7300000000005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4874.6900000000005</v>
      </c>
      <c r="BF69" s="185">
        <v>108.98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55573.87</v>
      </c>
      <c r="BO69" s="185">
        <v>0</v>
      </c>
      <c r="BP69" s="185">
        <v>0</v>
      </c>
      <c r="BQ69" s="185">
        <v>0</v>
      </c>
      <c r="BR69" s="185">
        <v>0</v>
      </c>
      <c r="BS69" s="185">
        <v>1086.82</v>
      </c>
      <c r="BT69" s="185">
        <v>3934.5599999999995</v>
      </c>
      <c r="BU69" s="185">
        <v>0</v>
      </c>
      <c r="BV69" s="185">
        <v>0</v>
      </c>
      <c r="BW69" s="185">
        <v>0</v>
      </c>
      <c r="BX69" s="185">
        <v>0</v>
      </c>
      <c r="BY69" s="185">
        <v>8753.5399999999991</v>
      </c>
      <c r="BZ69" s="185">
        <v>0</v>
      </c>
      <c r="CA69" s="185">
        <v>117.91</v>
      </c>
      <c r="CB69" s="185">
        <v>0</v>
      </c>
      <c r="CC69" s="185">
        <v>6257382.8075439893</v>
      </c>
      <c r="CD69" s="188">
        <v>275100.96000000002</v>
      </c>
      <c r="CE69" s="195">
        <f t="shared" si="0"/>
        <v>6649446.6875439892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180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150</v>
      </c>
      <c r="Z70" s="185">
        <v>0</v>
      </c>
      <c r="AA70" s="185">
        <v>0</v>
      </c>
      <c r="AB70" s="185">
        <v>359.15</v>
      </c>
      <c r="AC70" s="185">
        <v>0</v>
      </c>
      <c r="AD70" s="185">
        <v>0</v>
      </c>
      <c r="AE70" s="185">
        <v>625</v>
      </c>
      <c r="AF70" s="185">
        <v>0</v>
      </c>
      <c r="AG70" s="185">
        <v>11102</v>
      </c>
      <c r="AH70" s="185">
        <v>0</v>
      </c>
      <c r="AI70" s="185">
        <v>0</v>
      </c>
      <c r="AJ70" s="185">
        <v>2397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18740.12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16178</v>
      </c>
      <c r="BO70" s="185">
        <v>0</v>
      </c>
      <c r="BP70" s="185">
        <v>0</v>
      </c>
      <c r="BQ70" s="185">
        <v>0</v>
      </c>
      <c r="BR70" s="185">
        <v>0</v>
      </c>
      <c r="BS70" s="185">
        <v>750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793</v>
      </c>
      <c r="BZ70" s="185">
        <v>0</v>
      </c>
      <c r="CA70" s="185">
        <v>100</v>
      </c>
      <c r="CB70" s="185">
        <v>0</v>
      </c>
      <c r="CC70" s="185">
        <v>240916.77</v>
      </c>
      <c r="CD70" s="188">
        <v>0</v>
      </c>
      <c r="CE70" s="195">
        <f t="shared" si="0"/>
        <v>292291.03999999998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2179193.4999999995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177892.50999999998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73839.989999999991</v>
      </c>
      <c r="Q71" s="195">
        <f t="shared" si="5"/>
        <v>0</v>
      </c>
      <c r="R71" s="195">
        <f t="shared" si="5"/>
        <v>83444.639999999999</v>
      </c>
      <c r="S71" s="195">
        <f t="shared" si="5"/>
        <v>-19658.660000000003</v>
      </c>
      <c r="T71" s="195">
        <f t="shared" si="5"/>
        <v>65383.750000000007</v>
      </c>
      <c r="U71" s="195">
        <f t="shared" si="5"/>
        <v>1028396.82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1092796.9500000002</v>
      </c>
      <c r="Z71" s="195">
        <f t="shared" si="5"/>
        <v>0</v>
      </c>
      <c r="AA71" s="195">
        <f t="shared" si="5"/>
        <v>0</v>
      </c>
      <c r="AB71" s="195">
        <f t="shared" si="5"/>
        <v>1297041.17</v>
      </c>
      <c r="AC71" s="195">
        <f t="shared" si="5"/>
        <v>535160</v>
      </c>
      <c r="AD71" s="195">
        <f t="shared" si="5"/>
        <v>0</v>
      </c>
      <c r="AE71" s="195">
        <f t="shared" si="5"/>
        <v>1113118.82</v>
      </c>
      <c r="AF71" s="195">
        <f t="shared" si="5"/>
        <v>0</v>
      </c>
      <c r="AG71" s="195">
        <f t="shared" si="5"/>
        <v>2709148.5100000007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27886.510000000002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296073.34999999998</v>
      </c>
      <c r="AZ71" s="195">
        <f t="shared" si="6"/>
        <v>0</v>
      </c>
      <c r="BA71" s="195">
        <f t="shared" si="6"/>
        <v>39940</v>
      </c>
      <c r="BB71" s="195">
        <f t="shared" si="6"/>
        <v>68685.710000000006</v>
      </c>
      <c r="BC71" s="195">
        <f t="shared" si="6"/>
        <v>0</v>
      </c>
      <c r="BD71" s="195">
        <f t="shared" si="6"/>
        <v>1374.1100000000001</v>
      </c>
      <c r="BE71" s="195">
        <f t="shared" si="6"/>
        <v>611931.77999999991</v>
      </c>
      <c r="BF71" s="195">
        <f t="shared" si="6"/>
        <v>280409.58999999997</v>
      </c>
      <c r="BG71" s="195">
        <f t="shared" si="6"/>
        <v>16815.309999999998</v>
      </c>
      <c r="BH71" s="195">
        <f t="shared" si="6"/>
        <v>22490.039999999994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321</v>
      </c>
      <c r="BM71" s="195">
        <f t="shared" si="6"/>
        <v>0</v>
      </c>
      <c r="BN71" s="195">
        <f t="shared" si="6"/>
        <v>321105.71999999997</v>
      </c>
      <c r="BO71" s="195">
        <f t="shared" si="6"/>
        <v>3057.4399999999996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4674.5899999999992</v>
      </c>
      <c r="BT71" s="195">
        <f t="shared" si="7"/>
        <v>216362.74999999997</v>
      </c>
      <c r="BU71" s="195">
        <f t="shared" si="7"/>
        <v>0</v>
      </c>
      <c r="BV71" s="195">
        <f t="shared" si="7"/>
        <v>3406</v>
      </c>
      <c r="BW71" s="195">
        <f t="shared" si="7"/>
        <v>242735.21999999997</v>
      </c>
      <c r="BX71" s="195">
        <f t="shared" si="7"/>
        <v>0</v>
      </c>
      <c r="BY71" s="195">
        <f t="shared" si="7"/>
        <v>1105066.78</v>
      </c>
      <c r="BZ71" s="195">
        <f t="shared" si="7"/>
        <v>0</v>
      </c>
      <c r="CA71" s="195">
        <f t="shared" si="7"/>
        <v>39627.86</v>
      </c>
      <c r="CB71" s="195">
        <f t="shared" si="7"/>
        <v>0</v>
      </c>
      <c r="CC71" s="195">
        <f t="shared" si="7"/>
        <v>6179163.2975439895</v>
      </c>
      <c r="CD71" s="245">
        <f>CD69-CD70</f>
        <v>275100.96000000002</v>
      </c>
      <c r="CE71" s="195">
        <f>SUM(CE61:CE69)-CE70</f>
        <v>20091986.017543986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0</v>
      </c>
      <c r="D73" s="184">
        <v>0</v>
      </c>
      <c r="E73" s="185">
        <v>2828390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211</v>
      </c>
      <c r="U73" s="185">
        <v>589949.16999999993</v>
      </c>
      <c r="V73" s="185">
        <v>0</v>
      </c>
      <c r="W73" s="185">
        <v>0</v>
      </c>
      <c r="X73" s="185">
        <v>0</v>
      </c>
      <c r="Y73" s="185">
        <v>589608.46</v>
      </c>
      <c r="Z73" s="185">
        <v>0</v>
      </c>
      <c r="AA73" s="185">
        <v>0</v>
      </c>
      <c r="AB73" s="185">
        <v>1191550.0900000001</v>
      </c>
      <c r="AC73" s="185">
        <v>614262.00000000012</v>
      </c>
      <c r="AD73" s="185">
        <v>0</v>
      </c>
      <c r="AE73" s="185">
        <v>321917</v>
      </c>
      <c r="AF73" s="185">
        <v>0</v>
      </c>
      <c r="AG73" s="185">
        <v>301488</v>
      </c>
      <c r="AH73" s="185">
        <v>0</v>
      </c>
      <c r="AI73" s="185">
        <v>0</v>
      </c>
      <c r="AJ73" s="185">
        <v>6668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6444043.7199999997</v>
      </c>
      <c r="CF73" s="252"/>
    </row>
    <row r="74" spans="1:84" ht="12.65" customHeight="1" x14ac:dyDescent="0.35">
      <c r="A74" s="171" t="s">
        <v>246</v>
      </c>
      <c r="B74" s="175"/>
      <c r="C74" s="184">
        <v>0</v>
      </c>
      <c r="D74" s="184">
        <v>0</v>
      </c>
      <c r="E74" s="185">
        <v>565379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87736</v>
      </c>
      <c r="Q74" s="185">
        <v>0</v>
      </c>
      <c r="R74" s="185">
        <v>5198</v>
      </c>
      <c r="S74" s="185">
        <v>0</v>
      </c>
      <c r="T74" s="185">
        <v>448855</v>
      </c>
      <c r="U74" s="185">
        <v>5532946.2000000002</v>
      </c>
      <c r="V74" s="185">
        <v>0</v>
      </c>
      <c r="W74" s="185">
        <v>0</v>
      </c>
      <c r="X74" s="185">
        <v>0</v>
      </c>
      <c r="Y74" s="185">
        <v>10841166.169999998</v>
      </c>
      <c r="Z74" s="185">
        <v>0</v>
      </c>
      <c r="AA74" s="185">
        <v>0</v>
      </c>
      <c r="AB74" s="185">
        <v>2243856.8200000003</v>
      </c>
      <c r="AC74" s="185">
        <v>793280</v>
      </c>
      <c r="AD74" s="185">
        <v>0</v>
      </c>
      <c r="AE74" s="185">
        <v>1807139</v>
      </c>
      <c r="AF74" s="185">
        <v>0</v>
      </c>
      <c r="AG74" s="185">
        <v>7905424.1200000001</v>
      </c>
      <c r="AH74" s="185">
        <v>0</v>
      </c>
      <c r="AI74" s="185">
        <v>0</v>
      </c>
      <c r="AJ74" s="185">
        <v>62354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30293334.309999999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3393769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87736</v>
      </c>
      <c r="Q75" s="195">
        <f t="shared" si="9"/>
        <v>0</v>
      </c>
      <c r="R75" s="195">
        <f t="shared" si="9"/>
        <v>5198</v>
      </c>
      <c r="S75" s="195">
        <f t="shared" si="9"/>
        <v>0</v>
      </c>
      <c r="T75" s="195">
        <f t="shared" si="9"/>
        <v>449066</v>
      </c>
      <c r="U75" s="195">
        <f t="shared" si="9"/>
        <v>6122895.3700000001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11430774.629999999</v>
      </c>
      <c r="Z75" s="195">
        <f t="shared" si="9"/>
        <v>0</v>
      </c>
      <c r="AA75" s="195">
        <f t="shared" si="9"/>
        <v>0</v>
      </c>
      <c r="AB75" s="195">
        <f t="shared" si="9"/>
        <v>3435406.91</v>
      </c>
      <c r="AC75" s="195">
        <f t="shared" si="9"/>
        <v>1407542</v>
      </c>
      <c r="AD75" s="195">
        <f t="shared" si="9"/>
        <v>0</v>
      </c>
      <c r="AE75" s="195">
        <f t="shared" si="9"/>
        <v>2129056</v>
      </c>
      <c r="AF75" s="195">
        <f t="shared" si="9"/>
        <v>0</v>
      </c>
      <c r="AG75" s="195">
        <f t="shared" si="9"/>
        <v>8206912.1200000001</v>
      </c>
      <c r="AH75" s="195">
        <f t="shared" si="9"/>
        <v>0</v>
      </c>
      <c r="AI75" s="195">
        <f t="shared" si="9"/>
        <v>0</v>
      </c>
      <c r="AJ75" s="195">
        <f t="shared" si="9"/>
        <v>69022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36737378.030000001</v>
      </c>
      <c r="CF75" s="252"/>
    </row>
    <row r="76" spans="1:84" ht="12.65" customHeight="1" x14ac:dyDescent="0.35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5886.17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5886.17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0</v>
      </c>
      <c r="D78" s="184">
        <v>0</v>
      </c>
      <c r="E78" s="184">
        <v>36933.328479207761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75531.604211882659</v>
      </c>
      <c r="L78" s="184">
        <v>0</v>
      </c>
      <c r="M78" s="184">
        <v>0</v>
      </c>
      <c r="N78" s="184">
        <v>0</v>
      </c>
      <c r="O78" s="184">
        <v>0</v>
      </c>
      <c r="P78" s="184">
        <v>19986.934983666724</v>
      </c>
      <c r="Q78" s="184">
        <v>0</v>
      </c>
      <c r="R78" s="184">
        <v>0</v>
      </c>
      <c r="S78" s="184">
        <v>14122.101926313424</v>
      </c>
      <c r="T78" s="184">
        <v>0</v>
      </c>
      <c r="U78" s="184">
        <v>6857.9241778328469</v>
      </c>
      <c r="V78" s="184">
        <v>0</v>
      </c>
      <c r="W78" s="184">
        <v>0</v>
      </c>
      <c r="X78" s="184">
        <v>0</v>
      </c>
      <c r="Y78" s="184">
        <v>17020.86526582425</v>
      </c>
      <c r="Z78" s="184">
        <v>0</v>
      </c>
      <c r="AA78" s="184">
        <v>0</v>
      </c>
      <c r="AB78" s="184">
        <v>1961.8682143368924</v>
      </c>
      <c r="AC78" s="184">
        <v>888.83064208303063</v>
      </c>
      <c r="AD78" s="184">
        <v>0</v>
      </c>
      <c r="AE78" s="184">
        <v>19346.558269252921</v>
      </c>
      <c r="AF78" s="184">
        <v>0</v>
      </c>
      <c r="AG78" s="184">
        <v>7424.7147322046339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310.36613453171043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1780.6401549773902</v>
      </c>
      <c r="BT78" s="184">
        <v>7631.7865086029633</v>
      </c>
      <c r="BU78" s="184">
        <v>0</v>
      </c>
      <c r="BV78" s="184">
        <v>3291.4107164527586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213088.93441716992</v>
      </c>
      <c r="CF78" s="195"/>
    </row>
    <row r="79" spans="1:84" ht="12.65" customHeight="1" x14ac:dyDescent="0.35">
      <c r="A79" s="171" t="s">
        <v>251</v>
      </c>
      <c r="B79" s="175"/>
      <c r="C79" s="225">
        <v>0</v>
      </c>
      <c r="D79" s="225">
        <v>0</v>
      </c>
      <c r="E79" s="184">
        <v>76510.609999999986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76510.609999999986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0</v>
      </c>
      <c r="D80" s="187">
        <v>0</v>
      </c>
      <c r="E80" s="187">
        <v>8.51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0.02</v>
      </c>
      <c r="L80" s="187">
        <v>0</v>
      </c>
      <c r="M80" s="187">
        <v>0</v>
      </c>
      <c r="N80" s="187">
        <v>0</v>
      </c>
      <c r="O80" s="187">
        <v>0</v>
      </c>
      <c r="P80" s="187">
        <v>0.09</v>
      </c>
      <c r="Q80" s="187">
        <v>0</v>
      </c>
      <c r="R80" s="187">
        <v>0</v>
      </c>
      <c r="S80" s="187">
        <v>0</v>
      </c>
      <c r="T80" s="187">
        <v>0.69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5.01</v>
      </c>
      <c r="AH80" s="187">
        <v>0</v>
      </c>
      <c r="AI80" s="187">
        <v>0</v>
      </c>
      <c r="AJ80" s="187">
        <v>0.17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14.489999999999998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>
        <v>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339</v>
      </c>
      <c r="D111" s="174">
        <v>2102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55</v>
      </c>
    </row>
    <row r="128" spans="1:5" ht="12.65" customHeight="1" x14ac:dyDescent="0.3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224</v>
      </c>
      <c r="C138" s="189">
        <v>59</v>
      </c>
      <c r="D138" s="174">
        <v>56</v>
      </c>
      <c r="E138" s="175">
        <f>SUM(B138:D138)</f>
        <v>339</v>
      </c>
    </row>
    <row r="139" spans="1:6" ht="12.65" customHeight="1" x14ac:dyDescent="0.35">
      <c r="A139" s="173" t="s">
        <v>215</v>
      </c>
      <c r="B139" s="174">
        <v>1624</v>
      </c>
      <c r="C139" s="189">
        <v>288</v>
      </c>
      <c r="D139" s="174">
        <v>190.01000000000931</v>
      </c>
      <c r="E139" s="175">
        <f>SUM(B139:D139)</f>
        <v>2102.0100000000093</v>
      </c>
    </row>
    <row r="140" spans="1:6" ht="12.65" customHeight="1" x14ac:dyDescent="0.35">
      <c r="A140" s="173" t="s">
        <v>298</v>
      </c>
      <c r="B140" s="174">
        <v>14823.928968532882</v>
      </c>
      <c r="C140" s="174">
        <v>6655.5863747248241</v>
      </c>
      <c r="D140" s="174">
        <v>6474.4846567422992</v>
      </c>
      <c r="E140" s="175">
        <f>SUM(B140:D140)</f>
        <v>27954.000000000007</v>
      </c>
    </row>
    <row r="141" spans="1:6" ht="12.65" customHeight="1" x14ac:dyDescent="0.35">
      <c r="A141" s="173" t="s">
        <v>245</v>
      </c>
      <c r="B141" s="174">
        <v>4118791.22</v>
      </c>
      <c r="C141" s="189">
        <v>1298164.06</v>
      </c>
      <c r="D141" s="174">
        <v>1027088.44</v>
      </c>
      <c r="E141" s="175">
        <f>SUM(B141:D141)</f>
        <v>6444043.7200000007</v>
      </c>
      <c r="F141" s="199"/>
    </row>
    <row r="142" spans="1:6" ht="12.65" customHeight="1" x14ac:dyDescent="0.35">
      <c r="A142" s="173" t="s">
        <v>246</v>
      </c>
      <c r="B142" s="174">
        <v>16064471.49</v>
      </c>
      <c r="C142" s="189">
        <v>7212560.0300000003</v>
      </c>
      <c r="D142" s="174">
        <v>7016302.79</v>
      </c>
      <c r="E142" s="175">
        <f>SUM(B142:D142)</f>
        <v>30293334.309999999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532374.46000000008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11888.16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-10900.99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141574.63999999998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8604.4200000000019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683540.69000000018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38336.840000000004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38336.840000000004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18781.3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94107.7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112889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1345.53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160866.43000000002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162211.96000000002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164421.78</v>
      </c>
      <c r="C195" s="189"/>
      <c r="D195" s="174">
        <v>0</v>
      </c>
      <c r="E195" s="175">
        <f t="shared" ref="E195:E203" si="10">SUM(B195:C195)-D195</f>
        <v>164421.78</v>
      </c>
    </row>
    <row r="196" spans="1:8" ht="12.65" customHeight="1" x14ac:dyDescent="0.35">
      <c r="A196" s="173" t="s">
        <v>333</v>
      </c>
      <c r="B196" s="174">
        <v>274692.09000000003</v>
      </c>
      <c r="C196" s="189"/>
      <c r="D196" s="174"/>
      <c r="E196" s="175">
        <f t="shared" si="10"/>
        <v>274692.09000000003</v>
      </c>
    </row>
    <row r="197" spans="1:8" ht="12.65" customHeight="1" x14ac:dyDescent="0.35">
      <c r="A197" s="173" t="s">
        <v>334</v>
      </c>
      <c r="B197" s="174">
        <v>5519541.96</v>
      </c>
      <c r="C197" s="189">
        <v>33960.700000000004</v>
      </c>
      <c r="D197" s="174"/>
      <c r="E197" s="175">
        <f t="shared" si="10"/>
        <v>5553502.6600000001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2102470.71</v>
      </c>
      <c r="C199" s="189"/>
      <c r="D199" s="174"/>
      <c r="E199" s="175">
        <f t="shared" si="10"/>
        <v>2102470.71</v>
      </c>
    </row>
    <row r="200" spans="1:8" ht="12.65" customHeight="1" x14ac:dyDescent="0.35">
      <c r="A200" s="173" t="s">
        <v>337</v>
      </c>
      <c r="B200" s="174">
        <v>6531892.4099999992</v>
      </c>
      <c r="C200" s="189">
        <v>13504</v>
      </c>
      <c r="D200" s="174"/>
      <c r="E200" s="175">
        <f t="shared" si="10"/>
        <v>6545396.4099999992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72859.53</v>
      </c>
      <c r="C203" s="189">
        <v>-46636.52</v>
      </c>
      <c r="D203" s="174">
        <v>-704988.88999999966</v>
      </c>
      <c r="E203" s="175">
        <f t="shared" si="10"/>
        <v>731211.89999999967</v>
      </c>
    </row>
    <row r="204" spans="1:8" ht="12.65" customHeight="1" x14ac:dyDescent="0.35">
      <c r="A204" s="173" t="s">
        <v>203</v>
      </c>
      <c r="B204" s="175">
        <f>SUM(B195:B203)</f>
        <v>14665878.479999999</v>
      </c>
      <c r="C204" s="191">
        <f>SUM(C195:C203)</f>
        <v>828.18000000000757</v>
      </c>
      <c r="D204" s="175">
        <f>SUM(D195:D203)</f>
        <v>-704988.88999999966</v>
      </c>
      <c r="E204" s="175">
        <f>SUM(E195:E203)</f>
        <v>15371695.549999999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4707530.68</v>
      </c>
      <c r="C210" s="189">
        <v>131365.69</v>
      </c>
      <c r="D210" s="174">
        <v>0</v>
      </c>
      <c r="E210" s="175">
        <f t="shared" si="11"/>
        <v>4838896.37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2078693.97</v>
      </c>
      <c r="C212" s="189">
        <v>17417.87</v>
      </c>
      <c r="D212" s="174"/>
      <c r="E212" s="175">
        <f t="shared" si="11"/>
        <v>2096111.84</v>
      </c>
      <c r="H212" s="259"/>
    </row>
    <row r="213" spans="1:8" ht="12.65" customHeight="1" x14ac:dyDescent="0.35">
      <c r="A213" s="173" t="s">
        <v>337</v>
      </c>
      <c r="B213" s="174">
        <v>6113078.4999999991</v>
      </c>
      <c r="C213" s="189">
        <v>130226.40999999996</v>
      </c>
      <c r="D213" s="174"/>
      <c r="E213" s="175">
        <f t="shared" si="11"/>
        <v>6243304.9099999992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253230.64</v>
      </c>
      <c r="C215" s="189">
        <v>5854.0300000000007</v>
      </c>
      <c r="D215" s="174">
        <v>0</v>
      </c>
      <c r="E215" s="175">
        <f t="shared" si="11"/>
        <v>259084.67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13152533.789999999</v>
      </c>
      <c r="C217" s="191">
        <f>SUM(C208:C216)</f>
        <v>284864</v>
      </c>
      <c r="D217" s="175">
        <f>SUM(D208:D216)</f>
        <v>0</v>
      </c>
      <c r="E217" s="175">
        <f>SUM(E208:E216)</f>
        <v>13437397.789999999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220742.12</v>
      </c>
      <c r="D221" s="172">
        <f>C221</f>
        <v>220742.12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9935739.1100000013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4308869.3099999996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220797.11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1060407.1800000002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1115530.2199999997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38432.479999999981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16679775.41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141.41999999999999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88857.36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478062.18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566919.54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17467437.07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13683.9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-3159755.84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1882142.8900000001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11116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213210.66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-4803888.17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4419973.17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4419973.17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5553502.6600000001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6545396.4099999992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731211.9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15371695.549999999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13437397.789999999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1934297.7599999998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61706.28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61706.28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1612089.0399999998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270932.46999999997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954484.76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1261053.04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2486470.27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637025.31999999995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637025.31999999995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-4935.05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3723959.68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3719024.6300000004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3719024.6300000004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-5230431.1800000006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1612089.04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1612089.0399999998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6444043.7199999997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30293334.309999995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36737378.029999994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220742.12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16679775.41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566919.54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17467437.07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19269940.959999993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292291.04000000004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292291.04000000004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19562231.999999993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8016420.0600000015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683540.69000000006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1752825.02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1393372.31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223858.96000000002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1341613.1800000004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284865.09999999998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38336.840000000004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112889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162211.96000000002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6374345.7275439873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20384278.847543992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-822046.84754399955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416376.11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-405670.73754399957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-405670.73754399957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PROVIDENCE ST JOSEPH HOSPITAL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339</v>
      </c>
      <c r="C414" s="194">
        <f>E138</f>
        <v>339</v>
      </c>
      <c r="D414" s="179"/>
    </row>
    <row r="415" spans="1:5" ht="12.65" customHeight="1" x14ac:dyDescent="0.35">
      <c r="A415" s="179" t="s">
        <v>464</v>
      </c>
      <c r="B415" s="179">
        <f>D111</f>
        <v>2102</v>
      </c>
      <c r="C415" s="179">
        <f>E139</f>
        <v>2102.0100000000093</v>
      </c>
      <c r="D415" s="194">
        <f>SUM(C59:H59)+N59</f>
        <v>2102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8016420.0600000015</v>
      </c>
      <c r="C427" s="179">
        <f t="shared" ref="C427:C434" si="13">CE61</f>
        <v>8016420.0599999996</v>
      </c>
      <c r="D427" s="179"/>
    </row>
    <row r="428" spans="1:7" ht="12.65" customHeight="1" x14ac:dyDescent="0.35">
      <c r="A428" s="179" t="s">
        <v>3</v>
      </c>
      <c r="B428" s="179">
        <f t="shared" si="12"/>
        <v>683540.69000000006</v>
      </c>
      <c r="C428" s="179">
        <f t="shared" si="13"/>
        <v>683539</v>
      </c>
      <c r="D428" s="179">
        <f>D173</f>
        <v>683540.69000000018</v>
      </c>
    </row>
    <row r="429" spans="1:7" ht="12.65" customHeight="1" x14ac:dyDescent="0.35">
      <c r="A429" s="179" t="s">
        <v>236</v>
      </c>
      <c r="B429" s="179">
        <f t="shared" si="12"/>
        <v>1752825.02</v>
      </c>
      <c r="C429" s="179">
        <f t="shared" si="13"/>
        <v>1752825.02</v>
      </c>
      <c r="D429" s="179"/>
    </row>
    <row r="430" spans="1:7" ht="12.65" customHeight="1" x14ac:dyDescent="0.35">
      <c r="A430" s="179" t="s">
        <v>237</v>
      </c>
      <c r="B430" s="179">
        <f t="shared" si="12"/>
        <v>1393372.31</v>
      </c>
      <c r="C430" s="179">
        <f t="shared" si="13"/>
        <v>1393372.3099999996</v>
      </c>
      <c r="D430" s="179"/>
    </row>
    <row r="431" spans="1:7" ht="12.65" customHeight="1" x14ac:dyDescent="0.35">
      <c r="A431" s="179" t="s">
        <v>444</v>
      </c>
      <c r="B431" s="179">
        <f t="shared" si="12"/>
        <v>223858.96000000002</v>
      </c>
      <c r="C431" s="179">
        <f t="shared" si="13"/>
        <v>223858.95999999996</v>
      </c>
      <c r="D431" s="179"/>
    </row>
    <row r="432" spans="1:7" ht="12.65" customHeight="1" x14ac:dyDescent="0.35">
      <c r="A432" s="179" t="s">
        <v>445</v>
      </c>
      <c r="B432" s="179">
        <f t="shared" si="12"/>
        <v>1341613.1800000004</v>
      </c>
      <c r="C432" s="179">
        <f t="shared" si="13"/>
        <v>1341613.18</v>
      </c>
      <c r="D432" s="179"/>
    </row>
    <row r="433" spans="1:7" ht="12.65" customHeight="1" x14ac:dyDescent="0.35">
      <c r="A433" s="179" t="s">
        <v>6</v>
      </c>
      <c r="B433" s="179">
        <f t="shared" si="12"/>
        <v>284865.09999999998</v>
      </c>
      <c r="C433" s="179">
        <f t="shared" si="13"/>
        <v>284865</v>
      </c>
      <c r="D433" s="179">
        <f>C217</f>
        <v>284864</v>
      </c>
    </row>
    <row r="434" spans="1:7" ht="12.65" customHeight="1" x14ac:dyDescent="0.35">
      <c r="A434" s="179" t="s">
        <v>474</v>
      </c>
      <c r="B434" s="179">
        <f t="shared" si="12"/>
        <v>38336.840000000004</v>
      </c>
      <c r="C434" s="179">
        <f t="shared" si="13"/>
        <v>38336.839999999997</v>
      </c>
      <c r="D434" s="179">
        <f>D177</f>
        <v>38336.840000000004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112889</v>
      </c>
      <c r="C436" s="179"/>
      <c r="D436" s="179">
        <f>D186</f>
        <v>112889</v>
      </c>
    </row>
    <row r="437" spans="1:7" ht="12.65" customHeight="1" x14ac:dyDescent="0.35">
      <c r="A437" s="194" t="s">
        <v>449</v>
      </c>
      <c r="B437" s="194">
        <f t="shared" si="12"/>
        <v>162211.96000000002</v>
      </c>
      <c r="C437" s="194"/>
      <c r="D437" s="194">
        <f>D190</f>
        <v>162211.96000000002</v>
      </c>
    </row>
    <row r="438" spans="1:7" ht="12.65" customHeight="1" x14ac:dyDescent="0.35">
      <c r="A438" s="194" t="s">
        <v>476</v>
      </c>
      <c r="B438" s="194">
        <f>C386+C387+C388</f>
        <v>275100.96000000002</v>
      </c>
      <c r="C438" s="194">
        <f>CD69</f>
        <v>275100.96000000002</v>
      </c>
      <c r="D438" s="194">
        <f>D181+D186+D190</f>
        <v>275100.96000000002</v>
      </c>
    </row>
    <row r="439" spans="1:7" ht="12.65" customHeight="1" x14ac:dyDescent="0.35">
      <c r="A439" s="179" t="s">
        <v>451</v>
      </c>
      <c r="B439" s="194">
        <f>C389</f>
        <v>6374345.7275439873</v>
      </c>
      <c r="C439" s="194">
        <f>SUM(C69:CC69)</f>
        <v>6374345.7275439892</v>
      </c>
      <c r="D439" s="179"/>
    </row>
    <row r="440" spans="1:7" ht="12.65" customHeight="1" x14ac:dyDescent="0.35">
      <c r="A440" s="179" t="s">
        <v>477</v>
      </c>
      <c r="B440" s="194">
        <f>B438+B439</f>
        <v>6649446.6875439873</v>
      </c>
      <c r="C440" s="194">
        <f>CE69</f>
        <v>6649446.6875439892</v>
      </c>
      <c r="D440" s="179"/>
    </row>
    <row r="441" spans="1:7" ht="12.65" customHeight="1" x14ac:dyDescent="0.35">
      <c r="A441" s="179" t="s">
        <v>478</v>
      </c>
      <c r="B441" s="179">
        <f>D390</f>
        <v>20384278.847543992</v>
      </c>
      <c r="C441" s="179">
        <f>SUM(C427:C437)+C440</f>
        <v>20384277.057543986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220742.12</v>
      </c>
      <c r="C444" s="179">
        <f>C363</f>
        <v>220742.12</v>
      </c>
      <c r="D444" s="179"/>
    </row>
    <row r="445" spans="1:7" ht="12.65" customHeight="1" x14ac:dyDescent="0.35">
      <c r="A445" s="179" t="s">
        <v>343</v>
      </c>
      <c r="B445" s="179">
        <f>D229</f>
        <v>16679775.41</v>
      </c>
      <c r="C445" s="179">
        <f>C364</f>
        <v>16679775.41</v>
      </c>
      <c r="D445" s="179"/>
    </row>
    <row r="446" spans="1:7" ht="12.65" customHeight="1" x14ac:dyDescent="0.35">
      <c r="A446" s="179" t="s">
        <v>351</v>
      </c>
      <c r="B446" s="179">
        <f>D236</f>
        <v>566919.54</v>
      </c>
      <c r="C446" s="179">
        <f>C365</f>
        <v>566919.54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17467437.07</v>
      </c>
      <c r="C448" s="179">
        <f>D367</f>
        <v>17467437.07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141.41999999999999</v>
      </c>
    </row>
    <row r="454" spans="1:7" ht="12.65" customHeight="1" x14ac:dyDescent="0.35">
      <c r="A454" s="179" t="s">
        <v>168</v>
      </c>
      <c r="B454" s="179">
        <f>C233</f>
        <v>88857.36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478062.18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292291.04000000004</v>
      </c>
      <c r="C458" s="194">
        <f>CE70</f>
        <v>292291.03999999998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6444043.7199999997</v>
      </c>
      <c r="C463" s="194">
        <f>CE73</f>
        <v>6444043.7199999997</v>
      </c>
      <c r="D463" s="194">
        <f>E141+E147+E153</f>
        <v>6444043.7200000007</v>
      </c>
    </row>
    <row r="464" spans="1:7" ht="12.65" customHeight="1" x14ac:dyDescent="0.35">
      <c r="A464" s="179" t="s">
        <v>246</v>
      </c>
      <c r="B464" s="194">
        <f>C360</f>
        <v>30293334.309999995</v>
      </c>
      <c r="C464" s="194">
        <f>CE74</f>
        <v>30293334.309999999</v>
      </c>
      <c r="D464" s="194">
        <f>E142+E148+E154</f>
        <v>30293334.309999999</v>
      </c>
    </row>
    <row r="465" spans="1:7" ht="12.65" customHeight="1" x14ac:dyDescent="0.35">
      <c r="A465" s="179" t="s">
        <v>247</v>
      </c>
      <c r="B465" s="194">
        <f>D361</f>
        <v>36737378.029999994</v>
      </c>
      <c r="C465" s="194">
        <f>CE75</f>
        <v>36737378.030000001</v>
      </c>
      <c r="D465" s="194">
        <f>D463+D464</f>
        <v>36737378.030000001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5" customHeight="1" x14ac:dyDescent="0.35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5" customHeight="1" x14ac:dyDescent="0.35">
      <c r="A470" s="179" t="s">
        <v>334</v>
      </c>
      <c r="B470" s="179">
        <f t="shared" si="14"/>
        <v>5553502.6600000001</v>
      </c>
      <c r="C470" s="179">
        <f>E197</f>
        <v>5553502.6600000001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5" customHeight="1" x14ac:dyDescent="0.35">
      <c r="A473" s="179" t="s">
        <v>495</v>
      </c>
      <c r="B473" s="179">
        <f t="shared" si="14"/>
        <v>6545396.4099999992</v>
      </c>
      <c r="C473" s="179">
        <f>SUM(E200:E201)</f>
        <v>6545396.4099999992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731211.9</v>
      </c>
      <c r="C475" s="179">
        <f>E203</f>
        <v>731211.89999999967</v>
      </c>
      <c r="D475" s="179"/>
    </row>
    <row r="476" spans="1:7" ht="12.65" customHeight="1" x14ac:dyDescent="0.35">
      <c r="A476" s="179" t="s">
        <v>203</v>
      </c>
      <c r="B476" s="179">
        <f>D275</f>
        <v>15371695.549999999</v>
      </c>
      <c r="C476" s="179">
        <f>E204</f>
        <v>15371695.549999999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13437397.789999999</v>
      </c>
      <c r="C478" s="179">
        <f>E217</f>
        <v>13437397.789999999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1612089.0399999998</v>
      </c>
    </row>
    <row r="482" spans="1:12" ht="12.65" customHeight="1" x14ac:dyDescent="0.35">
      <c r="A482" s="180" t="s">
        <v>499</v>
      </c>
      <c r="C482" s="180">
        <f>D339</f>
        <v>1612089.04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194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1876344.8600000003</v>
      </c>
      <c r="C498" s="240">
        <f>E71</f>
        <v>2179193.4999999995</v>
      </c>
      <c r="D498" s="240">
        <f>'Prior Year'!E59</f>
        <v>2394</v>
      </c>
      <c r="E498" s="180">
        <f>E59</f>
        <v>2102</v>
      </c>
      <c r="F498" s="263">
        <f t="shared" si="15"/>
        <v>783.76978279030925</v>
      </c>
      <c r="G498" s="263">
        <f t="shared" si="15"/>
        <v>1036.723834443387</v>
      </c>
      <c r="H498" s="265">
        <f t="shared" si="16"/>
        <v>0.32274024491290376</v>
      </c>
      <c r="I498" s="267" t="s">
        <v>1280</v>
      </c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164240.57999999999</v>
      </c>
      <c r="C504" s="240">
        <f>K71</f>
        <v>177892.50999999998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186791.99</v>
      </c>
      <c r="C509" s="240">
        <f>P71</f>
        <v>73839.989999999991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476684.61000000004</v>
      </c>
      <c r="C511" s="240">
        <f>R71</f>
        <v>83444.639999999999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-50053.05</v>
      </c>
      <c r="C512" s="240">
        <f>S71</f>
        <v>-19658.660000000003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53142.130000000005</v>
      </c>
      <c r="C513" s="240">
        <f>T71</f>
        <v>65383.750000000007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1059886.5900000001</v>
      </c>
      <c r="C514" s="240">
        <f>U71</f>
        <v>1028396.82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1171815.07</v>
      </c>
      <c r="C518" s="240">
        <f>Y71</f>
        <v>1092796.9500000002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882605.19999999984</v>
      </c>
      <c r="C521" s="240">
        <f>AB71</f>
        <v>1297041.17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457491.89</v>
      </c>
      <c r="C522" s="240">
        <f>AC71</f>
        <v>535160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1046226.8</v>
      </c>
      <c r="C524" s="240">
        <f>AE71</f>
        <v>1113118.82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3019419.8899999997</v>
      </c>
      <c r="C526" s="240">
        <f>AG71</f>
        <v>2709148.5100000007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20624.25</v>
      </c>
      <c r="C529" s="240">
        <f>AJ71</f>
        <v>27886.510000000002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262072.96000000008</v>
      </c>
      <c r="C544" s="240">
        <f>AY71</f>
        <v>296073.34999999998</v>
      </c>
      <c r="D544" s="240">
        <f>'Prior Year'!AY59</f>
        <v>7117</v>
      </c>
      <c r="E544" s="180">
        <f>AY59</f>
        <v>5886.17</v>
      </c>
      <c r="F544" s="263">
        <f t="shared" ref="F544:G550" si="19">IF(B544=0,"",IF(D544=0,"",B544/D544))</f>
        <v>36.823515526204872</v>
      </c>
      <c r="G544" s="263">
        <f t="shared" si="19"/>
        <v>50.2998299403517</v>
      </c>
      <c r="H544" s="265">
        <f t="shared" si="16"/>
        <v>0.36597033774672116</v>
      </c>
      <c r="I544" s="267" t="s">
        <v>1280</v>
      </c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38675.109999999993</v>
      </c>
      <c r="C546" s="240">
        <f>BA71</f>
        <v>39940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111369.54000000001</v>
      </c>
      <c r="C547" s="240">
        <f>BB71</f>
        <v>68685.710000000006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1420.8899999999999</v>
      </c>
      <c r="C549" s="240">
        <f>BD71</f>
        <v>1374.1100000000001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669706.29</v>
      </c>
      <c r="C550" s="240">
        <f>BE71</f>
        <v>611931.77999999991</v>
      </c>
      <c r="D550" s="240">
        <f>'Prior Year'!BE59</f>
        <v>34194.020000000004</v>
      </c>
      <c r="E550" s="180">
        <f>BE59</f>
        <v>34194.020000000004</v>
      </c>
      <c r="F550" s="263">
        <f t="shared" si="19"/>
        <v>19.585479858758926</v>
      </c>
      <c r="G550" s="263">
        <f t="shared" si="19"/>
        <v>17.89587126637932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258367.33000000002</v>
      </c>
      <c r="C551" s="240">
        <f>BF71</f>
        <v>280409.58999999997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5155.4799999999996</v>
      </c>
      <c r="C552" s="240">
        <f>BG71</f>
        <v>16815.309999999998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328.03</v>
      </c>
      <c r="C553" s="240">
        <f>BH71</f>
        <v>22490.039999999994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356</v>
      </c>
      <c r="C557" s="240">
        <f>BL71</f>
        <v>321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331314.89</v>
      </c>
      <c r="C559" s="240">
        <f>BN71</f>
        <v>321105.71999999997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2269.11</v>
      </c>
      <c r="C560" s="240">
        <f>BO71</f>
        <v>3057.4399999999996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5475.9700000000012</v>
      </c>
      <c r="C564" s="240">
        <f>BS71</f>
        <v>4674.5899999999992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104569.53</v>
      </c>
      <c r="C565" s="240">
        <f>BT71</f>
        <v>216362.74999999997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3770</v>
      </c>
      <c r="C567" s="240">
        <f>BV71</f>
        <v>3406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15210</v>
      </c>
      <c r="C568" s="240">
        <f>BW71</f>
        <v>242735.21999999997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750664.78999999992</v>
      </c>
      <c r="C570" s="240">
        <f>BY71</f>
        <v>1105066.78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62277.049999999996</v>
      </c>
      <c r="C572" s="240">
        <f>CA71</f>
        <v>39627.86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5338062.9465091955</v>
      </c>
      <c r="C574" s="240">
        <f>CC71</f>
        <v>6179163.2975439895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268825.20999999996</v>
      </c>
      <c r="C575" s="240">
        <f>CD71</f>
        <v>275100.96000000002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13503384.39206006</v>
      </c>
      <c r="F612" s="180">
        <f>CE64-(AX64+BD64+BE64+BG64+BJ64+BN64+BP64+BQ64+CB64+CC64+CD64)</f>
        <v>1319701.8999999997</v>
      </c>
      <c r="G612" s="180">
        <f>CE77-(AX77+AY77+BD77+BE77+BG77+BJ77+BN77+BP77+BQ77+CB77+CC77+CD77)</f>
        <v>5886.17</v>
      </c>
      <c r="H612" s="197">
        <f>CE60-(AX60+AY60+AZ60+BD60+BE60+BG60+BJ60+BN60+BO60+BP60+BQ60+BR60+CB60+CC60+CD60)</f>
        <v>79.160000000000011</v>
      </c>
      <c r="I612" s="180">
        <f>CE78-(AX78+AY78+AZ78+BD78+BE78+BF78+BG78+BJ78+BN78+BO78+BP78+BQ78+BR78+CB78+CC78+CD78)</f>
        <v>213088.93441716992</v>
      </c>
      <c r="J612" s="180">
        <f>CE79-(AX79+AY79+AZ79+BA79+BD79+BE79+BF79+BG79+BJ79+BN79+BO79+BP79+BQ79+BR79+CB79+CC79+CD79)</f>
        <v>76510.609999999986</v>
      </c>
      <c r="K612" s="180">
        <f>CE75-(AW75+AX75+AY75+AZ75+BA75+BB75+BC75+BD75+BE75+BF75+BG75+BH75+BI75+BJ75+BK75+BL75+BM75+BN75+BO75+BP75+BQ75+BR75+BS75+BT75+BU75+BV75+BW75+BX75+CB75+CC75+CD75)</f>
        <v>36737378.030000001</v>
      </c>
      <c r="L612" s="197">
        <f>CE80-(AW80+AX80+AY80+AZ80+BA80+BB80+BC80+BD80+BE80+BF80+BG80+BH80+BI80+BJ80+BK80+BL80+BM80+BN80+BO80+BP80+BQ80+BR80+BS80+BT80+BU80+BV80+BW80+BX80+BY80+BZ80+CA80+CB80+CC80+CD80)</f>
        <v>14.489999999999998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611931.77999999991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275100.96000000002</v>
      </c>
      <c r="D615" s="266">
        <f>SUM(C614:C615)</f>
        <v>887032.74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16815.309999999998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321105.71999999997</v>
      </c>
      <c r="D619" s="180">
        <f>(D615/D612)*BN76</f>
        <v>71517.297939938813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6179163.2975439895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6588601.6254839282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1374.1100000000001</v>
      </c>
      <c r="D624" s="180">
        <f>(D615/D612)*BD76</f>
        <v>0</v>
      </c>
      <c r="E624" s="180">
        <f>(E623/E612)*SUM(C624:D624)</f>
        <v>670.45883585430067</v>
      </c>
      <c r="F624" s="180">
        <f>SUM(C624:E624)</f>
        <v>2044.5688358543007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296073.34999999998</v>
      </c>
      <c r="D625" s="180">
        <f>(D615/D612)*AY76</f>
        <v>45884.920959957053</v>
      </c>
      <c r="E625" s="180">
        <f>(E623/E612)*SUM(C625:D625)</f>
        <v>166849.04720769246</v>
      </c>
      <c r="F625" s="180">
        <f>(F624/F612)*AY64</f>
        <v>61.764527611832911</v>
      </c>
      <c r="G625" s="180">
        <f>SUM(C625:F625)</f>
        <v>508869.08269526134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3057.4399999999996</v>
      </c>
      <c r="D627" s="180">
        <f>(D615/D612)*BO76</f>
        <v>0</v>
      </c>
      <c r="E627" s="180">
        <f>(E623/E612)*SUM(C627:D627)</f>
        <v>1491.7929882573976</v>
      </c>
      <c r="F627" s="180">
        <f>(F624/F612)*BO64</f>
        <v>4.7367868012422907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4553.9697750586402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280409.58999999997</v>
      </c>
      <c r="D629" s="180">
        <f>(D615/D612)*BF76</f>
        <v>10378.711631664391</v>
      </c>
      <c r="E629" s="180">
        <f>(E623/E612)*SUM(C629:D629)</f>
        <v>141882.08090474192</v>
      </c>
      <c r="F629" s="180">
        <f>(F624/F612)*BF64</f>
        <v>42.250473116349269</v>
      </c>
      <c r="G629" s="180">
        <f>(G625/G612)*BF77</f>
        <v>0</v>
      </c>
      <c r="H629" s="180">
        <f>(H628/H612)*BF60</f>
        <v>327.91343756738564</v>
      </c>
      <c r="I629" s="180">
        <f>SUM(C629:H629)</f>
        <v>433040.54644708999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39940</v>
      </c>
      <c r="D630" s="180">
        <f>(D615/D612)*BA76</f>
        <v>0</v>
      </c>
      <c r="E630" s="180">
        <f>(E623/E612)*SUM(C630:D630)</f>
        <v>19487.614458828455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59427.614458828451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68685.710000000006</v>
      </c>
      <c r="D632" s="180">
        <f>(D615/D612)*BB76</f>
        <v>0</v>
      </c>
      <c r="E632" s="180">
        <f>(E623/E612)*SUM(C632:D632)</f>
        <v>33513.285811489688</v>
      </c>
      <c r="F632" s="180">
        <f>(F624/F612)*BB64</f>
        <v>4.3730966874243169</v>
      </c>
      <c r="G632" s="180">
        <f>(G625/G612)*BB77</f>
        <v>0</v>
      </c>
      <c r="H632" s="180">
        <f>(H628/H612)*BB60</f>
        <v>40.270071280205251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22490.039999999994</v>
      </c>
      <c r="D636" s="180">
        <f>(D615/D612)*BH76</f>
        <v>0</v>
      </c>
      <c r="E636" s="180">
        <f>(E623/E612)*SUM(C636:D636)</f>
        <v>10973.390803295697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321</v>
      </c>
      <c r="D637" s="180">
        <f>(D615/D612)*BL76</f>
        <v>1105.8577484816535</v>
      </c>
      <c r="E637" s="180">
        <f>(E623/E612)*SUM(C637:D637)</f>
        <v>696.19563570361754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630.72782668837351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4674.5899999999992</v>
      </c>
      <c r="D639" s="180">
        <f>(D615/D612)*BS76</f>
        <v>6344.5540397324858</v>
      </c>
      <c r="E639" s="180">
        <f>(E623/E612)*SUM(C639:D639)</f>
        <v>5376.485496059192</v>
      </c>
      <c r="F639" s="180">
        <f>(F624/F612)*BS64</f>
        <v>0.23000397996769545</v>
      </c>
      <c r="G639" s="180">
        <f>(G625/G612)*BS77</f>
        <v>0</v>
      </c>
      <c r="H639" s="180">
        <f>(H628/H612)*BS60</f>
        <v>1.7258601977230823</v>
      </c>
      <c r="I639" s="180">
        <f>(I629/I612)*BS78</f>
        <v>3618.6270668915058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216362.74999999997</v>
      </c>
      <c r="D640" s="180">
        <f>(D615/D612)*BT76</f>
        <v>27192.626083481555</v>
      </c>
      <c r="E640" s="180">
        <f>(E623/E612)*SUM(C640:D640)</f>
        <v>118836.08584100792</v>
      </c>
      <c r="F640" s="180">
        <f>(F624/F612)*BT64</f>
        <v>0</v>
      </c>
      <c r="G640" s="180">
        <f>(G625/G612)*BT77</f>
        <v>0</v>
      </c>
      <c r="H640" s="180">
        <f>(H628/H612)*BT60</f>
        <v>70.760268106646379</v>
      </c>
      <c r="I640" s="180">
        <f>(I629/I612)*BT78</f>
        <v>15509.360019525546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3406</v>
      </c>
      <c r="D642" s="180">
        <f>(D615/D612)*BV76</f>
        <v>11727.542535259912</v>
      </c>
      <c r="E642" s="180">
        <f>(E623/E612)*SUM(C642:D642)</f>
        <v>7383.9920461548945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6688.8236084757673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242735.21999999997</v>
      </c>
      <c r="D643" s="180">
        <f>(D615/D612)*BW76</f>
        <v>0</v>
      </c>
      <c r="E643" s="180">
        <f>(E623/E612)*SUM(C643:D643)</f>
        <v>118435.91344363808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926826.13730613794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1105066.78</v>
      </c>
      <c r="D645" s="180">
        <f>(D615/D612)*BY76</f>
        <v>0</v>
      </c>
      <c r="E645" s="180">
        <f>(E623/E612)*SUM(C645:D645)</f>
        <v>539186.66399346525</v>
      </c>
      <c r="F645" s="180">
        <f>(F624/F612)*BY64</f>
        <v>0.19660181232588272</v>
      </c>
      <c r="G645" s="180">
        <f>(G625/G612)*BY77</f>
        <v>0</v>
      </c>
      <c r="H645" s="180">
        <f>(H628/H612)*BY60</f>
        <v>336.54273855600098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39627.86</v>
      </c>
      <c r="D647" s="180">
        <f>(D615/D612)*CA76</f>
        <v>0</v>
      </c>
      <c r="E647" s="180">
        <f>(E623/E612)*SUM(C647:D647)</f>
        <v>19335.314409324732</v>
      </c>
      <c r="F647" s="180">
        <f>(F624/F612)*CA64</f>
        <v>0.41511024109217504</v>
      </c>
      <c r="G647" s="180">
        <f>(G625/G612)*CA77</f>
        <v>0</v>
      </c>
      <c r="H647" s="180">
        <f>(H628/H612)*CA60</f>
        <v>10.355161186338494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1703564.1280145857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9728341.5075439885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2179193.4999999995</v>
      </c>
      <c r="D670" s="180">
        <f>(D615/D612)*E76</f>
        <v>131596.21147962927</v>
      </c>
      <c r="E670" s="180">
        <f>(E623/E612)*SUM(C670:D670)</f>
        <v>1127485.7033736217</v>
      </c>
      <c r="F670" s="180">
        <f>(F624/F612)*E64</f>
        <v>144.70928296646227</v>
      </c>
      <c r="G670" s="180">
        <f>(G625/G612)*E77</f>
        <v>508869.08269526134</v>
      </c>
      <c r="H670" s="180">
        <f>(H628/H612)*E60</f>
        <v>1110.8786806010908</v>
      </c>
      <c r="I670" s="180">
        <f>(I629/I612)*E78</f>
        <v>75056.120537140814</v>
      </c>
      <c r="J670" s="180">
        <f>(J630/J612)*E79</f>
        <v>59427.614458828451</v>
      </c>
      <c r="K670" s="180">
        <f>(K644/K612)*E75</f>
        <v>85619.442155363708</v>
      </c>
      <c r="L670" s="180">
        <f>(L647/L612)*E80</f>
        <v>1000505.9164530108</v>
      </c>
      <c r="M670" s="180">
        <f t="shared" si="20"/>
        <v>2989816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177892.50999999998</v>
      </c>
      <c r="D676" s="180">
        <f>(D615/D612)*K76</f>
        <v>269124.75453866209</v>
      </c>
      <c r="E676" s="180">
        <f>(E623/E612)*SUM(C676:D676)</f>
        <v>218109.66719503191</v>
      </c>
      <c r="F676" s="180">
        <f>(F624/F612)*K64</f>
        <v>1.4622434084124338</v>
      </c>
      <c r="G676" s="180">
        <f>(G625/G612)*K77</f>
        <v>0</v>
      </c>
      <c r="H676" s="180">
        <f>(H628/H612)*K60</f>
        <v>46.022938605948866</v>
      </c>
      <c r="I676" s="180">
        <f>(I629/I612)*K78</f>
        <v>153495.75636764496</v>
      </c>
      <c r="J676" s="180">
        <f>(J630/J612)*K79</f>
        <v>0</v>
      </c>
      <c r="K676" s="180">
        <f>(K644/K612)*K75</f>
        <v>0</v>
      </c>
      <c r="L676" s="180">
        <f>(L647/L612)*K80</f>
        <v>2351.3652560587798</v>
      </c>
      <c r="M676" s="180">
        <f t="shared" si="20"/>
        <v>643129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73839.989999999991</v>
      </c>
      <c r="D681" s="180">
        <f>(D615/D612)*P76</f>
        <v>71214.94409638505</v>
      </c>
      <c r="E681" s="180">
        <f>(E623/E612)*SUM(C681:D681)</f>
        <v>70775.529069131735</v>
      </c>
      <c r="F681" s="180">
        <f>(F624/F612)*P64</f>
        <v>27.614684362230847</v>
      </c>
      <c r="G681" s="180">
        <f>(G625/G612)*P77</f>
        <v>0</v>
      </c>
      <c r="H681" s="180">
        <f>(H628/H612)*P60</f>
        <v>11.505734651487217</v>
      </c>
      <c r="I681" s="180">
        <f>(I629/I612)*P78</f>
        <v>40617.563135329554</v>
      </c>
      <c r="J681" s="180">
        <f>(J630/J612)*P79</f>
        <v>0</v>
      </c>
      <c r="K681" s="180">
        <f>(K644/K612)*P75</f>
        <v>2213.4409787298396</v>
      </c>
      <c r="L681" s="180">
        <f>(L647/L612)*P80</f>
        <v>10581.143652264509</v>
      </c>
      <c r="M681" s="180">
        <f t="shared" si="20"/>
        <v>195442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83444.639999999999</v>
      </c>
      <c r="D683" s="180">
        <f>(D615/D612)*R76</f>
        <v>0</v>
      </c>
      <c r="E683" s="180">
        <f>(E623/E612)*SUM(C683:D683)</f>
        <v>40714.496068496126</v>
      </c>
      <c r="F683" s="180">
        <f>(F624/F612)*R64</f>
        <v>8.5874246299537855</v>
      </c>
      <c r="G683" s="180">
        <f>(G625/G612)*R77</f>
        <v>0</v>
      </c>
      <c r="H683" s="180">
        <f>(H628/H612)*R60</f>
        <v>19.559748907528267</v>
      </c>
      <c r="I683" s="180">
        <f>(I629/I612)*R78</f>
        <v>0</v>
      </c>
      <c r="J683" s="180">
        <f>(J630/J612)*R79</f>
        <v>0</v>
      </c>
      <c r="K683" s="180">
        <f>(K644/K612)*R75</f>
        <v>131.1373462140707</v>
      </c>
      <c r="L683" s="180">
        <f>(L647/L612)*R80</f>
        <v>0</v>
      </c>
      <c r="M683" s="180">
        <f t="shared" si="20"/>
        <v>40874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-19658.660000000003</v>
      </c>
      <c r="D684" s="180">
        <f>(D615/D612)*S76</f>
        <v>50318.105303675715</v>
      </c>
      <c r="E684" s="180">
        <f>(E623/E612)*SUM(C684:D684)</f>
        <v>14959.425378056358</v>
      </c>
      <c r="F684" s="180">
        <f>(F624/F612)*S64</f>
        <v>-64.951367075618094</v>
      </c>
      <c r="G684" s="180">
        <f>(G625/G612)*S77</f>
        <v>0</v>
      </c>
      <c r="H684" s="180">
        <f>(H628/H612)*S60</f>
        <v>0</v>
      </c>
      <c r="I684" s="180">
        <f>(I629/I612)*S78</f>
        <v>28699.015985409646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93912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65383.750000000007</v>
      </c>
      <c r="D685" s="180">
        <f>(D615/D612)*T76</f>
        <v>0</v>
      </c>
      <c r="E685" s="180">
        <f>(E623/E612)*SUM(C685:D685)</f>
        <v>31902.186075924514</v>
      </c>
      <c r="F685" s="180">
        <f>(F624/F612)*T64</f>
        <v>0</v>
      </c>
      <c r="G685" s="180">
        <f>(G625/G612)*T77</f>
        <v>0</v>
      </c>
      <c r="H685" s="180">
        <f>(H628/H612)*T60</f>
        <v>39.694784547630888</v>
      </c>
      <c r="I685" s="180">
        <f>(I629/I612)*T78</f>
        <v>0</v>
      </c>
      <c r="J685" s="180">
        <f>(J630/J612)*T79</f>
        <v>0</v>
      </c>
      <c r="K685" s="180">
        <f>(K644/K612)*T75</f>
        <v>11329.227301840683</v>
      </c>
      <c r="L685" s="180">
        <f>(L647/L612)*T80</f>
        <v>81122.101334027902</v>
      </c>
      <c r="M685" s="180">
        <f t="shared" si="20"/>
        <v>124393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1028396.82</v>
      </c>
      <c r="D686" s="180">
        <f>(D615/D612)*U76</f>
        <v>24435.296724621461</v>
      </c>
      <c r="E686" s="180">
        <f>(E623/E612)*SUM(C686:D686)</f>
        <v>513700.2098297872</v>
      </c>
      <c r="F686" s="180">
        <f>(F624/F612)*U64</f>
        <v>406.07232099344168</v>
      </c>
      <c r="G686" s="180">
        <f>(G625/G612)*U77</f>
        <v>0</v>
      </c>
      <c r="H686" s="180">
        <f>(H628/H612)*U60</f>
        <v>361.28006805669855</v>
      </c>
      <c r="I686" s="180">
        <f>(I629/I612)*U78</f>
        <v>13936.712582397493</v>
      </c>
      <c r="J686" s="180">
        <f>(J630/J612)*U79</f>
        <v>0</v>
      </c>
      <c r="K686" s="180">
        <f>(K644/K612)*U75</f>
        <v>154470.99845483273</v>
      </c>
      <c r="L686" s="180">
        <f>(L647/L612)*U80</f>
        <v>0</v>
      </c>
      <c r="M686" s="180">
        <f t="shared" si="20"/>
        <v>707311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1092796.9500000002</v>
      </c>
      <c r="D690" s="180">
        <f>(D615/D612)*Y76</f>
        <v>60646.615870233931</v>
      </c>
      <c r="E690" s="180">
        <f>(E623/E612)*SUM(C690:D690)</f>
        <v>562790.77395331557</v>
      </c>
      <c r="F690" s="180">
        <f>(F624/F612)*Y64</f>
        <v>58.095974976207792</v>
      </c>
      <c r="G690" s="180">
        <f>(G625/G612)*Y77</f>
        <v>0</v>
      </c>
      <c r="H690" s="180">
        <f>(H628/H612)*Y60</f>
        <v>345.17203954461638</v>
      </c>
      <c r="I690" s="180">
        <f>(I629/I612)*Y78</f>
        <v>34589.89935763141</v>
      </c>
      <c r="J690" s="180">
        <f>(J630/J612)*Y79</f>
        <v>0</v>
      </c>
      <c r="K690" s="180">
        <f>(K644/K612)*Y75</f>
        <v>288380.42519225198</v>
      </c>
      <c r="L690" s="180">
        <f>(L647/L612)*Y80</f>
        <v>0</v>
      </c>
      <c r="M690" s="180">
        <f t="shared" si="20"/>
        <v>946811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1297041.17</v>
      </c>
      <c r="D693" s="180">
        <f>(D615/D612)*AB76</f>
        <v>6990.2831686124355</v>
      </c>
      <c r="E693" s="180">
        <f>(E623/E612)*SUM(C693:D693)</f>
        <v>636265.95396934729</v>
      </c>
      <c r="F693" s="180">
        <f>(F624/F612)*AB64</f>
        <v>1096.3828353746324</v>
      </c>
      <c r="G693" s="180">
        <f>(G625/G612)*AB77</f>
        <v>0</v>
      </c>
      <c r="H693" s="180">
        <f>(H628/H612)*AB60</f>
        <v>231.84055322746741</v>
      </c>
      <c r="I693" s="180">
        <f>(I629/I612)*AB78</f>
        <v>3986.9197615414491</v>
      </c>
      <c r="J693" s="180">
        <f>(J630/J612)*AB79</f>
        <v>0</v>
      </c>
      <c r="K693" s="180">
        <f>(K644/K612)*AB75</f>
        <v>86669.90098939609</v>
      </c>
      <c r="L693" s="180">
        <f>(L647/L612)*AB80</f>
        <v>0</v>
      </c>
      <c r="M693" s="180">
        <f t="shared" si="20"/>
        <v>735241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535160</v>
      </c>
      <c r="D694" s="180">
        <f>(D615/D612)*AC76</f>
        <v>3166.9700501264479</v>
      </c>
      <c r="E694" s="180">
        <f>(E623/E612)*SUM(C694:D694)</f>
        <v>262661.7036836794</v>
      </c>
      <c r="F694" s="180">
        <f>(F624/F612)*AC64</f>
        <v>60.383186856215254</v>
      </c>
      <c r="G694" s="180">
        <f>(G625/G612)*AC77</f>
        <v>0</v>
      </c>
      <c r="H694" s="180">
        <f>(H628/H612)*AC60</f>
        <v>325.61229063708822</v>
      </c>
      <c r="I694" s="180">
        <f>(I629/I612)*AC78</f>
        <v>1806.2866943293498</v>
      </c>
      <c r="J694" s="180">
        <f>(J630/J612)*AC79</f>
        <v>0</v>
      </c>
      <c r="K694" s="180">
        <f>(K644/K612)*AC75</f>
        <v>35510.065903202289</v>
      </c>
      <c r="L694" s="180">
        <f>(L647/L612)*AC80</f>
        <v>0</v>
      </c>
      <c r="M694" s="180">
        <f t="shared" si="20"/>
        <v>303531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1113118.82</v>
      </c>
      <c r="D696" s="180">
        <f>(D615/D612)*AE76</f>
        <v>68933.233971502297</v>
      </c>
      <c r="E696" s="180">
        <f>(E623/E612)*SUM(C696:D696)</f>
        <v>576749.4916891068</v>
      </c>
      <c r="F696" s="180">
        <f>(F624/F612)*AE64</f>
        <v>28.30387519133383</v>
      </c>
      <c r="G696" s="180">
        <f>(G625/G612)*AE77</f>
        <v>0</v>
      </c>
      <c r="H696" s="180">
        <f>(H628/H612)*AE60</f>
        <v>589.09361415614546</v>
      </c>
      <c r="I696" s="180">
        <f>(I629/I612)*AE78</f>
        <v>39316.185928201332</v>
      </c>
      <c r="J696" s="180">
        <f>(J630/J612)*AE79</f>
        <v>0</v>
      </c>
      <c r="K696" s="180">
        <f>(K644/K612)*AE75</f>
        <v>53712.726775903138</v>
      </c>
      <c r="L696" s="180">
        <f>(L647/L612)*AE80</f>
        <v>0</v>
      </c>
      <c r="M696" s="180">
        <f t="shared" si="20"/>
        <v>739329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2709148.5100000007</v>
      </c>
      <c r="D698" s="180">
        <f>(D615/D612)*AG76</f>
        <v>26454.813858035428</v>
      </c>
      <c r="E698" s="180">
        <f>(E623/E612)*SUM(C698:D698)</f>
        <v>1334761.7147630206</v>
      </c>
      <c r="F698" s="180">
        <f>(F624/F612)*AG64</f>
        <v>152.99103748158629</v>
      </c>
      <c r="G698" s="180">
        <f>(G625/G612)*AG77</f>
        <v>0</v>
      </c>
      <c r="H698" s="180">
        <f>(H628/H612)*AG60</f>
        <v>675.96191077487379</v>
      </c>
      <c r="I698" s="180">
        <f>(I629/I612)*AG78</f>
        <v>15088.547575882874</v>
      </c>
      <c r="J698" s="180">
        <f>(J630/J612)*AG79</f>
        <v>0</v>
      </c>
      <c r="K698" s="180">
        <f>(K644/K612)*AG75</f>
        <v>207047.45595015257</v>
      </c>
      <c r="L698" s="180">
        <f>(L647/L612)*AG80</f>
        <v>589016.99664272426</v>
      </c>
      <c r="M698" s="180">
        <f t="shared" si="20"/>
        <v>2173198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27886.510000000002</v>
      </c>
      <c r="D701" s="180">
        <f>(D615/D612)*AJ76</f>
        <v>0</v>
      </c>
      <c r="E701" s="180">
        <f>(E623/E612)*SUM(C701:D701)</f>
        <v>13606.448559896453</v>
      </c>
      <c r="F701" s="180">
        <f>(F624/F612)*AJ64</f>
        <v>10.950736439208271</v>
      </c>
      <c r="G701" s="180">
        <f>(G625/G612)*AJ77</f>
        <v>0</v>
      </c>
      <c r="H701" s="180">
        <f>(H628/H612)*AJ60</f>
        <v>9.7798744537641333</v>
      </c>
      <c r="I701" s="180">
        <f>(I629/I612)*AJ78</f>
        <v>0</v>
      </c>
      <c r="J701" s="180">
        <f>(J630/J612)*AJ79</f>
        <v>0</v>
      </c>
      <c r="K701" s="180">
        <f>(K644/K612)*AJ75</f>
        <v>1741.3162582507864</v>
      </c>
      <c r="L701" s="180">
        <f>(L647/L612)*AJ80</f>
        <v>19986.604676499628</v>
      </c>
      <c r="M701" s="180">
        <f t="shared" si="20"/>
        <v>35355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20091986.017543986</v>
      </c>
      <c r="D715" s="180">
        <f>SUM(D616:D647)+SUM(D668:D713)</f>
        <v>887032.74</v>
      </c>
      <c r="E715" s="180">
        <f>SUM(E624:E647)+SUM(E668:E713)</f>
        <v>6588601.6254839282</v>
      </c>
      <c r="F715" s="180">
        <f>SUM(F625:F648)+SUM(F668:F713)</f>
        <v>2044.5688358543011</v>
      </c>
      <c r="G715" s="180">
        <f>SUM(G626:G647)+SUM(G668:G713)</f>
        <v>508869.08269526134</v>
      </c>
      <c r="H715" s="180">
        <f>SUM(H629:H647)+SUM(H668:H713)</f>
        <v>4553.9697750586402</v>
      </c>
      <c r="I715" s="180">
        <f>SUM(I630:I647)+SUM(I668:I713)</f>
        <v>433040.54644709011</v>
      </c>
      <c r="J715" s="180">
        <f>SUM(J631:J647)+SUM(J668:J713)</f>
        <v>59427.614458828451</v>
      </c>
      <c r="K715" s="180">
        <f>SUM(K668:K713)</f>
        <v>926826.13730613794</v>
      </c>
      <c r="L715" s="180">
        <f>SUM(L668:L713)</f>
        <v>1703564.1280145857</v>
      </c>
      <c r="M715" s="180">
        <f>SUM(M668:M713)</f>
        <v>9728342</v>
      </c>
      <c r="N715" s="198" t="s">
        <v>742</v>
      </c>
    </row>
    <row r="716" spans="1:83" ht="12.65" customHeight="1" x14ac:dyDescent="0.35">
      <c r="C716" s="180">
        <f>CE71</f>
        <v>20091986.017543986</v>
      </c>
      <c r="D716" s="180">
        <f>D615</f>
        <v>887032.74</v>
      </c>
      <c r="E716" s="180">
        <f>E623</f>
        <v>6588601.6254839282</v>
      </c>
      <c r="F716" s="180">
        <f>F624</f>
        <v>2044.5688358543007</v>
      </c>
      <c r="G716" s="180">
        <f>G625</f>
        <v>508869.08269526134</v>
      </c>
      <c r="H716" s="180">
        <f>H628</f>
        <v>4553.9697750586402</v>
      </c>
      <c r="I716" s="180">
        <f>I629</f>
        <v>433040.54644708999</v>
      </c>
      <c r="J716" s="180">
        <f>J630</f>
        <v>59427.614458828451</v>
      </c>
      <c r="K716" s="180">
        <f>K644</f>
        <v>926826.13730613794</v>
      </c>
      <c r="L716" s="180">
        <f>L647</f>
        <v>1703564.1280145857</v>
      </c>
      <c r="M716" s="180">
        <f>C648</f>
        <v>9728341.5075439885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194*2021*A</v>
      </c>
      <c r="B722" s="276">
        <f>ROUND(C165,0)</f>
        <v>532374</v>
      </c>
      <c r="C722" s="276">
        <f>ROUND(C166,0)</f>
        <v>11888</v>
      </c>
      <c r="D722" s="276">
        <f>ROUND(C167,0)</f>
        <v>-10901</v>
      </c>
      <c r="E722" s="276">
        <f>ROUND(C168,0)</f>
        <v>0</v>
      </c>
      <c r="F722" s="276">
        <f>ROUND(C169,0)</f>
        <v>0</v>
      </c>
      <c r="G722" s="276">
        <f>ROUND(C170,0)</f>
        <v>141575</v>
      </c>
      <c r="H722" s="276">
        <f>ROUND(C171+C172,0)</f>
        <v>8604</v>
      </c>
      <c r="I722" s="276">
        <f>ROUND(C175,0)</f>
        <v>0</v>
      </c>
      <c r="J722" s="276">
        <f>ROUND(C176,0)</f>
        <v>38337</v>
      </c>
      <c r="K722" s="276">
        <f>ROUND(C179,0)</f>
        <v>0</v>
      </c>
      <c r="L722" s="276">
        <f>ROUND(C180,0)</f>
        <v>0</v>
      </c>
      <c r="M722" s="276">
        <f>ROUND(C183,0)</f>
        <v>18781</v>
      </c>
      <c r="N722" s="276">
        <f>ROUND(C184,0)</f>
        <v>94108</v>
      </c>
      <c r="O722" s="276">
        <f>ROUND(C185,0)</f>
        <v>0</v>
      </c>
      <c r="P722" s="276">
        <f>ROUND(C188,0)</f>
        <v>1346</v>
      </c>
      <c r="Q722" s="276">
        <f>ROUND(C189,0)</f>
        <v>160866</v>
      </c>
      <c r="R722" s="276">
        <f>ROUND(B195,0)</f>
        <v>164422</v>
      </c>
      <c r="S722" s="276">
        <f>ROUND(C195,0)</f>
        <v>0</v>
      </c>
      <c r="T722" s="276">
        <f>ROUND(D195,0)</f>
        <v>0</v>
      </c>
      <c r="U722" s="276">
        <f>ROUND(B196,0)</f>
        <v>274692</v>
      </c>
      <c r="V722" s="276">
        <f>ROUND(C196,0)</f>
        <v>0</v>
      </c>
      <c r="W722" s="276">
        <f>ROUND(D196,0)</f>
        <v>0</v>
      </c>
      <c r="X722" s="276">
        <f>ROUND(B197,0)</f>
        <v>5519542</v>
      </c>
      <c r="Y722" s="276">
        <f>ROUND(C197,0)</f>
        <v>33961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2102471</v>
      </c>
      <c r="AE722" s="276">
        <f>ROUND(C199,0)</f>
        <v>0</v>
      </c>
      <c r="AF722" s="276">
        <f>ROUND(D199,0)</f>
        <v>0</v>
      </c>
      <c r="AG722" s="276">
        <f>ROUND(B200,0)</f>
        <v>6531892</v>
      </c>
      <c r="AH722" s="276">
        <f>ROUND(C200,0)</f>
        <v>13504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72860</v>
      </c>
      <c r="AQ722" s="276">
        <f>ROUND(C203,0)</f>
        <v>-46637</v>
      </c>
      <c r="AR722" s="276">
        <f>ROUND(D203,0)</f>
        <v>-704989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4707531</v>
      </c>
      <c r="AZ722" s="276">
        <f>ROUND(C210,0)</f>
        <v>131366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2078694</v>
      </c>
      <c r="BF722" s="276">
        <f>ROUND(C212,0)</f>
        <v>17418</v>
      </c>
      <c r="BG722" s="276">
        <f>ROUND(D212,0)</f>
        <v>0</v>
      </c>
      <c r="BH722" s="276">
        <f>ROUND(B213,0)</f>
        <v>6113079</v>
      </c>
      <c r="BI722" s="276">
        <f>ROUND(C213,0)</f>
        <v>130226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253231</v>
      </c>
      <c r="BO722" s="276">
        <f>ROUND(C215,0)</f>
        <v>5854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9935739</v>
      </c>
      <c r="BU722" s="276">
        <f>ROUND(C224,0)</f>
        <v>4308869</v>
      </c>
      <c r="BV722" s="276">
        <f>ROUND(C225,0)</f>
        <v>220797</v>
      </c>
      <c r="BW722" s="276">
        <f>ROUND(C226,0)</f>
        <v>1060407</v>
      </c>
      <c r="BX722" s="276">
        <f>ROUND(C227,0)</f>
        <v>1115530</v>
      </c>
      <c r="BY722" s="276">
        <f>ROUND(C228,0)</f>
        <v>38432</v>
      </c>
      <c r="BZ722" s="276">
        <f>ROUND(C231,0)</f>
        <v>141</v>
      </c>
      <c r="CA722" s="276">
        <f>ROUND(C233,0)</f>
        <v>88857</v>
      </c>
      <c r="CB722" s="276">
        <f>ROUND(C234,0)</f>
        <v>478062</v>
      </c>
      <c r="CC722" s="276">
        <f>ROUND(C238+C239,0)</f>
        <v>0</v>
      </c>
      <c r="CD722" s="276">
        <f>D221</f>
        <v>220742.12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194*2021*A</v>
      </c>
      <c r="B726" s="276">
        <f>ROUND(C111,0)</f>
        <v>339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2102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40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25</v>
      </c>
      <c r="W726" s="276">
        <f>ROUND(C129,0)</f>
        <v>0</v>
      </c>
      <c r="X726" s="276">
        <f>ROUND(B138,0)</f>
        <v>224</v>
      </c>
      <c r="Y726" s="276">
        <f>ROUND(B139,0)</f>
        <v>1624</v>
      </c>
      <c r="Z726" s="276">
        <f>ROUND(B140,0)</f>
        <v>14824</v>
      </c>
      <c r="AA726" s="276">
        <f>ROUND(B141,0)</f>
        <v>4118791</v>
      </c>
      <c r="AB726" s="276">
        <f>ROUND(B142,0)</f>
        <v>16064471</v>
      </c>
      <c r="AC726" s="276">
        <f>ROUND(C138,0)</f>
        <v>59</v>
      </c>
      <c r="AD726" s="276">
        <f>ROUND(C139,0)</f>
        <v>288</v>
      </c>
      <c r="AE726" s="276">
        <f>ROUND(C140,0)</f>
        <v>6656</v>
      </c>
      <c r="AF726" s="276">
        <f>ROUND(C141,0)</f>
        <v>1298164</v>
      </c>
      <c r="AG726" s="276">
        <f>ROUND(C142,0)</f>
        <v>7212560</v>
      </c>
      <c r="AH726" s="276">
        <f>ROUND(D138,0)</f>
        <v>56</v>
      </c>
      <c r="AI726" s="276">
        <f>ROUND(D139,0)</f>
        <v>190</v>
      </c>
      <c r="AJ726" s="276">
        <f>ROUND(D140,0)</f>
        <v>6474</v>
      </c>
      <c r="AK726" s="276">
        <f>ROUND(D141,0)</f>
        <v>1027088</v>
      </c>
      <c r="AL726" s="276">
        <f>ROUND(D142,0)</f>
        <v>7016303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194*2021*A</v>
      </c>
      <c r="B730" s="276">
        <f>ROUND(C250,0)</f>
        <v>13684</v>
      </c>
      <c r="C730" s="276">
        <f>ROUND(C251,0)</f>
        <v>0</v>
      </c>
      <c r="D730" s="276">
        <f>ROUND(C252,0)</f>
        <v>-3159756</v>
      </c>
      <c r="E730" s="276">
        <f>ROUND(C253,0)</f>
        <v>1882143</v>
      </c>
      <c r="F730" s="276">
        <f>ROUND(C254,0)</f>
        <v>0</v>
      </c>
      <c r="G730" s="276">
        <f>ROUND(C255,0)</f>
        <v>11116</v>
      </c>
      <c r="H730" s="276">
        <f>ROUND(C256,0)</f>
        <v>0</v>
      </c>
      <c r="I730" s="276">
        <f>ROUND(C257,0)</f>
        <v>213211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4419973</v>
      </c>
      <c r="O730" s="276">
        <f>ROUND(C267,0)</f>
        <v>164422</v>
      </c>
      <c r="P730" s="276">
        <f>ROUND(C268,0)</f>
        <v>274692</v>
      </c>
      <c r="Q730" s="276">
        <f>ROUND(C269,0)</f>
        <v>5553503</v>
      </c>
      <c r="R730" s="276">
        <f>ROUND(C270,0)</f>
        <v>0</v>
      </c>
      <c r="S730" s="276">
        <f>ROUND(C271,0)</f>
        <v>2102471</v>
      </c>
      <c r="T730" s="276">
        <f>ROUND(C272,0)</f>
        <v>6545396</v>
      </c>
      <c r="U730" s="276">
        <f>ROUND(C273,0)</f>
        <v>0</v>
      </c>
      <c r="V730" s="276">
        <f>ROUND(C274,0)</f>
        <v>731212</v>
      </c>
      <c r="W730" s="276">
        <f>ROUND(C275,0)</f>
        <v>0</v>
      </c>
      <c r="X730" s="276">
        <f>ROUND(C276,0)</f>
        <v>13437398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61706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270932</v>
      </c>
      <c r="AI730" s="276">
        <f>ROUND(C306,0)</f>
        <v>954485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1261053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637025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-4935</v>
      </c>
      <c r="AY730" s="276">
        <f>ROUND(C326,0)</f>
        <v>3723960</v>
      </c>
      <c r="AZ730" s="276">
        <f>ROUND(C327,0)</f>
        <v>0</v>
      </c>
      <c r="BA730" s="276">
        <f>ROUND(C328,0)</f>
        <v>0</v>
      </c>
      <c r="BB730" s="276">
        <f>ROUND(C332,0)</f>
        <v>-5230431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89.32</v>
      </c>
      <c r="BJ730" s="276">
        <f>ROUND(C359,0)</f>
        <v>6444044</v>
      </c>
      <c r="BK730" s="276">
        <f>ROUND(C360,0)</f>
        <v>30293334</v>
      </c>
      <c r="BL730" s="276">
        <f>ROUND(C364,0)</f>
        <v>16679775</v>
      </c>
      <c r="BM730" s="276">
        <f>ROUND(C365,0)</f>
        <v>566920</v>
      </c>
      <c r="BN730" s="276">
        <f>ROUND(C366,0)</f>
        <v>0</v>
      </c>
      <c r="BO730" s="276">
        <f>ROUND(C370,0)</f>
        <v>292291</v>
      </c>
      <c r="BP730" s="276">
        <f>ROUND(C371,0)</f>
        <v>0</v>
      </c>
      <c r="BQ730" s="276">
        <f>ROUND(C378,0)</f>
        <v>8016420</v>
      </c>
      <c r="BR730" s="276">
        <f>ROUND(C379,0)</f>
        <v>683541</v>
      </c>
      <c r="BS730" s="276">
        <f>ROUND(C380,0)</f>
        <v>1752825</v>
      </c>
      <c r="BT730" s="276">
        <f>ROUND(C381,0)</f>
        <v>1393372</v>
      </c>
      <c r="BU730" s="276">
        <f>ROUND(C382,0)</f>
        <v>223859</v>
      </c>
      <c r="BV730" s="276">
        <f>ROUND(C383,0)</f>
        <v>1341613</v>
      </c>
      <c r="BW730" s="276">
        <f>ROUND(C384,0)</f>
        <v>284865</v>
      </c>
      <c r="BX730" s="276">
        <f>ROUND(C385,0)</f>
        <v>38337</v>
      </c>
      <c r="BY730" s="276">
        <f>ROUND(C386,0)</f>
        <v>0</v>
      </c>
      <c r="BZ730" s="276">
        <f>ROUND(C387,0)</f>
        <v>112889</v>
      </c>
      <c r="CA730" s="276">
        <f>ROUND(C388,0)</f>
        <v>162212</v>
      </c>
      <c r="CB730" s="276">
        <f>C363</f>
        <v>220742.12</v>
      </c>
      <c r="CC730" s="276">
        <f>ROUND(C389,0)</f>
        <v>6374346</v>
      </c>
      <c r="CD730" s="276">
        <f>ROUND(C392,0)</f>
        <v>416376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194*2021*6010*A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194*2021*6030*A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194*2021*6070*A</v>
      </c>
      <c r="B736" s="276">
        <f>ROUND(E59,0)</f>
        <v>2102</v>
      </c>
      <c r="C736" s="278">
        <f>ROUND(E60,2)</f>
        <v>19.309999999999999</v>
      </c>
      <c r="D736" s="276">
        <f>ROUND(E61,0)</f>
        <v>1873784</v>
      </c>
      <c r="E736" s="276">
        <f>ROUND(E62,0)</f>
        <v>159773</v>
      </c>
      <c r="F736" s="276">
        <f>ROUND(E63,0)</f>
        <v>0</v>
      </c>
      <c r="G736" s="276">
        <f>ROUND(E64,0)</f>
        <v>93405</v>
      </c>
      <c r="H736" s="276">
        <f>ROUND(E65,0)</f>
        <v>0</v>
      </c>
      <c r="I736" s="276">
        <f>ROUND(E66,0)</f>
        <v>9110</v>
      </c>
      <c r="J736" s="276">
        <f>ROUND(E67,0)</f>
        <v>38217</v>
      </c>
      <c r="K736" s="276">
        <f>ROUND(E68,0)</f>
        <v>0</v>
      </c>
      <c r="L736" s="276">
        <f>ROUND(E69,0)</f>
        <v>5085</v>
      </c>
      <c r="M736" s="276">
        <f>ROUND(E70,0)</f>
        <v>180</v>
      </c>
      <c r="N736" s="276">
        <f>ROUND(E75,0)</f>
        <v>3393769</v>
      </c>
      <c r="O736" s="276">
        <f>ROUND(E73,0)</f>
        <v>2828390</v>
      </c>
      <c r="P736" s="276">
        <f>IF(E76&gt;0,ROUND(E76,0),0)</f>
        <v>4587</v>
      </c>
      <c r="Q736" s="276">
        <f>IF(E77&gt;0,ROUND(E77,0),0)</f>
        <v>5886</v>
      </c>
      <c r="R736" s="276">
        <f>IF(E78&gt;0,ROUND(E78,0),0)</f>
        <v>36933</v>
      </c>
      <c r="S736" s="276">
        <f>IF(E79&gt;0,ROUND(E79,0),0)</f>
        <v>76511</v>
      </c>
      <c r="T736" s="278">
        <f>IF(E80&gt;0,ROUND(E80,2),0)</f>
        <v>8.51</v>
      </c>
      <c r="U736" s="276"/>
      <c r="V736" s="277"/>
      <c r="W736" s="276"/>
      <c r="X736" s="276"/>
      <c r="Y736" s="276">
        <f t="shared" si="21"/>
        <v>2989816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194*2021*6100*A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194*2021*6120*A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194*2021*6140*A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194*2021*6150*A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194*2021*6170*A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194*2021*6200*A</v>
      </c>
      <c r="B742" s="276">
        <f>ROUND(K59,0)</f>
        <v>0</v>
      </c>
      <c r="C742" s="278">
        <f>ROUND(K60,2)</f>
        <v>0.8</v>
      </c>
      <c r="D742" s="276">
        <f>ROUND(K61,0)</f>
        <v>90648</v>
      </c>
      <c r="E742" s="276">
        <f>ROUND(K62,0)</f>
        <v>7729</v>
      </c>
      <c r="F742" s="276">
        <f>ROUND(K63,0)</f>
        <v>0</v>
      </c>
      <c r="G742" s="276">
        <f>ROUND(K64,0)</f>
        <v>944</v>
      </c>
      <c r="H742" s="276">
        <f>ROUND(K65,0)</f>
        <v>0</v>
      </c>
      <c r="I742" s="276">
        <f>ROUND(K66,0)</f>
        <v>9</v>
      </c>
      <c r="J742" s="276">
        <f>ROUND(K67,0)</f>
        <v>78157</v>
      </c>
      <c r="K742" s="276">
        <f>ROUND(K68,0)</f>
        <v>405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9382</v>
      </c>
      <c r="Q742" s="276">
        <f>IF(K77&gt;0,ROUND(K77,0),0)</f>
        <v>0</v>
      </c>
      <c r="R742" s="276">
        <f>IF(K78&gt;0,ROUND(K78,0),0)</f>
        <v>75532</v>
      </c>
      <c r="S742" s="276">
        <f>IF(K79&gt;0,ROUND(K79,0),0)</f>
        <v>0</v>
      </c>
      <c r="T742" s="278">
        <f>IF(K80&gt;0,ROUND(K80,2),0)</f>
        <v>0.02</v>
      </c>
      <c r="U742" s="276"/>
      <c r="V742" s="277"/>
      <c r="W742" s="276"/>
      <c r="X742" s="276"/>
      <c r="Y742" s="276">
        <f t="shared" si="21"/>
        <v>643129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194*2021*6210*A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194*2021*6330*A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194*2021*6400*A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194*2021*7010*A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194*2021*7020*A</v>
      </c>
      <c r="B747" s="276">
        <f>ROUND(P59,0)</f>
        <v>0</v>
      </c>
      <c r="C747" s="278">
        <f>ROUND(P60,2)</f>
        <v>0.2</v>
      </c>
      <c r="D747" s="276">
        <f>ROUND(P61,0)</f>
        <v>28840</v>
      </c>
      <c r="E747" s="276">
        <f>ROUND(P62,0)</f>
        <v>2459</v>
      </c>
      <c r="F747" s="276">
        <f>ROUND(P63,0)</f>
        <v>0</v>
      </c>
      <c r="G747" s="276">
        <f>ROUND(P64,0)</f>
        <v>17824</v>
      </c>
      <c r="H747" s="276">
        <f>ROUND(P65,0)</f>
        <v>0</v>
      </c>
      <c r="I747" s="276">
        <f>ROUND(P66,0)</f>
        <v>4035</v>
      </c>
      <c r="J747" s="276">
        <f>ROUND(P67,0)</f>
        <v>20682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87736</v>
      </c>
      <c r="O747" s="276">
        <f>ROUND(P73,0)</f>
        <v>0</v>
      </c>
      <c r="P747" s="276">
        <f>IF(P76&gt;0,ROUND(P76,0),0)</f>
        <v>2483</v>
      </c>
      <c r="Q747" s="276">
        <f>IF(P77&gt;0,ROUND(P77,0),0)</f>
        <v>0</v>
      </c>
      <c r="R747" s="276">
        <f>IF(P78&gt;0,ROUND(P78,0),0)</f>
        <v>19987</v>
      </c>
      <c r="S747" s="276">
        <f>IF(P79&gt;0,ROUND(P79,0),0)</f>
        <v>0</v>
      </c>
      <c r="T747" s="278">
        <f>IF(P80&gt;0,ROUND(P80,2),0)</f>
        <v>0.09</v>
      </c>
      <c r="U747" s="276"/>
      <c r="V747" s="277"/>
      <c r="W747" s="276"/>
      <c r="X747" s="276"/>
      <c r="Y747" s="276">
        <f t="shared" si="21"/>
        <v>195442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194*2021*7030*A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194*2021*7040*A</v>
      </c>
      <c r="B749" s="276">
        <f>ROUND(R59,0)</f>
        <v>0</v>
      </c>
      <c r="C749" s="278">
        <f>ROUND(R60,2)</f>
        <v>0.34</v>
      </c>
      <c r="D749" s="276">
        <f>ROUND(R61,0)</f>
        <v>71662</v>
      </c>
      <c r="E749" s="276">
        <f>ROUND(R62,0)</f>
        <v>6110</v>
      </c>
      <c r="F749" s="276">
        <f>ROUND(R63,0)</f>
        <v>0</v>
      </c>
      <c r="G749" s="276">
        <f>ROUND(R64,0)</f>
        <v>5543</v>
      </c>
      <c r="H749" s="276">
        <f>ROUND(R65,0)</f>
        <v>130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5198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40874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194*2021*7050*A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-41924</v>
      </c>
      <c r="H750" s="276">
        <f>ROUND(S65,0)</f>
        <v>0</v>
      </c>
      <c r="I750" s="276">
        <f>ROUND(S66,0)</f>
        <v>7652</v>
      </c>
      <c r="J750" s="276">
        <f>ROUND(S67,0)</f>
        <v>14613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1754</v>
      </c>
      <c r="Q750" s="276">
        <f>IF(S77&gt;0,ROUND(S77,0),0)</f>
        <v>0</v>
      </c>
      <c r="R750" s="276">
        <f>IF(S78&gt;0,ROUND(S78,0),0)</f>
        <v>14122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93912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194*2021*7060*A</v>
      </c>
      <c r="B751" s="276"/>
      <c r="C751" s="278">
        <f>ROUND(T60,2)</f>
        <v>0.69</v>
      </c>
      <c r="D751" s="276">
        <f>ROUND(T61,0)</f>
        <v>60093</v>
      </c>
      <c r="E751" s="276">
        <f>ROUND(T62,0)</f>
        <v>5124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167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449066</v>
      </c>
      <c r="O751" s="276">
        <f>ROUND(T73,0)</f>
        <v>211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0.69</v>
      </c>
      <c r="U751" s="276"/>
      <c r="V751" s="277"/>
      <c r="W751" s="276"/>
      <c r="X751" s="276"/>
      <c r="Y751" s="276">
        <f t="shared" si="21"/>
        <v>124393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194*2021*7070*A</v>
      </c>
      <c r="B752" s="276">
        <f>ROUND(U59,0)</f>
        <v>0</v>
      </c>
      <c r="C752" s="278">
        <f>ROUND(U60,2)</f>
        <v>6.28</v>
      </c>
      <c r="D752" s="276">
        <f>ROUND(U61,0)</f>
        <v>464727</v>
      </c>
      <c r="E752" s="276">
        <f>ROUND(U62,0)</f>
        <v>39626</v>
      </c>
      <c r="F752" s="276">
        <f>ROUND(U63,0)</f>
        <v>3487</v>
      </c>
      <c r="G752" s="276">
        <f>ROUND(U64,0)</f>
        <v>262106</v>
      </c>
      <c r="H752" s="276">
        <f>ROUND(U65,0)</f>
        <v>0</v>
      </c>
      <c r="I752" s="276">
        <f>ROUND(U66,0)</f>
        <v>234491</v>
      </c>
      <c r="J752" s="276">
        <f>ROUND(U67,0)</f>
        <v>7096</v>
      </c>
      <c r="K752" s="276">
        <f>ROUND(U68,0)</f>
        <v>0</v>
      </c>
      <c r="L752" s="276">
        <f>ROUND(U69,0)</f>
        <v>16863</v>
      </c>
      <c r="M752" s="276">
        <f>ROUND(U70,0)</f>
        <v>0</v>
      </c>
      <c r="N752" s="276">
        <f>ROUND(U75,0)</f>
        <v>6122895</v>
      </c>
      <c r="O752" s="276">
        <f>ROUND(U73,0)</f>
        <v>589949</v>
      </c>
      <c r="P752" s="276">
        <f>IF(U76&gt;0,ROUND(U76,0),0)</f>
        <v>852</v>
      </c>
      <c r="Q752" s="276">
        <f>IF(U77&gt;0,ROUND(U77,0),0)</f>
        <v>0</v>
      </c>
      <c r="R752" s="276">
        <f>IF(U78&gt;0,ROUND(U78,0),0)</f>
        <v>6858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707311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194*2021*7110*A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194*2021*7120*A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194*2021*7130*A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194*2021*7140*A</v>
      </c>
      <c r="B756" s="276">
        <f>ROUND(Y59,0)</f>
        <v>0</v>
      </c>
      <c r="C756" s="278">
        <f>ROUND(Y60,2)</f>
        <v>6</v>
      </c>
      <c r="D756" s="276">
        <f>ROUND(Y61,0)</f>
        <v>568001</v>
      </c>
      <c r="E756" s="276">
        <f>ROUND(Y62,0)</f>
        <v>48432</v>
      </c>
      <c r="F756" s="276">
        <f>ROUND(Y63,0)</f>
        <v>0</v>
      </c>
      <c r="G756" s="276">
        <f>ROUND(Y64,0)</f>
        <v>37499</v>
      </c>
      <c r="H756" s="276">
        <f>ROUND(Y65,0)</f>
        <v>0</v>
      </c>
      <c r="I756" s="276">
        <f>ROUND(Y66,0)</f>
        <v>417424</v>
      </c>
      <c r="J756" s="276">
        <f>ROUND(Y67,0)</f>
        <v>17612</v>
      </c>
      <c r="K756" s="276">
        <f>ROUND(Y68,0)</f>
        <v>0</v>
      </c>
      <c r="L756" s="276">
        <f>ROUND(Y69,0)</f>
        <v>3979</v>
      </c>
      <c r="M756" s="276">
        <f>ROUND(Y70,0)</f>
        <v>150</v>
      </c>
      <c r="N756" s="276">
        <f>ROUND(Y75,0)</f>
        <v>11430775</v>
      </c>
      <c r="O756" s="276">
        <f>ROUND(Y73,0)</f>
        <v>589608</v>
      </c>
      <c r="P756" s="276">
        <f>IF(Y76&gt;0,ROUND(Y76,0),0)</f>
        <v>2114</v>
      </c>
      <c r="Q756" s="276">
        <f>IF(Y77&gt;0,ROUND(Y77,0),0)</f>
        <v>0</v>
      </c>
      <c r="R756" s="276">
        <f>IF(Y78&gt;0,ROUND(Y78,0),0)</f>
        <v>17021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946811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194*2021*7150*A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194*2021*7160*A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194*2021*7170*A</v>
      </c>
      <c r="B759" s="276"/>
      <c r="C759" s="278">
        <f>ROUND(AB60,2)</f>
        <v>4.03</v>
      </c>
      <c r="D759" s="276">
        <f>ROUND(AB61,0)</f>
        <v>465405</v>
      </c>
      <c r="E759" s="276">
        <f>ROUND(AB62,0)</f>
        <v>39684</v>
      </c>
      <c r="F759" s="276">
        <f>ROUND(AB63,0)</f>
        <v>0</v>
      </c>
      <c r="G759" s="276">
        <f>ROUND(AB64,0)</f>
        <v>707679</v>
      </c>
      <c r="H759" s="276">
        <f>ROUND(AB65,0)</f>
        <v>0</v>
      </c>
      <c r="I759" s="276">
        <f>ROUND(AB66,0)</f>
        <v>43974</v>
      </c>
      <c r="J759" s="276">
        <f>ROUND(AB67,0)</f>
        <v>2030</v>
      </c>
      <c r="K759" s="276">
        <f>ROUND(AB68,0)</f>
        <v>37931</v>
      </c>
      <c r="L759" s="276">
        <f>ROUND(AB69,0)</f>
        <v>698</v>
      </c>
      <c r="M759" s="276">
        <f>ROUND(AB70,0)</f>
        <v>359</v>
      </c>
      <c r="N759" s="276">
        <f>ROUND(AB75,0)</f>
        <v>3435407</v>
      </c>
      <c r="O759" s="276">
        <f>ROUND(AB73,0)</f>
        <v>1191550</v>
      </c>
      <c r="P759" s="276">
        <f>IF(AB76&gt;0,ROUND(AB76,0),0)</f>
        <v>244</v>
      </c>
      <c r="Q759" s="276">
        <f>IF(AB77&gt;0,ROUND(AB77,0),0)</f>
        <v>0</v>
      </c>
      <c r="R759" s="276">
        <f>IF(AB78&gt;0,ROUND(AB78,0),0)</f>
        <v>1962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735241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194*2021*7180*A</v>
      </c>
      <c r="B760" s="276">
        <f>ROUND(AC59,0)</f>
        <v>0</v>
      </c>
      <c r="C760" s="278">
        <f>ROUND(AC60,2)</f>
        <v>5.66</v>
      </c>
      <c r="D760" s="276">
        <f>ROUND(AC61,0)</f>
        <v>447747</v>
      </c>
      <c r="E760" s="276">
        <f>ROUND(AC62,0)</f>
        <v>38178</v>
      </c>
      <c r="F760" s="276">
        <f>ROUND(AC63,0)</f>
        <v>0</v>
      </c>
      <c r="G760" s="276">
        <f>ROUND(AC64,0)</f>
        <v>38975</v>
      </c>
      <c r="H760" s="276">
        <f>ROUND(AC65,0)</f>
        <v>0</v>
      </c>
      <c r="I760" s="276">
        <f>ROUND(AC66,0)</f>
        <v>9014</v>
      </c>
      <c r="J760" s="276">
        <f>ROUND(AC67,0)</f>
        <v>920</v>
      </c>
      <c r="K760" s="276">
        <f>ROUND(AC68,0)</f>
        <v>0</v>
      </c>
      <c r="L760" s="276">
        <f>ROUND(AC69,0)</f>
        <v>326</v>
      </c>
      <c r="M760" s="276">
        <f>ROUND(AC70,0)</f>
        <v>0</v>
      </c>
      <c r="N760" s="276">
        <f>ROUND(AC75,0)</f>
        <v>1407542</v>
      </c>
      <c r="O760" s="276">
        <f>ROUND(AC73,0)</f>
        <v>614262</v>
      </c>
      <c r="P760" s="276">
        <f>IF(AC76&gt;0,ROUND(AC76,0),0)</f>
        <v>110</v>
      </c>
      <c r="Q760" s="276">
        <f>IF(AC77&gt;0,ROUND(AC77,0),0)</f>
        <v>0</v>
      </c>
      <c r="R760" s="276">
        <f>IF(AC78&gt;0,ROUND(AC78,0),0)</f>
        <v>889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303531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194*2021*7190*A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194*2021*7200*A</v>
      </c>
      <c r="B762" s="276">
        <f>ROUND(AE59,0)</f>
        <v>0</v>
      </c>
      <c r="C762" s="278">
        <f>ROUND(AE60,2)</f>
        <v>10.24</v>
      </c>
      <c r="D762" s="276">
        <f>ROUND(AE61,0)</f>
        <v>985427</v>
      </c>
      <c r="E762" s="276">
        <f>ROUND(AE62,0)</f>
        <v>84025</v>
      </c>
      <c r="F762" s="276">
        <f>ROUND(AE63,0)</f>
        <v>0</v>
      </c>
      <c r="G762" s="276">
        <f>ROUND(AE64,0)</f>
        <v>18269</v>
      </c>
      <c r="H762" s="276">
        <f>ROUND(AE65,0)</f>
        <v>0</v>
      </c>
      <c r="I762" s="276">
        <f>ROUND(AE66,0)</f>
        <v>1841</v>
      </c>
      <c r="J762" s="276">
        <f>ROUND(AE67,0)</f>
        <v>20019</v>
      </c>
      <c r="K762" s="276">
        <f>ROUND(AE68,0)</f>
        <v>0</v>
      </c>
      <c r="L762" s="276">
        <f>ROUND(AE69,0)</f>
        <v>4163</v>
      </c>
      <c r="M762" s="276">
        <f>ROUND(AE70,0)</f>
        <v>625</v>
      </c>
      <c r="N762" s="276">
        <f>ROUND(AE75,0)</f>
        <v>2129056</v>
      </c>
      <c r="O762" s="276">
        <f>ROUND(AE73,0)</f>
        <v>321917</v>
      </c>
      <c r="P762" s="276">
        <f>IF(AE76&gt;0,ROUND(AE76,0),0)</f>
        <v>2403</v>
      </c>
      <c r="Q762" s="276">
        <f>IF(AE77&gt;0,ROUND(AE77,0),0)</f>
        <v>0</v>
      </c>
      <c r="R762" s="276">
        <f>IF(AE78&gt;0,ROUND(AE78,0),0)</f>
        <v>19347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739329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194*2021*7220*A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194*2021*7230*A</v>
      </c>
      <c r="B764" s="276">
        <f>ROUND(AG59,0)</f>
        <v>0</v>
      </c>
      <c r="C764" s="278">
        <f>ROUND(AG60,2)</f>
        <v>11.75</v>
      </c>
      <c r="D764" s="276">
        <f>ROUND(AG61,0)</f>
        <v>1027237</v>
      </c>
      <c r="E764" s="276">
        <f>ROUND(AG62,0)</f>
        <v>87590</v>
      </c>
      <c r="F764" s="276">
        <f>ROUND(AG63,0)</f>
        <v>1480124</v>
      </c>
      <c r="G764" s="276">
        <f>ROUND(AG64,0)</f>
        <v>98751</v>
      </c>
      <c r="H764" s="276">
        <f>ROUND(AG65,0)</f>
        <v>383</v>
      </c>
      <c r="I764" s="276">
        <f>ROUND(AG66,0)</f>
        <v>15571</v>
      </c>
      <c r="J764" s="276">
        <f>ROUND(AG67,0)</f>
        <v>7683</v>
      </c>
      <c r="K764" s="276">
        <f>ROUND(AG68,0)</f>
        <v>0</v>
      </c>
      <c r="L764" s="276">
        <f>ROUND(AG69,0)</f>
        <v>2912</v>
      </c>
      <c r="M764" s="276">
        <f>ROUND(AG70,0)</f>
        <v>11102</v>
      </c>
      <c r="N764" s="276">
        <f>ROUND(AG75,0)</f>
        <v>8206912</v>
      </c>
      <c r="O764" s="276">
        <f>ROUND(AG73,0)</f>
        <v>301488</v>
      </c>
      <c r="P764" s="276">
        <f>IF(AG76&gt;0,ROUND(AG76,0),0)</f>
        <v>922</v>
      </c>
      <c r="Q764" s="276">
        <f>IF(AG77&gt;0,ROUND(AG77,0),0)</f>
        <v>0</v>
      </c>
      <c r="R764" s="276">
        <f>IF(AG78&gt;0,ROUND(AG78,0),0)</f>
        <v>7425</v>
      </c>
      <c r="S764" s="276">
        <f>IF(AG79&gt;0,ROUND(AG79,0),0)</f>
        <v>0</v>
      </c>
      <c r="T764" s="278">
        <f>IF(AG80&gt;0,ROUND(AG80,2),0)</f>
        <v>5.01</v>
      </c>
      <c r="U764" s="276"/>
      <c r="V764" s="277"/>
      <c r="W764" s="276"/>
      <c r="X764" s="276"/>
      <c r="Y764" s="276">
        <f t="shared" si="21"/>
        <v>2173198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194*2021*7240*A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194*2021*7250*A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194*2021*7260*A</v>
      </c>
      <c r="B767" s="276">
        <f>ROUND(AJ59,0)</f>
        <v>0</v>
      </c>
      <c r="C767" s="278">
        <f>ROUND(AJ60,2)</f>
        <v>0.17</v>
      </c>
      <c r="D767" s="276">
        <f>ROUND(AJ61,0)</f>
        <v>19182</v>
      </c>
      <c r="E767" s="276">
        <f>ROUND(AJ62,0)</f>
        <v>1636</v>
      </c>
      <c r="F767" s="276">
        <f>ROUND(AJ63,0)</f>
        <v>0</v>
      </c>
      <c r="G767" s="276">
        <f>ROUND(AJ64,0)</f>
        <v>7068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2397</v>
      </c>
      <c r="M767" s="276">
        <f>ROUND(AJ70,0)</f>
        <v>2397</v>
      </c>
      <c r="N767" s="276">
        <f>ROUND(AJ75,0)</f>
        <v>69022</v>
      </c>
      <c r="O767" s="276">
        <f>ROUND(AJ73,0)</f>
        <v>6668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0.17</v>
      </c>
      <c r="U767" s="276"/>
      <c r="V767" s="277"/>
      <c r="W767" s="276"/>
      <c r="X767" s="276"/>
      <c r="Y767" s="276">
        <f t="shared" si="21"/>
        <v>35355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194*2021*7310*A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194*2021*7320*A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194*2021*7330*A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194*2021*7340*A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194*2021*7350*A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194*2021*7380*A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194*2021*7390*A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194*2021*7400*A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194*2021*7410*A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194*2021*7420*A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194*2021*7430*A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194*2021*7490*A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194*2021*8200*A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194*2021*8310*A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194*2021*8320*A</v>
      </c>
      <c r="B782" s="276">
        <f>ROUND(AY59,0)</f>
        <v>5886</v>
      </c>
      <c r="C782" s="278">
        <f>ROUND(AY60,2)</f>
        <v>4.67</v>
      </c>
      <c r="D782" s="276">
        <f>ROUND(AY61,0)</f>
        <v>197289</v>
      </c>
      <c r="E782" s="276">
        <f>ROUND(AY62,0)</f>
        <v>16822</v>
      </c>
      <c r="F782" s="276">
        <f>ROUND(AY63,0)</f>
        <v>0</v>
      </c>
      <c r="G782" s="276">
        <f>ROUND(AY64,0)</f>
        <v>39867</v>
      </c>
      <c r="H782" s="276">
        <f>ROUND(AY65,0)</f>
        <v>0</v>
      </c>
      <c r="I782" s="276">
        <f>ROUND(AY66,0)</f>
        <v>41419</v>
      </c>
      <c r="J782" s="276">
        <f>ROUND(AY67,0)</f>
        <v>13326</v>
      </c>
      <c r="K782" s="276">
        <f>ROUND(AY68,0)</f>
        <v>0</v>
      </c>
      <c r="L782" s="276">
        <f>ROUND(AY69,0)</f>
        <v>6091</v>
      </c>
      <c r="M782" s="276">
        <f>ROUND(AY70,0)</f>
        <v>18740</v>
      </c>
      <c r="N782" s="276"/>
      <c r="O782" s="276"/>
      <c r="P782" s="276">
        <f>IF(AY76&gt;0,ROUND(AY76,0),0)</f>
        <v>1600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194*2021*8330*A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194*2021*8350*A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39940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194*2021*8360*A</v>
      </c>
      <c r="B785" s="276"/>
      <c r="C785" s="278">
        <f>ROUND(BB60,2)</f>
        <v>0.7</v>
      </c>
      <c r="D785" s="276">
        <f>ROUND(BB61,0)</f>
        <v>59366</v>
      </c>
      <c r="E785" s="276">
        <f>ROUND(BB62,0)</f>
        <v>5062</v>
      </c>
      <c r="F785" s="276">
        <f>ROUND(BB63,0)</f>
        <v>756</v>
      </c>
      <c r="G785" s="276">
        <f>ROUND(BB64,0)</f>
        <v>2823</v>
      </c>
      <c r="H785" s="276">
        <f>ROUND(BB65,0)</f>
        <v>0</v>
      </c>
      <c r="I785" s="276">
        <f>ROUND(BB66,0)</f>
        <v>679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194*2021*8370*A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194*2021*8420*A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-1064</v>
      </c>
      <c r="H787" s="276">
        <f>ROUND(BD65,0)</f>
        <v>0</v>
      </c>
      <c r="I787" s="276">
        <f>ROUND(BD66,0)</f>
        <v>2438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194*2021*8430*A</v>
      </c>
      <c r="B788" s="276">
        <f>ROUND(BE59,0)</f>
        <v>34194</v>
      </c>
      <c r="C788" s="278">
        <f>ROUND(BE60,2)</f>
        <v>3.13</v>
      </c>
      <c r="D788" s="276">
        <f>ROUND(BE61,0)</f>
        <v>225080</v>
      </c>
      <c r="E788" s="276">
        <f>ROUND(BE62,0)</f>
        <v>19192</v>
      </c>
      <c r="F788" s="276">
        <f>ROUND(BE63,0)</f>
        <v>375</v>
      </c>
      <c r="G788" s="276">
        <f>ROUND(BE64,0)</f>
        <v>18398</v>
      </c>
      <c r="H788" s="276">
        <f>ROUND(BE65,0)</f>
        <v>209151</v>
      </c>
      <c r="I788" s="276">
        <f>ROUND(BE66,0)</f>
        <v>107602</v>
      </c>
      <c r="J788" s="276">
        <f>ROUND(BE67,0)</f>
        <v>27260</v>
      </c>
      <c r="K788" s="276">
        <f>ROUND(BE68,0)</f>
        <v>0</v>
      </c>
      <c r="L788" s="276">
        <f>ROUND(BE69,0)</f>
        <v>4875</v>
      </c>
      <c r="M788" s="276">
        <f>ROUND(BE70,0)</f>
        <v>0</v>
      </c>
      <c r="N788" s="276"/>
      <c r="O788" s="276"/>
      <c r="P788" s="276">
        <f>IF(BE76&gt;0,ROUND(BE76,0),0)</f>
        <v>3272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194*2021*8460*A</v>
      </c>
      <c r="B789" s="276"/>
      <c r="C789" s="278">
        <f>ROUND(BF60,2)</f>
        <v>5.7</v>
      </c>
      <c r="D789" s="276">
        <f>ROUND(BF61,0)</f>
        <v>223625</v>
      </c>
      <c r="E789" s="276">
        <f>ROUND(BF62,0)</f>
        <v>19068</v>
      </c>
      <c r="F789" s="276">
        <f>ROUND(BF63,0)</f>
        <v>0</v>
      </c>
      <c r="G789" s="276">
        <f>ROUND(BF64,0)</f>
        <v>27271</v>
      </c>
      <c r="H789" s="276">
        <f>ROUND(BF65,0)</f>
        <v>0</v>
      </c>
      <c r="I789" s="276">
        <f>ROUND(BF66,0)</f>
        <v>7323</v>
      </c>
      <c r="J789" s="276">
        <f>ROUND(BF67,0)</f>
        <v>3014</v>
      </c>
      <c r="K789" s="276">
        <f>ROUND(BF68,0)</f>
        <v>0</v>
      </c>
      <c r="L789" s="276">
        <f>ROUND(BF69,0)</f>
        <v>109</v>
      </c>
      <c r="M789" s="276">
        <f>ROUND(BF70,0)</f>
        <v>0</v>
      </c>
      <c r="N789" s="276"/>
      <c r="O789" s="276"/>
      <c r="P789" s="276">
        <f>IF(BF76&gt;0,ROUND(BF76,0),0)</f>
        <v>362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194*2021*8470*A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660</v>
      </c>
      <c r="I790" s="276">
        <f>ROUND(BG66,0)</f>
        <v>16155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194*2021*8480*A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22490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194*2021*8490*A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194*2021*8510*A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194*2021*8530*A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194*2021*8560*A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321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39</v>
      </c>
      <c r="Q795" s="276">
        <f>IF(BL77&gt;0,ROUND(BL77,0),0)</f>
        <v>0</v>
      </c>
      <c r="R795" s="276">
        <f>IF(BL78&gt;0,ROUND(BL78,0),0)</f>
        <v>310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194*2021*8590*A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194*2021*8610*A</v>
      </c>
      <c r="B797" s="276"/>
      <c r="C797" s="278">
        <f>ROUND(BN60,2)</f>
        <v>1.51</v>
      </c>
      <c r="D797" s="276">
        <f>ROUND(BN61,0)</f>
        <v>190159</v>
      </c>
      <c r="E797" s="276">
        <f>ROUND(BN62,0)</f>
        <v>16214</v>
      </c>
      <c r="F797" s="276">
        <f>ROUND(BN63,0)</f>
        <v>25348</v>
      </c>
      <c r="G797" s="276">
        <f>ROUND(BN64,0)</f>
        <v>5125</v>
      </c>
      <c r="H797" s="276">
        <f>ROUND(BN65,0)</f>
        <v>12927</v>
      </c>
      <c r="I797" s="276">
        <f>ROUND(BN66,0)</f>
        <v>11168</v>
      </c>
      <c r="J797" s="276">
        <f>ROUND(BN67,0)</f>
        <v>20769</v>
      </c>
      <c r="K797" s="276">
        <f>ROUND(BN68,0)</f>
        <v>0</v>
      </c>
      <c r="L797" s="276">
        <f>ROUND(BN69,0)</f>
        <v>55574</v>
      </c>
      <c r="M797" s="276">
        <f>ROUND(BN70,0)</f>
        <v>16178</v>
      </c>
      <c r="N797" s="276"/>
      <c r="O797" s="276"/>
      <c r="P797" s="276">
        <f>IF(BN76&gt;0,ROUND(BN76,0),0)</f>
        <v>2493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194*2021*8620*A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3057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194*2021*8630*A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194*2021*8640*A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194*2021*8650*A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194*2021*8660*A</v>
      </c>
      <c r="B802" s="276"/>
      <c r="C802" s="278">
        <f>ROUND(BS60,2)</f>
        <v>0.03</v>
      </c>
      <c r="D802" s="276">
        <f>ROUND(BS61,0)</f>
        <v>2162</v>
      </c>
      <c r="E802" s="276">
        <f>ROUND(BS62,0)</f>
        <v>184</v>
      </c>
      <c r="F802" s="276">
        <f>ROUND(BS63,0)</f>
        <v>0</v>
      </c>
      <c r="G802" s="276">
        <f>ROUND(BS64,0)</f>
        <v>148</v>
      </c>
      <c r="H802" s="276">
        <f>ROUND(BS65,0)</f>
        <v>0</v>
      </c>
      <c r="I802" s="276">
        <f>ROUND(BS66,0)</f>
        <v>0</v>
      </c>
      <c r="J802" s="276">
        <f>ROUND(BS67,0)</f>
        <v>1843</v>
      </c>
      <c r="K802" s="276">
        <f>ROUND(BS68,0)</f>
        <v>0</v>
      </c>
      <c r="L802" s="276">
        <f>ROUND(BS69,0)</f>
        <v>1087</v>
      </c>
      <c r="M802" s="276">
        <f>ROUND(BS70,0)</f>
        <v>750</v>
      </c>
      <c r="N802" s="276"/>
      <c r="O802" s="276"/>
      <c r="P802" s="276">
        <f>IF(BS76&gt;0,ROUND(BS76,0),0)</f>
        <v>221</v>
      </c>
      <c r="Q802" s="276">
        <f>IF(BS77&gt;0,ROUND(BS77,0),0)</f>
        <v>0</v>
      </c>
      <c r="R802" s="276">
        <f>IF(BS78&gt;0,ROUND(BS78,0),0)</f>
        <v>1781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194*2021*8670*A</v>
      </c>
      <c r="B803" s="276"/>
      <c r="C803" s="278">
        <f>ROUND(BT60,2)</f>
        <v>1.23</v>
      </c>
      <c r="D803" s="276">
        <f>ROUND(BT61,0)</f>
        <v>183283</v>
      </c>
      <c r="E803" s="276">
        <f>ROUND(BT62,0)</f>
        <v>15628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5620</v>
      </c>
      <c r="J803" s="276">
        <f>ROUND(BT67,0)</f>
        <v>7897</v>
      </c>
      <c r="K803" s="276">
        <f>ROUND(BT68,0)</f>
        <v>0</v>
      </c>
      <c r="L803" s="276">
        <f>ROUND(BT69,0)</f>
        <v>3935</v>
      </c>
      <c r="M803" s="276">
        <f>ROUND(BT70,0)</f>
        <v>0</v>
      </c>
      <c r="N803" s="276"/>
      <c r="O803" s="276"/>
      <c r="P803" s="276">
        <f>IF(BT76&gt;0,ROUND(BT76,0),0)</f>
        <v>948</v>
      </c>
      <c r="Q803" s="276">
        <f>IF(BT77&gt;0,ROUND(BT77,0),0)</f>
        <v>0</v>
      </c>
      <c r="R803" s="276">
        <f>IF(BT78&gt;0,ROUND(BT78,0),0)</f>
        <v>7632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194*2021*8680*A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194*2021*8690*A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3406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409</v>
      </c>
      <c r="Q805" s="276">
        <f>IF(BV77&gt;0,ROUND(BV77,0),0)</f>
        <v>0</v>
      </c>
      <c r="R805" s="276">
        <f>IF(BV78&gt;0,ROUND(BV78,0),0)</f>
        <v>3291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194*2021*8700*A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242735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194*2021*8710*A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194*2021*8720*A</v>
      </c>
      <c r="B808" s="276"/>
      <c r="C808" s="278">
        <f>ROUND(BY60,2)</f>
        <v>5.85</v>
      </c>
      <c r="D808" s="276">
        <f>ROUND(BY61,0)</f>
        <v>733055</v>
      </c>
      <c r="E808" s="276">
        <f>ROUND(BY62,0)</f>
        <v>62506</v>
      </c>
      <c r="F808" s="276">
        <f>ROUND(BY63,0)</f>
        <v>0</v>
      </c>
      <c r="G808" s="276">
        <f>ROUND(BY64,0)</f>
        <v>127</v>
      </c>
      <c r="H808" s="276">
        <f>ROUND(BY65,0)</f>
        <v>608</v>
      </c>
      <c r="I808" s="276">
        <f>ROUND(BY66,0)</f>
        <v>300811</v>
      </c>
      <c r="J808" s="276">
        <f>ROUND(BY67,0)</f>
        <v>0</v>
      </c>
      <c r="K808" s="276">
        <f>ROUND(BY68,0)</f>
        <v>0</v>
      </c>
      <c r="L808" s="276">
        <f>ROUND(BY69,0)</f>
        <v>8754</v>
      </c>
      <c r="M808" s="276">
        <f>ROUND(BY70,0)</f>
        <v>793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194*2021*8730*A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194*2021*8740*A</v>
      </c>
      <c r="B810" s="276"/>
      <c r="C810" s="278">
        <f>ROUND(CA60,2)</f>
        <v>0.18</v>
      </c>
      <c r="D810" s="276">
        <f>ROUND(CA61,0)</f>
        <v>28359</v>
      </c>
      <c r="E810" s="276">
        <f>ROUND(CA62,0)</f>
        <v>2418</v>
      </c>
      <c r="F810" s="276">
        <f>ROUND(CA63,0)</f>
        <v>0</v>
      </c>
      <c r="G810" s="276">
        <f>ROUND(CA64,0)</f>
        <v>268</v>
      </c>
      <c r="H810" s="276">
        <f>ROUND(CA65,0)</f>
        <v>0</v>
      </c>
      <c r="I810" s="276">
        <f>ROUND(CA66,0)</f>
        <v>8565</v>
      </c>
      <c r="J810" s="276">
        <f>ROUND(CA67,0)</f>
        <v>0</v>
      </c>
      <c r="K810" s="276">
        <f>ROUND(CA68,0)</f>
        <v>0</v>
      </c>
      <c r="L810" s="276">
        <f>ROUND(CA69,0)</f>
        <v>118</v>
      </c>
      <c r="M810" s="276">
        <f>ROUND(CA70,0)</f>
        <v>100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194*2021*8770*A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194*2021*8790*A</v>
      </c>
      <c r="B812" s="276"/>
      <c r="C812" s="278">
        <f>ROUND(CC60,2)</f>
        <v>0.85</v>
      </c>
      <c r="D812" s="276">
        <f>ROUND(CC61,0)</f>
        <v>71292</v>
      </c>
      <c r="E812" s="276">
        <f>ROUND(CC62,0)</f>
        <v>6079</v>
      </c>
      <c r="F812" s="276">
        <f>ROUND(CC63,0)</f>
        <v>0</v>
      </c>
      <c r="G812" s="276">
        <f>ROUND(CC64,0)</f>
        <v>51212</v>
      </c>
      <c r="H812" s="276">
        <f>ROUND(CC65,0)</f>
        <v>0</v>
      </c>
      <c r="I812" s="276">
        <f>ROUND(CC66,0)</f>
        <v>34114</v>
      </c>
      <c r="J812" s="276">
        <f>ROUND(CC67,0)</f>
        <v>0</v>
      </c>
      <c r="K812" s="276">
        <f>ROUND(CC68,0)</f>
        <v>0</v>
      </c>
      <c r="L812" s="276">
        <f>ROUND(CC69,0)</f>
        <v>6257383</v>
      </c>
      <c r="M812" s="276">
        <f>ROUND(CC70,0)</f>
        <v>240917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194*2021*9000*A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275101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89.320000000000022</v>
      </c>
      <c r="D815" s="277">
        <f t="shared" si="22"/>
        <v>8016423</v>
      </c>
      <c r="E815" s="277">
        <f t="shared" si="22"/>
        <v>683539</v>
      </c>
      <c r="F815" s="277">
        <f t="shared" si="22"/>
        <v>1752825</v>
      </c>
      <c r="G815" s="277">
        <f t="shared" si="22"/>
        <v>1393371</v>
      </c>
      <c r="H815" s="277">
        <f t="shared" si="22"/>
        <v>223859</v>
      </c>
      <c r="I815" s="277">
        <f t="shared" si="22"/>
        <v>1341612</v>
      </c>
      <c r="J815" s="277">
        <f t="shared" si="22"/>
        <v>284865</v>
      </c>
      <c r="K815" s="277">
        <f t="shared" si="22"/>
        <v>38336</v>
      </c>
      <c r="L815" s="277">
        <f>SUM(L734:L813)+SUM(U734:U813)</f>
        <v>6649450</v>
      </c>
      <c r="M815" s="277">
        <f>SUM(M734:M813)+SUM(V734:V813)</f>
        <v>292291</v>
      </c>
      <c r="N815" s="277">
        <f t="shared" ref="N815:Y815" si="23">SUM(N734:N813)</f>
        <v>36737378</v>
      </c>
      <c r="O815" s="277">
        <f t="shared" si="23"/>
        <v>6444043</v>
      </c>
      <c r="P815" s="277">
        <f t="shared" si="23"/>
        <v>34195</v>
      </c>
      <c r="Q815" s="277">
        <f t="shared" si="23"/>
        <v>5886</v>
      </c>
      <c r="R815" s="277">
        <f t="shared" si="23"/>
        <v>213090</v>
      </c>
      <c r="S815" s="277">
        <f t="shared" si="23"/>
        <v>76511</v>
      </c>
      <c r="T815" s="281">
        <f t="shared" si="23"/>
        <v>14.489999999999998</v>
      </c>
      <c r="U815" s="277">
        <f t="shared" si="23"/>
        <v>275101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9728342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89.320000000000007</v>
      </c>
      <c r="D816" s="277">
        <f>CE61</f>
        <v>8016420.0599999996</v>
      </c>
      <c r="E816" s="277">
        <f>CE62</f>
        <v>683539</v>
      </c>
      <c r="F816" s="277">
        <f>CE63</f>
        <v>1752825.02</v>
      </c>
      <c r="G816" s="277">
        <f>CE64</f>
        <v>1393372.3099999996</v>
      </c>
      <c r="H816" s="280">
        <f>CE65</f>
        <v>223858.95999999996</v>
      </c>
      <c r="I816" s="280">
        <f>CE66</f>
        <v>1341613.18</v>
      </c>
      <c r="J816" s="280">
        <f>CE67</f>
        <v>284865</v>
      </c>
      <c r="K816" s="280">
        <f>CE68</f>
        <v>38336.839999999997</v>
      </c>
      <c r="L816" s="280">
        <f>CE69</f>
        <v>6649446.6875439892</v>
      </c>
      <c r="M816" s="280">
        <f>CE70</f>
        <v>292291.03999999998</v>
      </c>
      <c r="N816" s="277">
        <f>CE75</f>
        <v>36737378.030000001</v>
      </c>
      <c r="O816" s="277">
        <f>CE73</f>
        <v>6444043.7199999997</v>
      </c>
      <c r="P816" s="277">
        <f>CE76</f>
        <v>34194.020000000004</v>
      </c>
      <c r="Q816" s="277">
        <f>CE77</f>
        <v>5886.17</v>
      </c>
      <c r="R816" s="277">
        <f>CE78</f>
        <v>213088.93441716992</v>
      </c>
      <c r="S816" s="277">
        <f>CE79</f>
        <v>76510.609999999986</v>
      </c>
      <c r="T816" s="281">
        <f>CE80</f>
        <v>14.489999999999998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9728341.5075439885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8016420.0600000015</v>
      </c>
      <c r="E817" s="180">
        <f>C379</f>
        <v>683540.69000000006</v>
      </c>
      <c r="F817" s="180">
        <f>C380</f>
        <v>1752825.02</v>
      </c>
      <c r="G817" s="240">
        <f>C381</f>
        <v>1393372.31</v>
      </c>
      <c r="H817" s="240">
        <f>C382</f>
        <v>223858.96000000002</v>
      </c>
      <c r="I817" s="240">
        <f>C383</f>
        <v>1341613.1800000004</v>
      </c>
      <c r="J817" s="240">
        <f>C384</f>
        <v>284865.09999999998</v>
      </c>
      <c r="K817" s="240">
        <f>C385</f>
        <v>38336.840000000004</v>
      </c>
      <c r="L817" s="240">
        <f>C386+C387+C388+C389</f>
        <v>6649446.6875439873</v>
      </c>
      <c r="M817" s="240">
        <f>C370</f>
        <v>292291.04000000004</v>
      </c>
      <c r="N817" s="180">
        <f>D361</f>
        <v>36737378.029999994</v>
      </c>
      <c r="O817" s="180">
        <f>C359</f>
        <v>6444043.7199999997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0" transitionEvaluation="1" transitionEntry="1" codeName="Sheet10">
    <pageSetUpPr autoPageBreaks="0" fitToPage="1"/>
  </sheetPr>
  <dimension ref="A1:CF816"/>
  <sheetViews>
    <sheetView showGridLines="0" topLeftCell="A70" zoomScale="75" workbookViewId="0">
      <selection activeCell="C116" sqref="C116:C1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689351.39999999979</v>
      </c>
      <c r="C48" s="301">
        <f>ROUND(((B48/CE61)*C61),0)</f>
        <v>0</v>
      </c>
      <c r="D48" s="301">
        <f>ROUND(((B48/CE61)*D61),0)</f>
        <v>0</v>
      </c>
      <c r="E48" s="295">
        <f>ROUND(((B48/CE61)*E61),0)</f>
        <v>142352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6156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7397</v>
      </c>
      <c r="Q48" s="295">
        <f>ROUND(((B48/CE61)*Q61),0)</f>
        <v>0</v>
      </c>
      <c r="R48" s="295">
        <f>ROUND(((B48/CE61)*R61),0)</f>
        <v>37656</v>
      </c>
      <c r="S48" s="295">
        <f>ROUND(((B48/CE61)*S61),0)</f>
        <v>0</v>
      </c>
      <c r="T48" s="295">
        <f>ROUND(((B48/CE61)*T61),0)</f>
        <v>4333</v>
      </c>
      <c r="U48" s="295">
        <f>ROUND(((B48/CE61)*U61),0)</f>
        <v>43448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50048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38440</v>
      </c>
      <c r="AC48" s="295">
        <f>ROUND(((B48/CE61)*AC61),0)</f>
        <v>34567</v>
      </c>
      <c r="AD48" s="295">
        <f>ROUND(((B48/CE61)*AD61),0)</f>
        <v>0</v>
      </c>
      <c r="AE48" s="295">
        <f>ROUND(((B48/CE61)*AE61),0)</f>
        <v>81938</v>
      </c>
      <c r="AF48" s="295">
        <f>ROUND(((B48/CE61)*AF61),0)</f>
        <v>0</v>
      </c>
      <c r="AG48" s="295">
        <f>ROUND(((B48/CE61)*AG61),0)</f>
        <v>107810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1129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15073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4777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20530</v>
      </c>
      <c r="BF48" s="295">
        <f>ROUND(((B48/CE61)*BF61),0)</f>
        <v>18802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15845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279</v>
      </c>
      <c r="BT48" s="295">
        <f>ROUND(((B48/CE61)*BT61),0)</f>
        <v>7438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34349</v>
      </c>
      <c r="BZ48" s="295">
        <f>ROUND(((B48/CE61)*BZ61),0)</f>
        <v>0</v>
      </c>
      <c r="CA48" s="295">
        <f>ROUND(((B48/CE61)*CA61),0)</f>
        <v>4867</v>
      </c>
      <c r="CB48" s="295">
        <f>ROUND(((B48/CE61)*CB61),0)</f>
        <v>0</v>
      </c>
      <c r="CC48" s="295">
        <f>ROUND(((B48/CE61)*CC61),0)</f>
        <v>12118</v>
      </c>
      <c r="CD48" s="295"/>
      <c r="CE48" s="295">
        <f>SUM(C48:CD48)</f>
        <v>689352</v>
      </c>
      <c r="CF48" s="2"/>
    </row>
    <row r="49" spans="1:84" ht="12.65" customHeight="1" x14ac:dyDescent="0.35">
      <c r="A49" s="295" t="s">
        <v>206</v>
      </c>
      <c r="B49" s="295">
        <f>B47+B48</f>
        <v>689351.39999999979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315347.53999999998</v>
      </c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42307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86520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22895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16177</v>
      </c>
      <c r="T52" s="295">
        <f>ROUND((B52/(CE76+CF76)*T76),0)</f>
        <v>0</v>
      </c>
      <c r="U52" s="295">
        <f>ROUND((B52/(CE76+CF76)*U76),0)</f>
        <v>7856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19497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2247</v>
      </c>
      <c r="AC52" s="295">
        <f>ROUND((B52/(CE76+CF76)*AC76),0)</f>
        <v>1018</v>
      </c>
      <c r="AD52" s="295">
        <f>ROUND((B52/(CE76+CF76)*AD76),0)</f>
        <v>0</v>
      </c>
      <c r="AE52" s="295">
        <f>ROUND((B52/(CE76+CF76)*AE76),0)</f>
        <v>22161</v>
      </c>
      <c r="AF52" s="295">
        <f>ROUND((B52/(CE76+CF76)*AF76),0)</f>
        <v>0</v>
      </c>
      <c r="AG52" s="295">
        <f>ROUND((B52/(CE76+CF76)*AG76),0)</f>
        <v>8505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14751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30177</v>
      </c>
      <c r="BF52" s="295">
        <f>ROUND((B52/(CE76+CF76)*BF76),0)</f>
        <v>3337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356</v>
      </c>
      <c r="BM52" s="295">
        <f>ROUND((B52/(CE76+CF76)*BM76),0)</f>
        <v>0</v>
      </c>
      <c r="BN52" s="295">
        <f>ROUND((B52/(CE76+CF76)*BN76),0)</f>
        <v>22992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2040</v>
      </c>
      <c r="BT52" s="295">
        <f>ROUND((B52/(CE76+CF76)*BT76),0)</f>
        <v>8742</v>
      </c>
      <c r="BU52" s="295">
        <f>ROUND((B52/(CE76+CF76)*BU76),0)</f>
        <v>0</v>
      </c>
      <c r="BV52" s="295">
        <f>ROUND((B52/(CE76+CF76)*BV76),0)</f>
        <v>3770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315348</v>
      </c>
      <c r="CF52" s="2"/>
    </row>
    <row r="53" spans="1:84" ht="12.65" customHeight="1" x14ac:dyDescent="0.35">
      <c r="A53" s="295" t="s">
        <v>206</v>
      </c>
      <c r="B53" s="295">
        <f>B51+B52</f>
        <v>315347.53999999998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0</v>
      </c>
      <c r="D59" s="300">
        <v>0</v>
      </c>
      <c r="E59" s="300">
        <v>2394</v>
      </c>
      <c r="F59" s="300">
        <v>0</v>
      </c>
      <c r="G59" s="300">
        <v>0</v>
      </c>
      <c r="H59" s="300">
        <v>0</v>
      </c>
      <c r="I59" s="300">
        <v>0</v>
      </c>
      <c r="J59" s="300">
        <v>0</v>
      </c>
      <c r="K59" s="300">
        <v>0</v>
      </c>
      <c r="L59" s="300">
        <v>0</v>
      </c>
      <c r="M59" s="300">
        <v>0</v>
      </c>
      <c r="N59" s="300">
        <v>0</v>
      </c>
      <c r="O59" s="300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7117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0</v>
      </c>
      <c r="D60" s="187">
        <v>0</v>
      </c>
      <c r="E60" s="187">
        <v>18.09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0.61</v>
      </c>
      <c r="L60" s="187">
        <v>0</v>
      </c>
      <c r="M60" s="187">
        <v>0</v>
      </c>
      <c r="N60" s="187">
        <v>0</v>
      </c>
      <c r="O60" s="187">
        <v>0</v>
      </c>
      <c r="P60" s="221">
        <v>1.02</v>
      </c>
      <c r="Q60" s="221">
        <v>0</v>
      </c>
      <c r="R60" s="221">
        <v>1.94</v>
      </c>
      <c r="S60" s="221">
        <v>0</v>
      </c>
      <c r="T60" s="221">
        <v>0.55000000000000004</v>
      </c>
      <c r="U60" s="221">
        <v>6</v>
      </c>
      <c r="V60" s="221">
        <v>0</v>
      </c>
      <c r="W60" s="221">
        <v>0</v>
      </c>
      <c r="X60" s="221">
        <v>0</v>
      </c>
      <c r="Y60" s="221">
        <v>6.0000000000000009</v>
      </c>
      <c r="Z60" s="221">
        <v>0</v>
      </c>
      <c r="AA60" s="221">
        <v>0</v>
      </c>
      <c r="AB60" s="221">
        <v>4.1700000000000008</v>
      </c>
      <c r="AC60" s="221">
        <v>5.55</v>
      </c>
      <c r="AD60" s="221">
        <v>0</v>
      </c>
      <c r="AE60" s="221">
        <v>9.81</v>
      </c>
      <c r="AF60" s="221">
        <v>0</v>
      </c>
      <c r="AG60" s="221">
        <v>11.959999999999999</v>
      </c>
      <c r="AH60" s="221">
        <v>0</v>
      </c>
      <c r="AI60" s="221">
        <v>0</v>
      </c>
      <c r="AJ60" s="221">
        <v>0.13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4.54</v>
      </c>
      <c r="AZ60" s="221">
        <v>0</v>
      </c>
      <c r="BA60" s="221">
        <v>0</v>
      </c>
      <c r="BB60" s="221">
        <v>0.7</v>
      </c>
      <c r="BC60" s="221">
        <v>0</v>
      </c>
      <c r="BD60" s="221">
        <v>0</v>
      </c>
      <c r="BE60" s="221">
        <v>3.4499999999999997</v>
      </c>
      <c r="BF60" s="221">
        <v>5.81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1.43</v>
      </c>
      <c r="BO60" s="221">
        <v>0</v>
      </c>
      <c r="BP60" s="221">
        <v>0</v>
      </c>
      <c r="BQ60" s="221">
        <v>0</v>
      </c>
      <c r="BR60" s="221">
        <v>0</v>
      </c>
      <c r="BS60" s="221">
        <v>0.05</v>
      </c>
      <c r="BT60" s="221">
        <v>1.32</v>
      </c>
      <c r="BU60" s="221">
        <v>0</v>
      </c>
      <c r="BV60" s="221">
        <v>0</v>
      </c>
      <c r="BW60" s="221">
        <v>0</v>
      </c>
      <c r="BX60" s="221">
        <v>0</v>
      </c>
      <c r="BY60" s="221">
        <v>3.8699999999999997</v>
      </c>
      <c r="BZ60" s="221">
        <v>0</v>
      </c>
      <c r="CA60" s="221">
        <v>0.38</v>
      </c>
      <c r="CB60" s="221">
        <v>0</v>
      </c>
      <c r="CC60" s="221">
        <v>1.18</v>
      </c>
      <c r="CD60" s="305" t="s">
        <v>221</v>
      </c>
      <c r="CE60" s="307">
        <f t="shared" ref="CE60:CE70" si="0">SUM(C60:CD60)</f>
        <v>88.560000000000016</v>
      </c>
      <c r="CF60" s="2"/>
    </row>
    <row r="61" spans="1:84" ht="12.65" customHeight="1" x14ac:dyDescent="0.35">
      <c r="A61" s="302" t="s">
        <v>235</v>
      </c>
      <c r="B61" s="295"/>
      <c r="C61" s="300">
        <v>0</v>
      </c>
      <c r="D61" s="300">
        <v>0</v>
      </c>
      <c r="E61" s="300">
        <v>1603466.9600000002</v>
      </c>
      <c r="F61" s="185">
        <v>0</v>
      </c>
      <c r="G61" s="300">
        <v>0</v>
      </c>
      <c r="H61" s="300">
        <v>0</v>
      </c>
      <c r="I61" s="185">
        <v>0</v>
      </c>
      <c r="J61" s="185">
        <v>0</v>
      </c>
      <c r="K61" s="185">
        <v>69343.67</v>
      </c>
      <c r="L61" s="185">
        <v>0</v>
      </c>
      <c r="M61" s="300">
        <v>0</v>
      </c>
      <c r="N61" s="300">
        <v>0</v>
      </c>
      <c r="O61" s="300">
        <v>0</v>
      </c>
      <c r="P61" s="185">
        <v>83321.03</v>
      </c>
      <c r="Q61" s="185">
        <v>0</v>
      </c>
      <c r="R61" s="185">
        <v>424160.07</v>
      </c>
      <c r="S61" s="185">
        <v>0</v>
      </c>
      <c r="T61" s="185">
        <v>48809.130000000005</v>
      </c>
      <c r="U61" s="185">
        <v>489405.93000000005</v>
      </c>
      <c r="V61" s="185">
        <v>0</v>
      </c>
      <c r="W61" s="185">
        <v>0</v>
      </c>
      <c r="X61" s="185">
        <v>0</v>
      </c>
      <c r="Y61" s="185">
        <v>563746.90000000014</v>
      </c>
      <c r="Z61" s="185">
        <v>0</v>
      </c>
      <c r="AA61" s="185">
        <v>0</v>
      </c>
      <c r="AB61" s="185">
        <v>432991.74</v>
      </c>
      <c r="AC61" s="185">
        <v>389369.87</v>
      </c>
      <c r="AD61" s="185">
        <v>0</v>
      </c>
      <c r="AE61" s="185">
        <v>922959.53</v>
      </c>
      <c r="AF61" s="185">
        <v>0</v>
      </c>
      <c r="AG61" s="185">
        <v>1214384.45</v>
      </c>
      <c r="AH61" s="185">
        <v>0</v>
      </c>
      <c r="AI61" s="185">
        <v>0</v>
      </c>
      <c r="AJ61" s="185">
        <v>12712.95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169781.96000000002</v>
      </c>
      <c r="AZ61" s="185">
        <v>0</v>
      </c>
      <c r="BA61" s="185">
        <v>0</v>
      </c>
      <c r="BB61" s="185">
        <v>53805.599999999999</v>
      </c>
      <c r="BC61" s="185">
        <v>0</v>
      </c>
      <c r="BD61" s="185">
        <v>0</v>
      </c>
      <c r="BE61" s="185">
        <v>231251.76</v>
      </c>
      <c r="BF61" s="185">
        <v>211787.82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178484.53</v>
      </c>
      <c r="BO61" s="185">
        <v>0</v>
      </c>
      <c r="BP61" s="185">
        <v>0</v>
      </c>
      <c r="BQ61" s="185">
        <v>0</v>
      </c>
      <c r="BR61" s="185">
        <v>0</v>
      </c>
      <c r="BS61" s="185">
        <v>3144.9700000000003</v>
      </c>
      <c r="BT61" s="185">
        <v>83782.179999999993</v>
      </c>
      <c r="BU61" s="185">
        <v>0</v>
      </c>
      <c r="BV61" s="185">
        <v>0</v>
      </c>
      <c r="BW61" s="185">
        <v>0</v>
      </c>
      <c r="BX61" s="185">
        <v>0</v>
      </c>
      <c r="BY61" s="185">
        <v>386908.85</v>
      </c>
      <c r="BZ61" s="185">
        <v>0</v>
      </c>
      <c r="CA61" s="185">
        <v>54824.15</v>
      </c>
      <c r="CB61" s="185">
        <v>0</v>
      </c>
      <c r="CC61" s="185">
        <v>136502.24</v>
      </c>
      <c r="CD61" s="305" t="s">
        <v>221</v>
      </c>
      <c r="CE61" s="295">
        <f t="shared" si="0"/>
        <v>7764946.290000001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0</v>
      </c>
      <c r="D62" s="295">
        <f t="shared" si="1"/>
        <v>0</v>
      </c>
      <c r="E62" s="295">
        <f t="shared" si="1"/>
        <v>142352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6156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0</v>
      </c>
      <c r="P62" s="295">
        <f t="shared" si="1"/>
        <v>7397</v>
      </c>
      <c r="Q62" s="295">
        <f t="shared" si="1"/>
        <v>0</v>
      </c>
      <c r="R62" s="295">
        <f t="shared" si="1"/>
        <v>37656</v>
      </c>
      <c r="S62" s="295">
        <f t="shared" si="1"/>
        <v>0</v>
      </c>
      <c r="T62" s="295">
        <f t="shared" si="1"/>
        <v>4333</v>
      </c>
      <c r="U62" s="295">
        <f t="shared" si="1"/>
        <v>43448</v>
      </c>
      <c r="V62" s="295">
        <f t="shared" si="1"/>
        <v>0</v>
      </c>
      <c r="W62" s="295">
        <f t="shared" si="1"/>
        <v>0</v>
      </c>
      <c r="X62" s="295">
        <f t="shared" si="1"/>
        <v>0</v>
      </c>
      <c r="Y62" s="295">
        <f t="shared" si="1"/>
        <v>50048</v>
      </c>
      <c r="Z62" s="295">
        <f t="shared" si="1"/>
        <v>0</v>
      </c>
      <c r="AA62" s="295">
        <f t="shared" si="1"/>
        <v>0</v>
      </c>
      <c r="AB62" s="295">
        <f t="shared" si="1"/>
        <v>38440</v>
      </c>
      <c r="AC62" s="295">
        <f t="shared" si="1"/>
        <v>34567</v>
      </c>
      <c r="AD62" s="295">
        <f t="shared" si="1"/>
        <v>0</v>
      </c>
      <c r="AE62" s="295">
        <f t="shared" si="1"/>
        <v>81938</v>
      </c>
      <c r="AF62" s="295">
        <f t="shared" si="1"/>
        <v>0</v>
      </c>
      <c r="AG62" s="295">
        <f t="shared" si="1"/>
        <v>107810</v>
      </c>
      <c r="AH62" s="295">
        <f t="shared" si="1"/>
        <v>0</v>
      </c>
      <c r="AI62" s="295">
        <f t="shared" si="1"/>
        <v>0</v>
      </c>
      <c r="AJ62" s="295">
        <f t="shared" si="1"/>
        <v>1129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0</v>
      </c>
      <c r="AX62" s="295">
        <f t="shared" si="1"/>
        <v>0</v>
      </c>
      <c r="AY62" s="295">
        <f>ROUND(AY47+AY48,0)</f>
        <v>15073</v>
      </c>
      <c r="AZ62" s="295">
        <f>ROUND(AZ47+AZ48,0)</f>
        <v>0</v>
      </c>
      <c r="BA62" s="295">
        <f>ROUND(BA47+BA48,0)</f>
        <v>0</v>
      </c>
      <c r="BB62" s="295">
        <f t="shared" si="1"/>
        <v>4777</v>
      </c>
      <c r="BC62" s="295">
        <f t="shared" si="1"/>
        <v>0</v>
      </c>
      <c r="BD62" s="295">
        <f t="shared" si="1"/>
        <v>0</v>
      </c>
      <c r="BE62" s="295">
        <f t="shared" si="1"/>
        <v>20530</v>
      </c>
      <c r="BF62" s="295">
        <f t="shared" si="1"/>
        <v>18802</v>
      </c>
      <c r="BG62" s="295">
        <f t="shared" si="1"/>
        <v>0</v>
      </c>
      <c r="BH62" s="295">
        <f t="shared" si="1"/>
        <v>0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0</v>
      </c>
      <c r="BM62" s="295">
        <f t="shared" si="1"/>
        <v>0</v>
      </c>
      <c r="BN62" s="295">
        <f t="shared" si="1"/>
        <v>15845</v>
      </c>
      <c r="BO62" s="295">
        <f t="shared" ref="BO62:CC62" si="2">ROUND(BO47+BO48,0)</f>
        <v>0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279</v>
      </c>
      <c r="BT62" s="295">
        <f t="shared" si="2"/>
        <v>7438</v>
      </c>
      <c r="BU62" s="295">
        <f t="shared" si="2"/>
        <v>0</v>
      </c>
      <c r="BV62" s="295">
        <f t="shared" si="2"/>
        <v>0</v>
      </c>
      <c r="BW62" s="295">
        <f t="shared" si="2"/>
        <v>0</v>
      </c>
      <c r="BX62" s="295">
        <f t="shared" si="2"/>
        <v>0</v>
      </c>
      <c r="BY62" s="295">
        <f t="shared" si="2"/>
        <v>34349</v>
      </c>
      <c r="BZ62" s="295">
        <f t="shared" si="2"/>
        <v>0</v>
      </c>
      <c r="CA62" s="295">
        <f t="shared" si="2"/>
        <v>4867</v>
      </c>
      <c r="CB62" s="295">
        <f t="shared" si="2"/>
        <v>0</v>
      </c>
      <c r="CC62" s="295">
        <f t="shared" si="2"/>
        <v>12118</v>
      </c>
      <c r="CD62" s="305" t="s">
        <v>221</v>
      </c>
      <c r="CE62" s="295">
        <f t="shared" si="0"/>
        <v>689352</v>
      </c>
      <c r="CF62" s="2"/>
    </row>
    <row r="63" spans="1:84" ht="12.65" customHeight="1" x14ac:dyDescent="0.35">
      <c r="A63" s="302" t="s">
        <v>236</v>
      </c>
      <c r="B63" s="295"/>
      <c r="C63" s="300">
        <v>0</v>
      </c>
      <c r="D63" s="300">
        <v>0</v>
      </c>
      <c r="E63" s="300">
        <v>75</v>
      </c>
      <c r="F63" s="185">
        <v>0</v>
      </c>
      <c r="G63" s="300">
        <v>0</v>
      </c>
      <c r="H63" s="300">
        <v>0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6916.72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1478969.0399999998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19905.900000000001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23056.920000000002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15210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5938.1</v>
      </c>
      <c r="CD63" s="305" t="s">
        <v>221</v>
      </c>
      <c r="CE63" s="295">
        <f t="shared" si="0"/>
        <v>1550071.6799999997</v>
      </c>
      <c r="CF63" s="2"/>
    </row>
    <row r="64" spans="1:84" ht="12.65" customHeight="1" x14ac:dyDescent="0.35">
      <c r="A64" s="302" t="s">
        <v>237</v>
      </c>
      <c r="B64" s="295"/>
      <c r="C64" s="300">
        <v>0</v>
      </c>
      <c r="D64" s="300">
        <v>0</v>
      </c>
      <c r="E64" s="185">
        <v>62290.78</v>
      </c>
      <c r="F64" s="185">
        <v>0</v>
      </c>
      <c r="G64" s="300">
        <v>0</v>
      </c>
      <c r="H64" s="300">
        <v>0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0</v>
      </c>
      <c r="P64" s="185">
        <v>39682.150000000009</v>
      </c>
      <c r="Q64" s="185">
        <v>0</v>
      </c>
      <c r="R64" s="185">
        <v>9066.9399999999987</v>
      </c>
      <c r="S64" s="185">
        <v>-71871.360000000001</v>
      </c>
      <c r="T64" s="185">
        <v>0</v>
      </c>
      <c r="U64" s="185">
        <v>244952.78999999998</v>
      </c>
      <c r="V64" s="185">
        <v>0</v>
      </c>
      <c r="W64" s="185">
        <v>0</v>
      </c>
      <c r="X64" s="185">
        <v>0</v>
      </c>
      <c r="Y64" s="185">
        <v>24217.63</v>
      </c>
      <c r="Z64" s="185">
        <v>0</v>
      </c>
      <c r="AA64" s="185">
        <v>0</v>
      </c>
      <c r="AB64" s="185">
        <v>317157.7</v>
      </c>
      <c r="AC64" s="185">
        <v>27924.829999999994</v>
      </c>
      <c r="AD64" s="185">
        <v>0</v>
      </c>
      <c r="AE64" s="185">
        <v>14536.88</v>
      </c>
      <c r="AF64" s="185">
        <v>0</v>
      </c>
      <c r="AG64" s="185">
        <v>70634.95</v>
      </c>
      <c r="AH64" s="185">
        <v>0</v>
      </c>
      <c r="AI64" s="185">
        <v>0</v>
      </c>
      <c r="AJ64" s="185">
        <v>6782.3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76161.960000000006</v>
      </c>
      <c r="AZ64" s="185">
        <v>0</v>
      </c>
      <c r="BA64" s="185">
        <v>216.7</v>
      </c>
      <c r="BB64" s="185">
        <v>908.75999999999988</v>
      </c>
      <c r="BC64" s="185">
        <v>0</v>
      </c>
      <c r="BD64" s="185">
        <v>404.00999999999993</v>
      </c>
      <c r="BE64" s="185">
        <v>8908.81</v>
      </c>
      <c r="BF64" s="185">
        <v>19487.03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22837.82</v>
      </c>
      <c r="BO64" s="185">
        <v>2269.11</v>
      </c>
      <c r="BP64" s="185">
        <v>0</v>
      </c>
      <c r="BQ64" s="185">
        <v>0</v>
      </c>
      <c r="BR64" s="185">
        <v>0</v>
      </c>
      <c r="BS64" s="185">
        <v>392.89</v>
      </c>
      <c r="BT64" s="185">
        <v>462.66</v>
      </c>
      <c r="BU64" s="185">
        <v>0</v>
      </c>
      <c r="BV64" s="185">
        <v>0</v>
      </c>
      <c r="BW64" s="185">
        <v>0</v>
      </c>
      <c r="BX64" s="185">
        <v>0</v>
      </c>
      <c r="BY64" s="185">
        <v>457.97000000000008</v>
      </c>
      <c r="BZ64" s="185">
        <v>0</v>
      </c>
      <c r="CA64" s="185">
        <v>33.96</v>
      </c>
      <c r="CB64" s="185">
        <v>0</v>
      </c>
      <c r="CC64" s="185">
        <v>23177.230000000003</v>
      </c>
      <c r="CD64" s="305" t="s">
        <v>221</v>
      </c>
      <c r="CE64" s="295">
        <f t="shared" si="0"/>
        <v>901094.49999999988</v>
      </c>
      <c r="CF64" s="2"/>
    </row>
    <row r="65" spans="1:84" ht="12.65" customHeight="1" x14ac:dyDescent="0.35">
      <c r="A65" s="302" t="s">
        <v>238</v>
      </c>
      <c r="B65" s="295"/>
      <c r="C65" s="300">
        <v>0</v>
      </c>
      <c r="D65" s="300">
        <v>0</v>
      </c>
      <c r="E65" s="300">
        <v>0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0</v>
      </c>
      <c r="P65" s="185">
        <v>0</v>
      </c>
      <c r="Q65" s="185">
        <v>0</v>
      </c>
      <c r="R65" s="185">
        <v>185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333.25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208518.81</v>
      </c>
      <c r="BF65" s="185">
        <v>0</v>
      </c>
      <c r="BG65" s="185">
        <v>607.9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10875.029999999999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625.66000000000008</v>
      </c>
      <c r="BZ65" s="185">
        <v>0</v>
      </c>
      <c r="CA65" s="185">
        <v>55</v>
      </c>
      <c r="CB65" s="185">
        <v>0</v>
      </c>
      <c r="CC65" s="185">
        <v>0</v>
      </c>
      <c r="CD65" s="305" t="s">
        <v>221</v>
      </c>
      <c r="CE65" s="295">
        <f t="shared" si="0"/>
        <v>221200.65</v>
      </c>
      <c r="CF65" s="2"/>
    </row>
    <row r="66" spans="1:84" ht="12.65" customHeight="1" x14ac:dyDescent="0.35">
      <c r="A66" s="302" t="s">
        <v>239</v>
      </c>
      <c r="B66" s="295"/>
      <c r="C66" s="300">
        <v>0</v>
      </c>
      <c r="D66" s="300">
        <v>0</v>
      </c>
      <c r="E66" s="300">
        <v>14622.05</v>
      </c>
      <c r="F66" s="300">
        <v>0</v>
      </c>
      <c r="G66" s="300">
        <v>0</v>
      </c>
      <c r="H66" s="300">
        <v>0</v>
      </c>
      <c r="I66" s="300">
        <v>0</v>
      </c>
      <c r="J66" s="300">
        <v>0</v>
      </c>
      <c r="K66" s="185">
        <v>423.82</v>
      </c>
      <c r="L66" s="185">
        <v>0</v>
      </c>
      <c r="M66" s="300">
        <v>0</v>
      </c>
      <c r="N66" s="300">
        <v>0</v>
      </c>
      <c r="O66" s="185">
        <v>0</v>
      </c>
      <c r="P66" s="185">
        <v>32957.81</v>
      </c>
      <c r="Q66" s="185">
        <v>0</v>
      </c>
      <c r="R66" s="185">
        <v>39.9</v>
      </c>
      <c r="S66" s="300">
        <v>4011.47</v>
      </c>
      <c r="T66" s="300">
        <v>0</v>
      </c>
      <c r="U66" s="185">
        <v>252158.7</v>
      </c>
      <c r="V66" s="185">
        <v>0</v>
      </c>
      <c r="W66" s="185">
        <v>0</v>
      </c>
      <c r="X66" s="185">
        <v>0</v>
      </c>
      <c r="Y66" s="185">
        <v>512325.60999999993</v>
      </c>
      <c r="Z66" s="185">
        <v>0</v>
      </c>
      <c r="AA66" s="185">
        <v>0</v>
      </c>
      <c r="AB66" s="185">
        <v>36679.32</v>
      </c>
      <c r="AC66" s="185">
        <v>4229.5</v>
      </c>
      <c r="AD66" s="185">
        <v>0</v>
      </c>
      <c r="AE66" s="185">
        <v>2249.84</v>
      </c>
      <c r="AF66" s="185">
        <v>0</v>
      </c>
      <c r="AG66" s="185">
        <v>111048.03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2523.08</v>
      </c>
      <c r="AZ66" s="185">
        <v>0</v>
      </c>
      <c r="BA66" s="185">
        <v>38458.409999999996</v>
      </c>
      <c r="BB66" s="185">
        <v>51878.180000000008</v>
      </c>
      <c r="BC66" s="185">
        <v>0</v>
      </c>
      <c r="BD66" s="185">
        <v>1016.88</v>
      </c>
      <c r="BE66" s="185">
        <v>150276.45000000001</v>
      </c>
      <c r="BF66" s="185">
        <v>4546.3799999999992</v>
      </c>
      <c r="BG66" s="185">
        <v>4547.58</v>
      </c>
      <c r="BH66" s="185">
        <v>328.03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14900.45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1026.3499999999999</v>
      </c>
      <c r="BU66" s="185">
        <v>0</v>
      </c>
      <c r="BV66" s="185">
        <v>0</v>
      </c>
      <c r="BW66" s="185">
        <v>0</v>
      </c>
      <c r="BX66" s="185">
        <v>0</v>
      </c>
      <c r="BY66" s="185">
        <v>306938.23999999999</v>
      </c>
      <c r="BZ66" s="185">
        <v>0</v>
      </c>
      <c r="CA66" s="185">
        <v>1475.27</v>
      </c>
      <c r="CB66" s="185">
        <v>0</v>
      </c>
      <c r="CC66" s="185">
        <v>26180.43</v>
      </c>
      <c r="CD66" s="305" t="s">
        <v>221</v>
      </c>
      <c r="CE66" s="295">
        <f t="shared" si="0"/>
        <v>1574841.7799999996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42307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86520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22895</v>
      </c>
      <c r="Q67" s="295">
        <f t="shared" si="3"/>
        <v>0</v>
      </c>
      <c r="R67" s="295">
        <f t="shared" si="3"/>
        <v>0</v>
      </c>
      <c r="S67" s="295">
        <f t="shared" si="3"/>
        <v>16177</v>
      </c>
      <c r="T67" s="295">
        <f t="shared" si="3"/>
        <v>0</v>
      </c>
      <c r="U67" s="295">
        <f t="shared" si="3"/>
        <v>7856</v>
      </c>
      <c r="V67" s="295">
        <f t="shared" si="3"/>
        <v>0</v>
      </c>
      <c r="W67" s="295">
        <f t="shared" si="3"/>
        <v>0</v>
      </c>
      <c r="X67" s="295">
        <f t="shared" si="3"/>
        <v>0</v>
      </c>
      <c r="Y67" s="295">
        <f t="shared" si="3"/>
        <v>19497</v>
      </c>
      <c r="Z67" s="295">
        <f t="shared" si="3"/>
        <v>0</v>
      </c>
      <c r="AA67" s="295">
        <f t="shared" si="3"/>
        <v>0</v>
      </c>
      <c r="AB67" s="295">
        <f t="shared" si="3"/>
        <v>2247</v>
      </c>
      <c r="AC67" s="295">
        <f t="shared" si="3"/>
        <v>1018</v>
      </c>
      <c r="AD67" s="295">
        <f t="shared" si="3"/>
        <v>0</v>
      </c>
      <c r="AE67" s="295">
        <f t="shared" si="3"/>
        <v>22161</v>
      </c>
      <c r="AF67" s="295">
        <f t="shared" si="3"/>
        <v>0</v>
      </c>
      <c r="AG67" s="295">
        <f t="shared" si="3"/>
        <v>8505</v>
      </c>
      <c r="AH67" s="295">
        <f t="shared" si="3"/>
        <v>0</v>
      </c>
      <c r="AI67" s="295">
        <f t="shared" si="3"/>
        <v>0</v>
      </c>
      <c r="AJ67" s="295">
        <f t="shared" si="3"/>
        <v>0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14751</v>
      </c>
      <c r="AZ67" s="295">
        <f>ROUND(AZ51+AZ52,0)</f>
        <v>0</v>
      </c>
      <c r="BA67" s="295">
        <f>ROUND(BA51+BA52,0)</f>
        <v>0</v>
      </c>
      <c r="BB67" s="295">
        <f t="shared" si="3"/>
        <v>0</v>
      </c>
      <c r="BC67" s="295">
        <f t="shared" si="3"/>
        <v>0</v>
      </c>
      <c r="BD67" s="295">
        <f t="shared" si="3"/>
        <v>0</v>
      </c>
      <c r="BE67" s="295">
        <f t="shared" si="3"/>
        <v>30177</v>
      </c>
      <c r="BF67" s="295">
        <f t="shared" si="3"/>
        <v>3337</v>
      </c>
      <c r="BG67" s="295">
        <f t="shared" si="3"/>
        <v>0</v>
      </c>
      <c r="BH67" s="295">
        <f t="shared" si="3"/>
        <v>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356</v>
      </c>
      <c r="BM67" s="295">
        <f t="shared" si="3"/>
        <v>0</v>
      </c>
      <c r="BN67" s="295">
        <f t="shared" si="3"/>
        <v>22992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2040</v>
      </c>
      <c r="BT67" s="295">
        <f t="shared" si="4"/>
        <v>8742</v>
      </c>
      <c r="BU67" s="295">
        <f t="shared" si="4"/>
        <v>0</v>
      </c>
      <c r="BV67" s="295">
        <f t="shared" si="4"/>
        <v>3770</v>
      </c>
      <c r="BW67" s="295">
        <f t="shared" si="4"/>
        <v>0</v>
      </c>
      <c r="BX67" s="295">
        <f t="shared" si="4"/>
        <v>0</v>
      </c>
      <c r="BY67" s="295">
        <f t="shared" si="4"/>
        <v>0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0</v>
      </c>
      <c r="CD67" s="305" t="s">
        <v>221</v>
      </c>
      <c r="CE67" s="295">
        <f t="shared" si="0"/>
        <v>315348</v>
      </c>
      <c r="CF67" s="2"/>
    </row>
    <row r="68" spans="1:84" ht="12.65" customHeight="1" x14ac:dyDescent="0.35">
      <c r="A68" s="302" t="s">
        <v>240</v>
      </c>
      <c r="B68" s="295"/>
      <c r="C68" s="300">
        <v>0</v>
      </c>
      <c r="D68" s="300">
        <v>0</v>
      </c>
      <c r="E68" s="300">
        <v>2745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783.44</v>
      </c>
      <c r="L68" s="185">
        <v>0</v>
      </c>
      <c r="M68" s="300">
        <v>0</v>
      </c>
      <c r="N68" s="300">
        <v>0</v>
      </c>
      <c r="O68" s="300">
        <v>0</v>
      </c>
      <c r="P68" s="185">
        <v>0</v>
      </c>
      <c r="Q68" s="185">
        <v>0</v>
      </c>
      <c r="R68" s="185">
        <v>0</v>
      </c>
      <c r="S68" s="185">
        <v>597.84</v>
      </c>
      <c r="T68" s="185">
        <v>0</v>
      </c>
      <c r="U68" s="185">
        <v>6489.87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52720.23000000001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305" t="s">
        <v>221</v>
      </c>
      <c r="CE68" s="295">
        <f t="shared" si="0"/>
        <v>63336.380000000012</v>
      </c>
      <c r="CF68" s="2"/>
    </row>
    <row r="69" spans="1:84" ht="12.65" customHeight="1" x14ac:dyDescent="0.35">
      <c r="A69" s="302" t="s">
        <v>241</v>
      </c>
      <c r="B69" s="295"/>
      <c r="C69" s="300">
        <v>0</v>
      </c>
      <c r="D69" s="300">
        <v>0</v>
      </c>
      <c r="E69" s="185">
        <v>8486.07</v>
      </c>
      <c r="F69" s="185">
        <v>0</v>
      </c>
      <c r="G69" s="300">
        <v>0</v>
      </c>
      <c r="H69" s="300">
        <v>0</v>
      </c>
      <c r="I69" s="185">
        <v>0</v>
      </c>
      <c r="J69" s="185">
        <v>0</v>
      </c>
      <c r="K69" s="185">
        <v>1013.65</v>
      </c>
      <c r="L69" s="185">
        <v>0</v>
      </c>
      <c r="M69" s="300">
        <v>0</v>
      </c>
      <c r="N69" s="300">
        <v>0</v>
      </c>
      <c r="O69" s="300">
        <v>0</v>
      </c>
      <c r="P69" s="185">
        <v>539</v>
      </c>
      <c r="Q69" s="185">
        <v>0</v>
      </c>
      <c r="R69" s="224">
        <v>5576.7</v>
      </c>
      <c r="S69" s="185">
        <v>1032</v>
      </c>
      <c r="T69" s="300">
        <v>0</v>
      </c>
      <c r="U69" s="185">
        <v>8658.58</v>
      </c>
      <c r="V69" s="185">
        <v>0</v>
      </c>
      <c r="W69" s="300">
        <v>0</v>
      </c>
      <c r="X69" s="185">
        <v>0</v>
      </c>
      <c r="Y69" s="185">
        <v>1796.68</v>
      </c>
      <c r="Z69" s="185">
        <v>0</v>
      </c>
      <c r="AA69" s="185">
        <v>0</v>
      </c>
      <c r="AB69" s="185">
        <v>2369.21</v>
      </c>
      <c r="AC69" s="185">
        <v>382.69</v>
      </c>
      <c r="AD69" s="185">
        <v>0</v>
      </c>
      <c r="AE69" s="185">
        <v>3716.55</v>
      </c>
      <c r="AF69" s="185">
        <v>0</v>
      </c>
      <c r="AG69" s="185">
        <v>28068.420000000002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5413.64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137.56</v>
      </c>
      <c r="BF69" s="185">
        <v>407.09999999999997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56313.39</v>
      </c>
      <c r="BO69" s="185">
        <v>0</v>
      </c>
      <c r="BP69" s="185">
        <v>0</v>
      </c>
      <c r="BQ69" s="185">
        <v>0</v>
      </c>
      <c r="BR69" s="185">
        <v>0</v>
      </c>
      <c r="BS69" s="185">
        <v>900</v>
      </c>
      <c r="BT69" s="185">
        <v>3118.34</v>
      </c>
      <c r="BU69" s="185">
        <v>0</v>
      </c>
      <c r="BV69" s="185">
        <v>0</v>
      </c>
      <c r="BW69" s="185">
        <v>0</v>
      </c>
      <c r="BX69" s="185">
        <v>0</v>
      </c>
      <c r="BY69" s="185">
        <v>21385.070000000003</v>
      </c>
      <c r="BZ69" s="185">
        <v>0</v>
      </c>
      <c r="CA69" s="185">
        <v>1021.6700000000001</v>
      </c>
      <c r="CB69" s="185">
        <v>0</v>
      </c>
      <c r="CC69" s="185">
        <v>5228884.1265091952</v>
      </c>
      <c r="CD69" s="308">
        <v>268825.20999999996</v>
      </c>
      <c r="CE69" s="295">
        <f t="shared" si="0"/>
        <v>5648045.6565091955</v>
      </c>
      <c r="CF69" s="2"/>
    </row>
    <row r="70" spans="1:84" ht="12.65" customHeight="1" x14ac:dyDescent="0.35">
      <c r="A70" s="302" t="s">
        <v>242</v>
      </c>
      <c r="B70" s="295"/>
      <c r="C70" s="300">
        <v>0</v>
      </c>
      <c r="D70" s="300">
        <v>0</v>
      </c>
      <c r="E70" s="300">
        <v>0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0</v>
      </c>
      <c r="P70" s="300">
        <v>0</v>
      </c>
      <c r="Q70" s="300">
        <v>0</v>
      </c>
      <c r="R70" s="300">
        <v>0</v>
      </c>
      <c r="S70" s="300">
        <v>0</v>
      </c>
      <c r="T70" s="300">
        <v>0</v>
      </c>
      <c r="U70" s="185">
        <v>0</v>
      </c>
      <c r="V70" s="300">
        <v>0</v>
      </c>
      <c r="W70" s="300">
        <v>0</v>
      </c>
      <c r="X70" s="185">
        <v>0</v>
      </c>
      <c r="Y70" s="185">
        <v>150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1335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21631.68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13990.25</v>
      </c>
      <c r="BO70" s="185">
        <v>0</v>
      </c>
      <c r="BP70" s="185">
        <v>0</v>
      </c>
      <c r="BQ70" s="185">
        <v>0</v>
      </c>
      <c r="BR70" s="185">
        <v>0</v>
      </c>
      <c r="BS70" s="185">
        <v>1280.8899999999999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94737.180000000008</v>
      </c>
      <c r="CD70" s="308">
        <v>0</v>
      </c>
      <c r="CE70" s="295">
        <f t="shared" si="0"/>
        <v>133125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0</v>
      </c>
      <c r="E71" s="295">
        <f t="shared" si="5"/>
        <v>1876344.8600000003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164240.57999999999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0</v>
      </c>
      <c r="P71" s="295">
        <f t="shared" si="5"/>
        <v>186791.99</v>
      </c>
      <c r="Q71" s="295">
        <f t="shared" si="5"/>
        <v>0</v>
      </c>
      <c r="R71" s="295">
        <f t="shared" si="5"/>
        <v>476684.61000000004</v>
      </c>
      <c r="S71" s="295">
        <f t="shared" si="5"/>
        <v>-50053.05</v>
      </c>
      <c r="T71" s="295">
        <f t="shared" si="5"/>
        <v>53142.130000000005</v>
      </c>
      <c r="U71" s="295">
        <f t="shared" si="5"/>
        <v>1059886.5900000001</v>
      </c>
      <c r="V71" s="295">
        <f t="shared" si="5"/>
        <v>0</v>
      </c>
      <c r="W71" s="295">
        <f t="shared" si="5"/>
        <v>0</v>
      </c>
      <c r="X71" s="295">
        <f t="shared" si="5"/>
        <v>0</v>
      </c>
      <c r="Y71" s="295">
        <f t="shared" si="5"/>
        <v>1171815.07</v>
      </c>
      <c r="Z71" s="295">
        <f t="shared" si="5"/>
        <v>0</v>
      </c>
      <c r="AA71" s="295">
        <f t="shared" si="5"/>
        <v>0</v>
      </c>
      <c r="AB71" s="295">
        <f t="shared" si="5"/>
        <v>882605.19999999984</v>
      </c>
      <c r="AC71" s="295">
        <f t="shared" si="5"/>
        <v>457491.89</v>
      </c>
      <c r="AD71" s="295">
        <f t="shared" si="5"/>
        <v>0</v>
      </c>
      <c r="AE71" s="295">
        <f t="shared" si="5"/>
        <v>1046226.8</v>
      </c>
      <c r="AF71" s="295">
        <f t="shared" si="5"/>
        <v>0</v>
      </c>
      <c r="AG71" s="295">
        <f t="shared" si="5"/>
        <v>3019419.8899999997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20624.25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0</v>
      </c>
      <c r="AW71" s="295">
        <f t="shared" si="6"/>
        <v>0</v>
      </c>
      <c r="AX71" s="295">
        <f t="shared" si="6"/>
        <v>0</v>
      </c>
      <c r="AY71" s="295">
        <f t="shared" si="6"/>
        <v>262072.96000000008</v>
      </c>
      <c r="AZ71" s="295">
        <f t="shared" si="6"/>
        <v>0</v>
      </c>
      <c r="BA71" s="295">
        <f t="shared" si="6"/>
        <v>38675.109999999993</v>
      </c>
      <c r="BB71" s="295">
        <f t="shared" si="6"/>
        <v>111369.54000000001</v>
      </c>
      <c r="BC71" s="295">
        <f t="shared" si="6"/>
        <v>0</v>
      </c>
      <c r="BD71" s="295">
        <f t="shared" si="6"/>
        <v>1420.8899999999999</v>
      </c>
      <c r="BE71" s="295">
        <f t="shared" si="6"/>
        <v>669706.29</v>
      </c>
      <c r="BF71" s="295">
        <f t="shared" si="6"/>
        <v>258367.33000000002</v>
      </c>
      <c r="BG71" s="295">
        <f t="shared" si="6"/>
        <v>5155.4799999999996</v>
      </c>
      <c r="BH71" s="295">
        <f t="shared" si="6"/>
        <v>328.03</v>
      </c>
      <c r="BI71" s="295">
        <f t="shared" si="6"/>
        <v>0</v>
      </c>
      <c r="BJ71" s="295">
        <f t="shared" si="6"/>
        <v>0</v>
      </c>
      <c r="BK71" s="295">
        <f t="shared" si="6"/>
        <v>0</v>
      </c>
      <c r="BL71" s="295">
        <f t="shared" si="6"/>
        <v>356</v>
      </c>
      <c r="BM71" s="295">
        <f t="shared" si="6"/>
        <v>0</v>
      </c>
      <c r="BN71" s="295">
        <f t="shared" si="6"/>
        <v>331314.89</v>
      </c>
      <c r="BO71" s="295">
        <f t="shared" si="6"/>
        <v>2269.11</v>
      </c>
      <c r="BP71" s="295">
        <f t="shared" ref="BP71:CC71" si="7">SUM(BP61:BP69)-BP70</f>
        <v>0</v>
      </c>
      <c r="BQ71" s="295">
        <f t="shared" si="7"/>
        <v>0</v>
      </c>
      <c r="BR71" s="295">
        <f t="shared" si="7"/>
        <v>0</v>
      </c>
      <c r="BS71" s="295">
        <f t="shared" si="7"/>
        <v>5475.9700000000012</v>
      </c>
      <c r="BT71" s="295">
        <f t="shared" si="7"/>
        <v>104569.53</v>
      </c>
      <c r="BU71" s="295">
        <f t="shared" si="7"/>
        <v>0</v>
      </c>
      <c r="BV71" s="295">
        <f t="shared" si="7"/>
        <v>3770</v>
      </c>
      <c r="BW71" s="295">
        <f t="shared" si="7"/>
        <v>15210</v>
      </c>
      <c r="BX71" s="295">
        <f t="shared" si="7"/>
        <v>0</v>
      </c>
      <c r="BY71" s="295">
        <f t="shared" si="7"/>
        <v>750664.78999999992</v>
      </c>
      <c r="BZ71" s="295">
        <f t="shared" si="7"/>
        <v>0</v>
      </c>
      <c r="CA71" s="295">
        <f t="shared" si="7"/>
        <v>62277.049999999996</v>
      </c>
      <c r="CB71" s="295">
        <f t="shared" si="7"/>
        <v>0</v>
      </c>
      <c r="CC71" s="295">
        <f t="shared" si="7"/>
        <v>5338062.9465091955</v>
      </c>
      <c r="CD71" s="301">
        <f>CD69-CD70</f>
        <v>268825.20999999996</v>
      </c>
      <c r="CE71" s="295">
        <f>SUM(CE61:CE69)-CE70</f>
        <v>18595111.936509196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0</v>
      </c>
      <c r="D73" s="300">
        <v>0</v>
      </c>
      <c r="E73" s="185">
        <v>3226669</v>
      </c>
      <c r="F73" s="185">
        <v>0</v>
      </c>
      <c r="G73" s="300">
        <v>0</v>
      </c>
      <c r="H73" s="300">
        <v>0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0</v>
      </c>
      <c r="P73" s="185">
        <v>0</v>
      </c>
      <c r="Q73" s="185">
        <v>0</v>
      </c>
      <c r="R73" s="185">
        <v>1893</v>
      </c>
      <c r="S73" s="185">
        <v>0</v>
      </c>
      <c r="T73" s="185">
        <v>0</v>
      </c>
      <c r="U73" s="185">
        <v>485026.76</v>
      </c>
      <c r="V73" s="185">
        <v>0</v>
      </c>
      <c r="W73" s="185">
        <v>0</v>
      </c>
      <c r="X73" s="185">
        <v>0</v>
      </c>
      <c r="Y73" s="185">
        <v>525170.92000000004</v>
      </c>
      <c r="Z73" s="185">
        <v>0</v>
      </c>
      <c r="AA73" s="185">
        <v>0</v>
      </c>
      <c r="AB73" s="185">
        <v>958110.32</v>
      </c>
      <c r="AC73" s="185">
        <v>491454</v>
      </c>
      <c r="AD73" s="185">
        <v>0</v>
      </c>
      <c r="AE73" s="185">
        <v>321251</v>
      </c>
      <c r="AF73" s="185">
        <v>0</v>
      </c>
      <c r="AG73" s="185">
        <v>161723</v>
      </c>
      <c r="AH73" s="185">
        <v>0</v>
      </c>
      <c r="AI73" s="185">
        <v>0</v>
      </c>
      <c r="AJ73" s="185">
        <v>4554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6175852</v>
      </c>
      <c r="CF73" s="2"/>
    </row>
    <row r="74" spans="1:84" ht="12.65" customHeight="1" x14ac:dyDescent="0.35">
      <c r="A74" s="302" t="s">
        <v>246</v>
      </c>
      <c r="B74" s="295"/>
      <c r="C74" s="300">
        <v>0</v>
      </c>
      <c r="D74" s="300">
        <v>0</v>
      </c>
      <c r="E74" s="185">
        <v>815253.99999999604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0</v>
      </c>
      <c r="P74" s="185">
        <v>321293.5</v>
      </c>
      <c r="Q74" s="185">
        <v>0</v>
      </c>
      <c r="R74" s="185">
        <v>83530</v>
      </c>
      <c r="S74" s="185">
        <v>0</v>
      </c>
      <c r="T74" s="185">
        <v>437963</v>
      </c>
      <c r="U74" s="185">
        <v>4323754.8100000005</v>
      </c>
      <c r="V74" s="185">
        <v>0</v>
      </c>
      <c r="W74" s="185">
        <v>0</v>
      </c>
      <c r="X74" s="185">
        <v>0</v>
      </c>
      <c r="Y74" s="185">
        <v>10047798.570000002</v>
      </c>
      <c r="Z74" s="185">
        <v>0</v>
      </c>
      <c r="AA74" s="185">
        <v>0</v>
      </c>
      <c r="AB74" s="185">
        <v>1633763.95</v>
      </c>
      <c r="AC74" s="185">
        <v>644174.1</v>
      </c>
      <c r="AD74" s="185">
        <v>0</v>
      </c>
      <c r="AE74" s="185">
        <v>1477549</v>
      </c>
      <c r="AF74" s="185">
        <v>0</v>
      </c>
      <c r="AG74" s="185">
        <v>6951302</v>
      </c>
      <c r="AH74" s="185">
        <v>0</v>
      </c>
      <c r="AI74" s="185">
        <v>0</v>
      </c>
      <c r="AJ74" s="185">
        <v>63642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26800024.93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0</v>
      </c>
      <c r="D75" s="295">
        <f t="shared" si="9"/>
        <v>0</v>
      </c>
      <c r="E75" s="295">
        <f t="shared" si="9"/>
        <v>4041922.9999999963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0</v>
      </c>
      <c r="P75" s="295">
        <f t="shared" si="9"/>
        <v>321293.5</v>
      </c>
      <c r="Q75" s="295">
        <f t="shared" si="9"/>
        <v>0</v>
      </c>
      <c r="R75" s="295">
        <f t="shared" si="9"/>
        <v>85423</v>
      </c>
      <c r="S75" s="295">
        <f t="shared" si="9"/>
        <v>0</v>
      </c>
      <c r="T75" s="295">
        <f t="shared" si="9"/>
        <v>437963</v>
      </c>
      <c r="U75" s="295">
        <f t="shared" si="9"/>
        <v>4808781.57</v>
      </c>
      <c r="V75" s="295">
        <f t="shared" si="9"/>
        <v>0</v>
      </c>
      <c r="W75" s="295">
        <f t="shared" si="9"/>
        <v>0</v>
      </c>
      <c r="X75" s="295">
        <f t="shared" si="9"/>
        <v>0</v>
      </c>
      <c r="Y75" s="295">
        <f t="shared" si="9"/>
        <v>10572969.490000002</v>
      </c>
      <c r="Z75" s="295">
        <f t="shared" si="9"/>
        <v>0</v>
      </c>
      <c r="AA75" s="295">
        <f t="shared" si="9"/>
        <v>0</v>
      </c>
      <c r="AB75" s="295">
        <f t="shared" si="9"/>
        <v>2591874.27</v>
      </c>
      <c r="AC75" s="295">
        <f t="shared" si="9"/>
        <v>1135628.1000000001</v>
      </c>
      <c r="AD75" s="295">
        <f t="shared" si="9"/>
        <v>0</v>
      </c>
      <c r="AE75" s="295">
        <f t="shared" si="9"/>
        <v>1798800</v>
      </c>
      <c r="AF75" s="295">
        <f t="shared" si="9"/>
        <v>0</v>
      </c>
      <c r="AG75" s="295">
        <f t="shared" si="9"/>
        <v>7113025</v>
      </c>
      <c r="AH75" s="295">
        <f t="shared" si="9"/>
        <v>0</v>
      </c>
      <c r="AI75" s="295">
        <f t="shared" si="9"/>
        <v>0</v>
      </c>
      <c r="AJ75" s="295">
        <f t="shared" si="9"/>
        <v>68196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32975876.93</v>
      </c>
      <c r="CF75" s="2"/>
    </row>
    <row r="76" spans="1:84" ht="12.65" customHeight="1" x14ac:dyDescent="0.35">
      <c r="A76" s="302" t="s">
        <v>248</v>
      </c>
      <c r="B76" s="295"/>
      <c r="C76" s="300">
        <v>0</v>
      </c>
      <c r="D76" s="300">
        <v>0</v>
      </c>
      <c r="E76" s="185">
        <v>4587.420000000001</v>
      </c>
      <c r="F76" s="185">
        <v>0</v>
      </c>
      <c r="G76" s="300">
        <v>0</v>
      </c>
      <c r="H76" s="300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305" t="s">
        <v>221</v>
      </c>
      <c r="CE76" s="295">
        <f t="shared" si="8"/>
        <v>34194.020000000004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0</v>
      </c>
      <c r="D77" s="300">
        <v>0</v>
      </c>
      <c r="E77" s="300">
        <v>7117</v>
      </c>
      <c r="F77" s="300">
        <v>0</v>
      </c>
      <c r="G77" s="300">
        <v>0</v>
      </c>
      <c r="H77" s="300">
        <v>0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7117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0</v>
      </c>
      <c r="D78" s="300">
        <v>0</v>
      </c>
      <c r="E78" s="300">
        <v>1619.5552575859751</v>
      </c>
      <c r="F78" s="300">
        <v>0</v>
      </c>
      <c r="G78" s="300">
        <v>0</v>
      </c>
      <c r="H78" s="300">
        <v>0</v>
      </c>
      <c r="I78" s="300">
        <v>0</v>
      </c>
      <c r="J78" s="300">
        <v>0</v>
      </c>
      <c r="K78" s="300">
        <v>3312.1197507049474</v>
      </c>
      <c r="L78" s="300">
        <v>0</v>
      </c>
      <c r="M78" s="300">
        <v>0</v>
      </c>
      <c r="N78" s="300">
        <v>0</v>
      </c>
      <c r="O78" s="300">
        <v>0</v>
      </c>
      <c r="P78" s="300">
        <v>876.44268655747351</v>
      </c>
      <c r="Q78" s="300">
        <v>0</v>
      </c>
      <c r="R78" s="300">
        <v>0</v>
      </c>
      <c r="S78" s="300">
        <v>619.2651830934177</v>
      </c>
      <c r="T78" s="300">
        <v>0</v>
      </c>
      <c r="U78" s="300">
        <v>300.72532359459331</v>
      </c>
      <c r="V78" s="300">
        <v>0</v>
      </c>
      <c r="W78" s="300">
        <v>0</v>
      </c>
      <c r="X78" s="300">
        <v>0</v>
      </c>
      <c r="Y78" s="300">
        <v>746.37821623488514</v>
      </c>
      <c r="Z78" s="300">
        <v>0</v>
      </c>
      <c r="AA78" s="300">
        <v>0</v>
      </c>
      <c r="AB78" s="300">
        <v>86.029451231531098</v>
      </c>
      <c r="AC78" s="300">
        <v>38.975916841599776</v>
      </c>
      <c r="AD78" s="300">
        <v>0</v>
      </c>
      <c r="AE78" s="300">
        <v>848.36166820982112</v>
      </c>
      <c r="AF78" s="300">
        <v>0</v>
      </c>
      <c r="AG78" s="300">
        <v>325.57953143561343</v>
      </c>
      <c r="AH78" s="300">
        <v>0</v>
      </c>
      <c r="AI78" s="300">
        <v>0</v>
      </c>
      <c r="AJ78" s="300">
        <v>0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/>
      <c r="AX78" s="305" t="s">
        <v>221</v>
      </c>
      <c r="AY78" s="305" t="s">
        <v>221</v>
      </c>
      <c r="AZ78" s="305" t="s">
        <v>221</v>
      </c>
      <c r="BA78" s="300"/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>
        <v>0</v>
      </c>
      <c r="BL78" s="300">
        <v>13.609797049308616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78.082459491454912</v>
      </c>
      <c r="BT78" s="300">
        <v>334.65979032298617</v>
      </c>
      <c r="BU78" s="300">
        <v>0</v>
      </c>
      <c r="BV78" s="300">
        <v>144.33092684042407</v>
      </c>
      <c r="BW78" s="300">
        <v>0</v>
      </c>
      <c r="BX78" s="300">
        <v>0</v>
      </c>
      <c r="BY78" s="300">
        <v>0</v>
      </c>
      <c r="BZ78" s="300">
        <v>0</v>
      </c>
      <c r="CA78" s="300">
        <v>0</v>
      </c>
      <c r="CB78" s="300">
        <v>0</v>
      </c>
      <c r="CC78" s="305" t="s">
        <v>221</v>
      </c>
      <c r="CD78" s="305" t="s">
        <v>221</v>
      </c>
      <c r="CE78" s="295">
        <f t="shared" si="8"/>
        <v>9344.1159591940323</v>
      </c>
      <c r="CF78" s="295"/>
    </row>
    <row r="79" spans="1:84" ht="12.65" customHeight="1" x14ac:dyDescent="0.35">
      <c r="A79" s="302" t="s">
        <v>251</v>
      </c>
      <c r="B79" s="295"/>
      <c r="C79" s="225">
        <v>0</v>
      </c>
      <c r="D79" s="225">
        <v>0</v>
      </c>
      <c r="E79" s="300">
        <v>76086.289999999994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76086.289999999994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0</v>
      </c>
      <c r="D80" s="187">
        <v>0</v>
      </c>
      <c r="E80" s="187">
        <v>8.9700000000000006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0.64</v>
      </c>
      <c r="Q80" s="187">
        <v>0</v>
      </c>
      <c r="R80" s="187">
        <v>0</v>
      </c>
      <c r="S80" s="187">
        <v>0</v>
      </c>
      <c r="T80" s="187">
        <v>0.54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4.72</v>
      </c>
      <c r="AH80" s="187">
        <v>0</v>
      </c>
      <c r="AI80" s="187">
        <v>0</v>
      </c>
      <c r="AJ80" s="187">
        <v>0.13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15.000000000000002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>
        <v>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287</v>
      </c>
      <c r="D111" s="174">
        <v>2394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0</v>
      </c>
      <c r="D114" s="174">
        <v>0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/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15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>
        <v>40</v>
      </c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55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65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/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214</v>
      </c>
      <c r="C138" s="189">
        <v>40</v>
      </c>
      <c r="D138" s="174">
        <v>33</v>
      </c>
      <c r="E138" s="295">
        <f>SUM(B138:D138)</f>
        <v>287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1912</v>
      </c>
      <c r="C139" s="189">
        <v>286</v>
      </c>
      <c r="D139" s="174">
        <v>196</v>
      </c>
      <c r="E139" s="295">
        <f>SUM(B139:D139)</f>
        <v>2394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12449.01756193702</v>
      </c>
      <c r="C140" s="174">
        <v>5751.4823313531879</v>
      </c>
      <c r="D140" s="174">
        <v>6035.5001067097883</v>
      </c>
      <c r="E140" s="295">
        <f>SUM(B140:D140)</f>
        <v>24235.999999999996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4336590.91</v>
      </c>
      <c r="C141" s="189">
        <v>1002491.4099999999</v>
      </c>
      <c r="D141" s="174">
        <v>836769.67999999993</v>
      </c>
      <c r="E141" s="295">
        <f>SUM(B141:D141)</f>
        <v>6175852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13766049.720000001</v>
      </c>
      <c r="C142" s="189">
        <v>6359955.0199999986</v>
      </c>
      <c r="D142" s="174">
        <v>6674020.1900000013</v>
      </c>
      <c r="E142" s="295">
        <f>SUM(B142:D142)</f>
        <v>26800024.93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531056.40999999992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20954.88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-9819.4500000000007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141804.91999999998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5354.6400000000031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689351.4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0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63336.380000000005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63336.380000000005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0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0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6755.22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88415.950000000012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95171.170000000013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1348.1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172305.93999999997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173654.03999999998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164421.78</v>
      </c>
      <c r="C195" s="189">
        <v>0</v>
      </c>
      <c r="D195" s="174">
        <v>0</v>
      </c>
      <c r="E195" s="295">
        <f t="shared" ref="E195:E203" si="10">SUM(B195:C195)-D195</f>
        <v>164421.78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274692.09000000003</v>
      </c>
      <c r="C196" s="189">
        <v>0</v>
      </c>
      <c r="D196" s="174">
        <v>0</v>
      </c>
      <c r="E196" s="295">
        <f t="shared" si="10"/>
        <v>274692.09000000003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5505470.0300000003</v>
      </c>
      <c r="C197" s="189">
        <v>14071.93</v>
      </c>
      <c r="D197" s="174">
        <v>0</v>
      </c>
      <c r="E197" s="295">
        <f t="shared" si="10"/>
        <v>5519541.96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2102470.71</v>
      </c>
      <c r="C199" s="189">
        <v>0</v>
      </c>
      <c r="D199" s="174">
        <v>0</v>
      </c>
      <c r="E199" s="295">
        <f t="shared" si="10"/>
        <v>2102470.71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6531892.4100000001</v>
      </c>
      <c r="C200" s="189">
        <v>0</v>
      </c>
      <c r="D200" s="174">
        <v>0</v>
      </c>
      <c r="E200" s="295">
        <f t="shared" si="10"/>
        <v>6531892.4100000001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/>
      <c r="C202" s="189">
        <v>0</v>
      </c>
      <c r="D202" s="174">
        <v>0</v>
      </c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24043.090000000317</v>
      </c>
      <c r="C203" s="189">
        <v>33816.490000000005</v>
      </c>
      <c r="D203" s="174">
        <v>-14999.95</v>
      </c>
      <c r="E203" s="295">
        <f t="shared" si="10"/>
        <v>72859.530000000319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14602990.109999999</v>
      </c>
      <c r="C204" s="303">
        <f>SUM(C195:C203)</f>
        <v>47888.420000000006</v>
      </c>
      <c r="D204" s="295">
        <f>SUM(D195:D203)</f>
        <v>-14999.95</v>
      </c>
      <c r="E204" s="295">
        <f>SUM(E195:E203)</f>
        <v>14665878.48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247376.59000000003</v>
      </c>
      <c r="C209" s="189">
        <v>5854.0500000000011</v>
      </c>
      <c r="D209" s="174">
        <v>0</v>
      </c>
      <c r="E209" s="295">
        <f t="shared" ref="E209:E216" si="11">SUM(B209:C209)-D209</f>
        <v>253230.64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4574026.3599999994</v>
      </c>
      <c r="C210" s="189">
        <v>133504.3199999998</v>
      </c>
      <c r="D210" s="174">
        <v>0</v>
      </c>
      <c r="E210" s="295">
        <f t="shared" si="11"/>
        <v>4707530.6799999988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2060142.1400000001</v>
      </c>
      <c r="C212" s="189">
        <v>18551.82999999998</v>
      </c>
      <c r="D212" s="174">
        <v>0</v>
      </c>
      <c r="E212" s="295">
        <f t="shared" si="11"/>
        <v>2078693.9700000002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5955640.0599999996</v>
      </c>
      <c r="C213" s="189">
        <v>157437.33999999991</v>
      </c>
      <c r="D213" s="174">
        <v>0</v>
      </c>
      <c r="E213" s="295">
        <f t="shared" si="11"/>
        <v>6113077.3999999994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12837185.149999999</v>
      </c>
      <c r="C217" s="303">
        <f>SUM(C208:C216)</f>
        <v>315347.53999999969</v>
      </c>
      <c r="D217" s="295">
        <f>SUM(D208:D216)</f>
        <v>0</v>
      </c>
      <c r="E217" s="295">
        <f>SUM(E208:E216)</f>
        <v>13152532.689999998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456194.52</v>
      </c>
      <c r="D221" s="312">
        <f>C221</f>
        <v>456194.52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9006844.75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4593740.4200000009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277798.18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777860.35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1209305.2300000004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-12375.799999999988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15853173.130000001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173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229668.85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511975.45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741644.3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17051011.949999999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3527.03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-2335540.21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2316825.06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494769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204172.58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0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-3949896.66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4003597.06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4003597.06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164421.78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274692.09000000003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5519541.96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2102470.71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6531892.4099999992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0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72859.53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14665878.479999999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13152532.689999999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1513345.7899999991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61779.76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61779.76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1628825.949999999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229441.32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748901.83000000007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2133962.7899999991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3112305.9399999995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3973356.33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3973356.33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-6280.58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4177747.73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1281000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5452467.1500000004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5452467.1500000004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-10909303.469999991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1628825.9500000086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1628825.949999999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6175852.0000000009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26800024.930000003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32975876.930000003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456194.52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15853173.130000003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741644.29999999993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17051011.950000003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15924864.98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133125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133125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16057989.98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7764946.290000001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689351.39999999979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1550071.6800000002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901094.49999999988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221200.65000000002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1574841.7799999998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315347.53999999998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63336.380000000005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0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95171.170000000013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173654.03999999998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5379220.4465091908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18728235.87650919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-2670245.8965091892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393329.08999999997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-2276916.8065091893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-2276916.8065091893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PROVIDENCE ST JOSEPH HOSPITAL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287</v>
      </c>
      <c r="C414" s="2">
        <f>E138</f>
        <v>287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2394</v>
      </c>
      <c r="C415" s="2">
        <f>E139</f>
        <v>2394</v>
      </c>
      <c r="D415" s="2">
        <f>SUM(C59:H59)+N59</f>
        <v>2394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7764946.290000001</v>
      </c>
      <c r="C427" s="2">
        <f t="shared" ref="C427:C434" si="13">CE61</f>
        <v>7764946.290000001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689351.39999999979</v>
      </c>
      <c r="C428" s="2">
        <f t="shared" si="13"/>
        <v>689352</v>
      </c>
      <c r="D428" s="2">
        <f>D173</f>
        <v>689351.4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1550071.6800000002</v>
      </c>
      <c r="C429" s="2">
        <f t="shared" si="13"/>
        <v>1550071.6799999997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901094.49999999988</v>
      </c>
      <c r="C430" s="2">
        <f t="shared" si="13"/>
        <v>901094.49999999988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221200.65000000002</v>
      </c>
      <c r="C431" s="2">
        <f t="shared" si="13"/>
        <v>221200.65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1574841.7799999998</v>
      </c>
      <c r="C432" s="2">
        <f t="shared" si="13"/>
        <v>1574841.7799999996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315347.53999999998</v>
      </c>
      <c r="C433" s="2">
        <f t="shared" si="13"/>
        <v>315348</v>
      </c>
      <c r="D433" s="2">
        <f>C217</f>
        <v>315347.53999999969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63336.380000000005</v>
      </c>
      <c r="C434" s="2">
        <f t="shared" si="13"/>
        <v>63336.380000000012</v>
      </c>
      <c r="D434" s="2">
        <f>D177</f>
        <v>63336.380000000005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0</v>
      </c>
      <c r="C435" s="2"/>
      <c r="D435" s="2">
        <f>D181</f>
        <v>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95171.170000000013</v>
      </c>
      <c r="C436" s="2"/>
      <c r="D436" s="2">
        <f>D186</f>
        <v>95171.170000000013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173654.03999999998</v>
      </c>
      <c r="C437" s="2"/>
      <c r="D437" s="2">
        <f>D190</f>
        <v>173654.03999999998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268825.20999999996</v>
      </c>
      <c r="C438" s="2">
        <f>CD69</f>
        <v>268825.20999999996</v>
      </c>
      <c r="D438" s="2">
        <f>D181+D186+D190</f>
        <v>268825.20999999996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5379220.4465091908</v>
      </c>
      <c r="C439" s="2">
        <f>SUM(C69:CC69)</f>
        <v>5379220.4465091955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5648045.6565091908</v>
      </c>
      <c r="C440" s="2">
        <f>CE69</f>
        <v>5648045.6565091955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18728235.87650919</v>
      </c>
      <c r="C441" s="2">
        <f>SUM(C427:C437)+C440</f>
        <v>18728236.936509196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456194.52</v>
      </c>
      <c r="C444" s="2">
        <f>C363</f>
        <v>456194.52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15853173.130000001</v>
      </c>
      <c r="C445" s="2">
        <f>C364</f>
        <v>15853173.130000003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741644.3</v>
      </c>
      <c r="C446" s="2">
        <f>C365</f>
        <v>741644.29999999993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17051011.949999999</v>
      </c>
      <c r="C448" s="2">
        <f>D367</f>
        <v>17051011.950000003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173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229668.85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511975.45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133125</v>
      </c>
      <c r="C458" s="2">
        <f>CE70</f>
        <v>133125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6175852.0000000009</v>
      </c>
      <c r="C463" s="2">
        <f>CE73</f>
        <v>6175852</v>
      </c>
      <c r="D463" s="2">
        <f>E141+E147+E153</f>
        <v>6175852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26800024.930000003</v>
      </c>
      <c r="C464" s="2">
        <f>CE74</f>
        <v>26800024.93</v>
      </c>
      <c r="D464" s="2">
        <f>E142+E148+E154</f>
        <v>26800024.93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32975876.930000003</v>
      </c>
      <c r="C465" s="2">
        <f>CE75</f>
        <v>32975876.93</v>
      </c>
      <c r="D465" s="2">
        <f>D463+D464</f>
        <v>32975876.93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164421.78</v>
      </c>
      <c r="C468" s="2">
        <f>E195</f>
        <v>164421.78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274692.09000000003</v>
      </c>
      <c r="C469" s="2">
        <f>E196</f>
        <v>274692.09000000003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5519541.96</v>
      </c>
      <c r="C470" s="2">
        <f>E197</f>
        <v>5519541.96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2102470.71</v>
      </c>
      <c r="C472" s="2">
        <f>E199</f>
        <v>2102470.71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6531892.4099999992</v>
      </c>
      <c r="C473" s="2">
        <f>SUM(E200:E201)</f>
        <v>6531892.4100000001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72859.53</v>
      </c>
      <c r="C475" s="2">
        <f>E203</f>
        <v>72859.530000000319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14665878.479999999</v>
      </c>
      <c r="C476" s="2">
        <f>E204</f>
        <v>14665878.48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13152532.689999999</v>
      </c>
      <c r="C478" s="2">
        <f>E217</f>
        <v>13152532.689999998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1628825.949999999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1628825.9500000086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PROVIDENCE ST JOSEPH HOSPITAL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0</v>
      </c>
      <c r="C496" s="333">
        <f>C71</f>
        <v>0</v>
      </c>
      <c r="D496" s="333">
        <f>'[1]Prior Year'!C59</f>
        <v>0</v>
      </c>
      <c r="E496" s="2">
        <f>C59</f>
        <v>0</v>
      </c>
      <c r="F496" s="334" t="str">
        <f t="shared" ref="F496:G511" si="15">IF(B496=0,"",IF(D496=0,"",B496/D496))</f>
        <v/>
      </c>
      <c r="G496" s="334" t="str">
        <f t="shared" si="15"/>
        <v/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1912835.9000000004</v>
      </c>
      <c r="C498" s="333">
        <f>E71</f>
        <v>1876344.8600000003</v>
      </c>
      <c r="D498" s="333">
        <f>'[1]Prior Year'!E59</f>
        <v>2333.9999999999995</v>
      </c>
      <c r="E498" s="2">
        <f>E59</f>
        <v>2394</v>
      </c>
      <c r="F498" s="334">
        <f t="shared" si="15"/>
        <v>819.55265638389062</v>
      </c>
      <c r="G498" s="334">
        <f t="shared" si="15"/>
        <v>783.76978279030925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0</v>
      </c>
      <c r="E503" s="2">
        <f>J59</f>
        <v>0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1377666.65</v>
      </c>
      <c r="C504" s="333">
        <f>K71</f>
        <v>164240.57999999999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0</v>
      </c>
      <c r="C508" s="333">
        <f>O71</f>
        <v>0</v>
      </c>
      <c r="D508" s="333">
        <f>'[1]Prior Year'!O59</f>
        <v>0</v>
      </c>
      <c r="E508" s="2">
        <f>O59</f>
        <v>0</v>
      </c>
      <c r="F508" s="334" t="str">
        <f t="shared" si="15"/>
        <v/>
      </c>
      <c r="G508" s="334" t="str">
        <f t="shared" si="15"/>
        <v/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359235.29000000004</v>
      </c>
      <c r="C509" s="333">
        <f>P71</f>
        <v>186791.99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0</v>
      </c>
      <c r="C510" s="333">
        <f>Q71</f>
        <v>0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559268.01000000013</v>
      </c>
      <c r="C511" s="333">
        <f>R71</f>
        <v>476684.61000000004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-24999.639999999996</v>
      </c>
      <c r="C512" s="333">
        <f>S71</f>
        <v>-50053.05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26488.950000000004</v>
      </c>
      <c r="C513" s="333">
        <f>T71</f>
        <v>53142.130000000005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898030.41</v>
      </c>
      <c r="C514" s="333">
        <f>U71</f>
        <v>1059886.5900000001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0</v>
      </c>
      <c r="C515" s="333">
        <f>V71</f>
        <v>0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0</v>
      </c>
      <c r="C516" s="333">
        <f>W71</f>
        <v>0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0</v>
      </c>
      <c r="C517" s="333">
        <f>X71</f>
        <v>0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1175342.95</v>
      </c>
      <c r="C518" s="333">
        <f>Y71</f>
        <v>1171815.07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0</v>
      </c>
      <c r="C520" s="333">
        <f>AA71</f>
        <v>0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1053155.1600000001</v>
      </c>
      <c r="C521" s="333">
        <f>AB71</f>
        <v>882605.19999999984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403524.77</v>
      </c>
      <c r="C522" s="333">
        <f>AC71</f>
        <v>457491.89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1117726.19</v>
      </c>
      <c r="C524" s="333">
        <f>AE71</f>
        <v>1046226.8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2495500.4900000002</v>
      </c>
      <c r="C526" s="333">
        <f>AG71</f>
        <v>3019419.8899999997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11110.879999999997</v>
      </c>
      <c r="C529" s="333">
        <f>AJ71</f>
        <v>20624.25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0</v>
      </c>
      <c r="C541" s="333">
        <f>AV71</f>
        <v>0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443412.45</v>
      </c>
      <c r="C544" s="333">
        <f>AY71</f>
        <v>262072.96000000008</v>
      </c>
      <c r="D544" s="333">
        <f>'[1]Prior Year'!AY59</f>
        <v>8048</v>
      </c>
      <c r="E544" s="2">
        <f>AY59</f>
        <v>7117</v>
      </c>
      <c r="F544" s="334">
        <f t="shared" ref="F544:G550" si="19">IF(B544=0,"",IF(D544=0,"",B544/D544))</f>
        <v>55.095980367793238</v>
      </c>
      <c r="G544" s="334">
        <f t="shared" si="19"/>
        <v>36.823515526204872</v>
      </c>
      <c r="H544" s="335">
        <f t="shared" si="16"/>
        <v>-0.33164787557296416</v>
      </c>
      <c r="I544" s="267" t="s">
        <v>1278</v>
      </c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46131.57</v>
      </c>
      <c r="C546" s="333">
        <f>BA71</f>
        <v>38675.109999999993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68715.28</v>
      </c>
      <c r="C547" s="333">
        <f>BB71</f>
        <v>111369.54000000001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818.84000000000015</v>
      </c>
      <c r="C549" s="333">
        <f>BD71</f>
        <v>1420.8899999999999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643314.38</v>
      </c>
      <c r="C550" s="333">
        <f>BE71</f>
        <v>669706.29</v>
      </c>
      <c r="D550" s="333">
        <f>'[1]Prior Year'!BE59</f>
        <v>34194.020000000004</v>
      </c>
      <c r="E550" s="2">
        <f>BE59</f>
        <v>34194.020000000004</v>
      </c>
      <c r="F550" s="334">
        <f t="shared" si="19"/>
        <v>18.813651626804919</v>
      </c>
      <c r="G550" s="334">
        <f t="shared" si="19"/>
        <v>19.585479858758926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285352.77</v>
      </c>
      <c r="C551" s="333">
        <f>BF71</f>
        <v>258367.33000000002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19440.45</v>
      </c>
      <c r="C552" s="333">
        <f>BG71</f>
        <v>5155.4799999999996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13.55</v>
      </c>
      <c r="C553" s="333">
        <f>BH71</f>
        <v>328.03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0</v>
      </c>
      <c r="C555" s="333">
        <f>BJ71</f>
        <v>0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0</v>
      </c>
      <c r="C556" s="333">
        <f>BK71</f>
        <v>0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382</v>
      </c>
      <c r="C557" s="333">
        <f>BL71</f>
        <v>356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280045.24</v>
      </c>
      <c r="C559" s="333">
        <f>BN71</f>
        <v>331314.89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2532.5300000000002</v>
      </c>
      <c r="C560" s="333">
        <f>BO71</f>
        <v>2269.11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0</v>
      </c>
      <c r="C561" s="333">
        <f>BP71</f>
        <v>0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2705.7</v>
      </c>
      <c r="C564" s="333">
        <f>BS71</f>
        <v>5475.9700000000012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103605.81</v>
      </c>
      <c r="C565" s="333">
        <f>BT71</f>
        <v>104569.53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4053</v>
      </c>
      <c r="C567" s="333">
        <f>BV71</f>
        <v>3770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36504</v>
      </c>
      <c r="C568" s="333">
        <f>BW71</f>
        <v>15210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619776.28</v>
      </c>
      <c r="C570" s="333">
        <f>BY71</f>
        <v>750664.78999999992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70035.570000000007</v>
      </c>
      <c r="C572" s="333">
        <f>CA71</f>
        <v>62277.049999999996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6236582.2236422766</v>
      </c>
      <c r="C574" s="333">
        <f>CC71</f>
        <v>5338062.9465091955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312895.46000000008</v>
      </c>
      <c r="C575" s="333">
        <f>CD71</f>
        <v>268825.20999999996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30921.800000000003</v>
      </c>
      <c r="E612" s="2">
        <f>SUM(C624:D647)+SUM(C668:D713)</f>
        <v>12844909.218088727</v>
      </c>
      <c r="F612" s="2">
        <f>CE64-(AX64+BD64+BE64+BG64+BJ64+BN64+BP64+BQ64+CB64+CC64+CD64)</f>
        <v>845766.62999999989</v>
      </c>
      <c r="G612" s="2">
        <f>CE77-(AX77+AY77+BD77+BE77+BG77+BJ77+BN77+BP77+BQ77+CB77+CC77+CD77)</f>
        <v>7117</v>
      </c>
      <c r="H612" s="326">
        <f>CE60-(AX60+AY60+AZ60+BD60+BE60+BG60+BJ60+BN60+BO60+BP60+BQ60+BR60+CB60+CC60+CD60)</f>
        <v>77.960000000000022</v>
      </c>
      <c r="I612" s="2">
        <f>CE78-(AX78+AY78+AZ78+BD78+BE78+BF78+BG78+BJ78+BN78+BO78+BP78+BQ78+BR78+CB78+CC78+CD78)</f>
        <v>9344.1159591940323</v>
      </c>
      <c r="J612" s="2">
        <f>CE79-(AX79+AY79+AZ79+BA79+BD79+BE79+BF79+BG79+BJ79+BN79+BO79+BP79+BQ79+BR79+CB79+CC79+CD79)</f>
        <v>76086.289999999994</v>
      </c>
      <c r="K612" s="2">
        <f>CE75-(AW75+AX75+AY75+AZ75+BA75+BB75+BC75+BD75+BE75+BF75+BG75+BH75+BI75+BJ75+BK75+BL75+BM75+BN75+BO75+BP75+BQ75+BR75+BS75+BT75+BU75+BV75+BW75+BX75+CB75+CC75+CD75)</f>
        <v>32975876.93</v>
      </c>
      <c r="L612" s="326">
        <f>CE80-(AW80+AX80+AY80+AZ80+BA80+BB80+BC80+BD80+BE80+BF80+BG80+BH80+BI80+BJ80+BK80+BL80+BM80+BN80+BO80+BP80+BQ80+BR80+BS80+BT80+BU80+BV80+BW80+BX80+BY80+BZ80+CA80+CB80+CC80+CD80)</f>
        <v>15.000000000000002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669706.29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268825.20999999996</v>
      </c>
      <c r="D615" s="338">
        <f>SUM(C614:C615)</f>
        <v>938531.5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5155.4799999999996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331314.89</v>
      </c>
      <c r="D619" s="2">
        <f>(D615/D612)*BN76</f>
        <v>75669.401911272944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5338062.9465091955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5750202.7184204683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1420.8899999999999</v>
      </c>
      <c r="D624" s="2">
        <f>(D615/D612)*BD76</f>
        <v>0</v>
      </c>
      <c r="E624" s="2">
        <f>(E623/E612)*SUM(C624:D624)</f>
        <v>636.08122111681087</v>
      </c>
      <c r="F624" s="2">
        <f>SUM(C624:E624)</f>
        <v>2056.9712211168107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262072.96000000008</v>
      </c>
      <c r="D625" s="2">
        <f>(D615/D612)*AY76</f>
        <v>48548.877345756067</v>
      </c>
      <c r="E625" s="2">
        <f>(E623/E612)*SUM(C625:D625)</f>
        <v>139054.19673897064</v>
      </c>
      <c r="F625" s="2">
        <f>(F624/F612)*AY64</f>
        <v>185.23190003825255</v>
      </c>
      <c r="G625" s="2">
        <f>SUM(C625:F625)</f>
        <v>449861.26598476502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2269.11</v>
      </c>
      <c r="D627" s="2">
        <f>(D615/D612)*BO76</f>
        <v>0</v>
      </c>
      <c r="E627" s="2">
        <f>(E623/E612)*SUM(C627:D627)</f>
        <v>1015.7987315333115</v>
      </c>
      <c r="F627" s="2">
        <f>(F624/F612)*BO64</f>
        <v>5.5186546761112663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3290.4273862094228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258367.33000000002</v>
      </c>
      <c r="D629" s="2">
        <f>(D615/D612)*BF76</f>
        <v>10981.272005510675</v>
      </c>
      <c r="E629" s="2">
        <f>(E623/E612)*SUM(C629:D629)</f>
        <v>120577.65743285629</v>
      </c>
      <c r="F629" s="2">
        <f>(F624/F612)*BF64</f>
        <v>47.393995545839786</v>
      </c>
      <c r="G629" s="2">
        <f>(G625/G612)*BF77</f>
        <v>0</v>
      </c>
      <c r="H629" s="2">
        <f>(H628/H612)*BF60</f>
        <v>245.22040936219523</v>
      </c>
      <c r="I629" s="2">
        <f>SUM(C629:H629)</f>
        <v>390218.87384327501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38675.109999999993</v>
      </c>
      <c r="D630" s="2">
        <f>(D615/D612)*BA76</f>
        <v>0</v>
      </c>
      <c r="E630" s="2">
        <f>(E623/E612)*SUM(C630:D630)</f>
        <v>17313.452269793568</v>
      </c>
      <c r="F630" s="2">
        <f>(F624/F612)*BA64</f>
        <v>0.52703150940823107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55989.089301302971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111369.54000000001</v>
      </c>
      <c r="D632" s="2">
        <f>(D615/D612)*BB76</f>
        <v>0</v>
      </c>
      <c r="E632" s="2">
        <f>(E623/E612)*SUM(C632:D632)</f>
        <v>49856.127496440633</v>
      </c>
      <c r="F632" s="2">
        <f>(F624/F612)*BB64</f>
        <v>2.2101760705575635</v>
      </c>
      <c r="G632" s="2">
        <f>(G625/G612)*BB77</f>
        <v>0</v>
      </c>
      <c r="H632" s="2">
        <f>(H628/H612)*BB60</f>
        <v>29.544627633999426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328.03</v>
      </c>
      <c r="D636" s="2">
        <f>(D615/D612)*BH76</f>
        <v>0</v>
      </c>
      <c r="E636" s="2">
        <f>(E623/E612)*SUM(C636:D636)</f>
        <v>146.84720348721399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356</v>
      </c>
      <c r="D637" s="2">
        <f>(D615/D612)*BL76</f>
        <v>1170.0609060598022</v>
      </c>
      <c r="E637" s="2">
        <f>(E623/E612)*SUM(C637:D637)</f>
        <v>683.16244369736285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568.3576382195082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5475.9700000000012</v>
      </c>
      <c r="D639" s="2">
        <f>(D615/D612)*BS76</f>
        <v>6712.9019609143052</v>
      </c>
      <c r="E639" s="2">
        <f>(E623/E612)*SUM(C639:D639)</f>
        <v>5456.5184925890326</v>
      </c>
      <c r="F639" s="2">
        <f>(F624/F612)*BS64</f>
        <v>0.95553950037563418</v>
      </c>
      <c r="G639" s="2">
        <f>(G625/G612)*BS77</f>
        <v>0</v>
      </c>
      <c r="H639" s="2">
        <f>(H628/H612)*BS60</f>
        <v>2.1103305452856733</v>
      </c>
      <c r="I639" s="2">
        <f>(I629/I612)*BS78</f>
        <v>3260.7953007784345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104569.53</v>
      </c>
      <c r="D640" s="2">
        <f>(D615/D612)*BT76</f>
        <v>28771.357579280633</v>
      </c>
      <c r="E640" s="2">
        <f>(E623/E612)*SUM(C640:D640)</f>
        <v>59691.907604549422</v>
      </c>
      <c r="F640" s="2">
        <f>(F624/F612)*BT64</f>
        <v>1.1252256490208226</v>
      </c>
      <c r="G640" s="2">
        <f>(G625/G612)*BT77</f>
        <v>0</v>
      </c>
      <c r="H640" s="2">
        <f>(H628/H612)*BT60</f>
        <v>55.712726395541779</v>
      </c>
      <c r="I640" s="2">
        <f>(I629/I612)*BT78</f>
        <v>13975.700544680116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3770</v>
      </c>
      <c r="D642" s="2">
        <f>(D615/D612)*BV76</f>
        <v>12408.412441384395</v>
      </c>
      <c r="E642" s="2">
        <f>(E623/E612)*SUM(C642:D642)</f>
        <v>7242.4919180564239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6027.3922089986854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15210</v>
      </c>
      <c r="D643" s="2">
        <f>(D615/D612)*BW76</f>
        <v>0</v>
      </c>
      <c r="E643" s="2">
        <f>(E623/E612)*SUM(C643:D643)</f>
        <v>6808.968585313919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443951.7309502447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750664.78999999992</v>
      </c>
      <c r="D645" s="2">
        <f>(D615/D612)*BY76</f>
        <v>0</v>
      </c>
      <c r="E645" s="2">
        <f>(E623/E612)*SUM(C645:D645)</f>
        <v>336045.5603689198</v>
      </c>
      <c r="F645" s="2">
        <f>(F624/F612)*BY64</f>
        <v>1.1138191987249084</v>
      </c>
      <c r="G645" s="2">
        <f>(G625/G612)*BY77</f>
        <v>0</v>
      </c>
      <c r="H645" s="2">
        <f>(H628/H612)*BY60</f>
        <v>163.33958420511109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62277.049999999996</v>
      </c>
      <c r="D647" s="2">
        <f>(D615/D612)*CA76</f>
        <v>0</v>
      </c>
      <c r="E647" s="2">
        <f>(E623/E612)*SUM(C647:D647)</f>
        <v>27879.189811704418</v>
      </c>
      <c r="F647" s="2">
        <f>(F624/F612)*CA64</f>
        <v>8.2593401289817861E-2</v>
      </c>
      <c r="G647" s="2">
        <f>(G625/G612)*CA77</f>
        <v>0</v>
      </c>
      <c r="H647" s="2">
        <f>(H628/H612)*CA60</f>
        <v>16.038512144171118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1177047.1646895735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8229891.1265091961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1876344.8600000003</v>
      </c>
      <c r="D670" s="2">
        <f>(D615/D612)*E76</f>
        <v>139236.33726788222</v>
      </c>
      <c r="E670" s="2">
        <f>(E623/E612)*SUM(C670:D670)</f>
        <v>902303.0278334273</v>
      </c>
      <c r="F670" s="2">
        <f>(F624/F612)*E64</f>
        <v>151.49609508821436</v>
      </c>
      <c r="G670" s="2">
        <f>(G625/G612)*E77</f>
        <v>449861.26598476502</v>
      </c>
      <c r="H670" s="2">
        <f>(H628/H612)*E60</f>
        <v>763.51759128435663</v>
      </c>
      <c r="I670" s="2">
        <f>(I629/I612)*E78</f>
        <v>67634.116646457507</v>
      </c>
      <c r="J670" s="2">
        <f>(J630/J612)*E79</f>
        <v>55989.089301302971</v>
      </c>
      <c r="K670" s="2">
        <f>(K644/K612)*E75</f>
        <v>54416.102899302161</v>
      </c>
      <c r="L670" s="2">
        <f>(L647/L612)*E80</f>
        <v>703874.20448436495</v>
      </c>
      <c r="M670" s="2">
        <f t="shared" si="20"/>
        <v>2374229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164240.57999999999</v>
      </c>
      <c r="D676" s="2">
        <f>(D615/D612)*K76</f>
        <v>284749.42149745487</v>
      </c>
      <c r="E676" s="2">
        <f>(E623/E612)*SUM(C676:D676)</f>
        <v>200996.6348005404</v>
      </c>
      <c r="F676" s="2">
        <f>(F624/F612)*K64</f>
        <v>0</v>
      </c>
      <c r="G676" s="2">
        <f>(G625/G612)*K77</f>
        <v>0</v>
      </c>
      <c r="H676" s="2">
        <f>(H628/H612)*K60</f>
        <v>25.746032652485216</v>
      </c>
      <c r="I676" s="2">
        <f>(I629/I612)*K78</f>
        <v>138317.16609664512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624089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186791.99</v>
      </c>
      <c r="D681" s="2">
        <f>(D615/D612)*P76</f>
        <v>75349.494208293152</v>
      </c>
      <c r="E681" s="2">
        <f>(E623/E612)*SUM(C681:D681)</f>
        <v>117351.29065626778</v>
      </c>
      <c r="F681" s="2">
        <f>(F624/F612)*P64</f>
        <v>96.510121878467203</v>
      </c>
      <c r="G681" s="2">
        <f>(G625/G612)*P77</f>
        <v>0</v>
      </c>
      <c r="H681" s="2">
        <f>(H628/H612)*P60</f>
        <v>43.050743123827736</v>
      </c>
      <c r="I681" s="2">
        <f>(I629/I612)*P78</f>
        <v>36601.052430232361</v>
      </c>
      <c r="J681" s="2">
        <f>(J630/J612)*P79</f>
        <v>0</v>
      </c>
      <c r="K681" s="2">
        <f>(K644/K612)*P75</f>
        <v>4325.5500307346165</v>
      </c>
      <c r="L681" s="2">
        <f>(L647/L612)*P80</f>
        <v>50220.679026755133</v>
      </c>
      <c r="M681" s="2">
        <f t="shared" si="20"/>
        <v>283988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476684.61000000004</v>
      </c>
      <c r="D683" s="2">
        <f>(D615/D612)*R76</f>
        <v>0</v>
      </c>
      <c r="E683" s="2">
        <f>(E623/E612)*SUM(C683:D683)</f>
        <v>213394.51246499788</v>
      </c>
      <c r="F683" s="2">
        <f>(F624/F612)*R64</f>
        <v>22.051513954378709</v>
      </c>
      <c r="G683" s="2">
        <f>(G625/G612)*R77</f>
        <v>0</v>
      </c>
      <c r="H683" s="2">
        <f>(H628/H612)*R60</f>
        <v>81.880825157084132</v>
      </c>
      <c r="I683" s="2">
        <f>(I629/I612)*R78</f>
        <v>0</v>
      </c>
      <c r="J683" s="2">
        <f>(J630/J612)*R79</f>
        <v>0</v>
      </c>
      <c r="K683" s="2">
        <f>(K644/K612)*R75</f>
        <v>1150.0433724163208</v>
      </c>
      <c r="L683" s="2">
        <f>(L647/L612)*R80</f>
        <v>0</v>
      </c>
      <c r="M683" s="2">
        <f t="shared" si="20"/>
        <v>214648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-50053.05</v>
      </c>
      <c r="D684" s="2">
        <f>(D615/D612)*S76</f>
        <v>53239.440573317195</v>
      </c>
      <c r="E684" s="2">
        <f>(E623/E612)*SUM(C684:D684)</f>
        <v>1426.4321705626016</v>
      </c>
      <c r="F684" s="2">
        <f>(F624/F612)*S64</f>
        <v>-174.7968220767068</v>
      </c>
      <c r="G684" s="2">
        <f>(G625/G612)*S77</f>
        <v>0</v>
      </c>
      <c r="H684" s="2">
        <f>(H628/H612)*S60</f>
        <v>0</v>
      </c>
      <c r="I684" s="2">
        <f>(I629/I612)*S78</f>
        <v>25861.083425371591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80352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53142.130000000005</v>
      </c>
      <c r="D685" s="2">
        <f>(D615/D612)*T76</f>
        <v>0</v>
      </c>
      <c r="E685" s="2">
        <f>(E623/E612)*SUM(C685:D685)</f>
        <v>23789.815498137305</v>
      </c>
      <c r="F685" s="2">
        <f>(F624/F612)*T64</f>
        <v>0</v>
      </c>
      <c r="G685" s="2">
        <f>(G625/G612)*T77</f>
        <v>0</v>
      </c>
      <c r="H685" s="2">
        <f>(H628/H612)*T60</f>
        <v>23.213635998142408</v>
      </c>
      <c r="I685" s="2">
        <f>(I629/I612)*T78</f>
        <v>0</v>
      </c>
      <c r="J685" s="2">
        <f>(J630/J612)*T79</f>
        <v>0</v>
      </c>
      <c r="K685" s="2">
        <f>(K644/K612)*T75</f>
        <v>5896.2626636101413</v>
      </c>
      <c r="L685" s="2">
        <f>(L647/L612)*T80</f>
        <v>42373.697928824644</v>
      </c>
      <c r="M685" s="2">
        <f t="shared" si="20"/>
        <v>72083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1059886.5900000001</v>
      </c>
      <c r="D686" s="2">
        <f>(D615/D612)*U76</f>
        <v>25853.945016622572</v>
      </c>
      <c r="E686" s="2">
        <f>(E623/E612)*SUM(C686:D686)</f>
        <v>486046.88985733798</v>
      </c>
      <c r="F686" s="2">
        <f>(F624/F612)*U64</f>
        <v>595.74452536897763</v>
      </c>
      <c r="G686" s="2">
        <f>(G625/G612)*U77</f>
        <v>0</v>
      </c>
      <c r="H686" s="2">
        <f>(H628/H612)*U60</f>
        <v>253.23966543428082</v>
      </c>
      <c r="I686" s="2">
        <f>(I629/I612)*U78</f>
        <v>12558.566013275209</v>
      </c>
      <c r="J686" s="2">
        <f>(J630/J612)*U79</f>
        <v>0</v>
      </c>
      <c r="K686" s="2">
        <f>(K644/K612)*U75</f>
        <v>64740.261685684774</v>
      </c>
      <c r="L686" s="2">
        <f>(L647/L612)*U80</f>
        <v>0</v>
      </c>
      <c r="M686" s="2">
        <f t="shared" si="20"/>
        <v>590049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1171815.07</v>
      </c>
      <c r="D690" s="2">
        <f>(D615/D612)*Y76</f>
        <v>64167.596973494408</v>
      </c>
      <c r="E690" s="2">
        <f>(E623/E612)*SUM(C690:D690)</f>
        <v>553304.87517521624</v>
      </c>
      <c r="F690" s="2">
        <f>(F624/F612)*Y64</f>
        <v>58.8991882473007</v>
      </c>
      <c r="G690" s="2">
        <f>(G625/G612)*Y77</f>
        <v>0</v>
      </c>
      <c r="H690" s="2">
        <f>(H628/H612)*Y60</f>
        <v>253.23966543428085</v>
      </c>
      <c r="I690" s="2">
        <f>(I629/I612)*Y78</f>
        <v>31169.440562620202</v>
      </c>
      <c r="J690" s="2">
        <f>(J630/J612)*Y79</f>
        <v>0</v>
      </c>
      <c r="K690" s="2">
        <f>(K644/K612)*Y75</f>
        <v>142343.08662461481</v>
      </c>
      <c r="L690" s="2">
        <f>(L647/L612)*Y80</f>
        <v>0</v>
      </c>
      <c r="M690" s="2">
        <f t="shared" si="20"/>
        <v>791297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882605.19999999984</v>
      </c>
      <c r="D693" s="2">
        <f>(D615/D612)*AB76</f>
        <v>7396.1204043749067</v>
      </c>
      <c r="E693" s="2">
        <f>(E623/E612)*SUM(C693:D693)</f>
        <v>398421.50108621275</v>
      </c>
      <c r="F693" s="2">
        <f>(F624/F612)*AB64</f>
        <v>771.35256738090891</v>
      </c>
      <c r="G693" s="2">
        <f>(G625/G612)*AB77</f>
        <v>0</v>
      </c>
      <c r="H693" s="2">
        <f>(H628/H612)*AB60</f>
        <v>176.00156747682519</v>
      </c>
      <c r="I693" s="2">
        <f>(I629/I612)*AB78</f>
        <v>3592.6689826544689</v>
      </c>
      <c r="J693" s="2">
        <f>(J630/J612)*AB79</f>
        <v>0</v>
      </c>
      <c r="K693" s="2">
        <f>(K644/K612)*AB75</f>
        <v>34894.206786812567</v>
      </c>
      <c r="L693" s="2">
        <f>(L647/L612)*AB80</f>
        <v>0</v>
      </c>
      <c r="M693" s="2">
        <f t="shared" si="20"/>
        <v>445252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457491.89</v>
      </c>
      <c r="D694" s="2">
        <f>(D615/D612)*AC76</f>
        <v>3350.8359021790452</v>
      </c>
      <c r="E694" s="2">
        <f>(E623/E612)*SUM(C694:D694)</f>
        <v>206302.67215242411</v>
      </c>
      <c r="F694" s="2">
        <f>(F624/F612)*AC64</f>
        <v>67.91539134687703</v>
      </c>
      <c r="G694" s="2">
        <f>(G625/G612)*AC77</f>
        <v>0</v>
      </c>
      <c r="H694" s="2">
        <f>(H628/H612)*AC60</f>
        <v>234.24669052670973</v>
      </c>
      <c r="I694" s="2">
        <f>(I629/I612)*AC78</f>
        <v>1627.6701234613156</v>
      </c>
      <c r="J694" s="2">
        <f>(J630/J612)*AC79</f>
        <v>0</v>
      </c>
      <c r="K694" s="2">
        <f>(K644/K612)*AC75</f>
        <v>15288.875009479167</v>
      </c>
      <c r="L694" s="2">
        <f>(L647/L612)*AC80</f>
        <v>0</v>
      </c>
      <c r="M694" s="2">
        <f t="shared" si="20"/>
        <v>226872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1046226.8</v>
      </c>
      <c r="D696" s="2">
        <f>(D615/D612)*AE76</f>
        <v>72935.314066451494</v>
      </c>
      <c r="E696" s="2">
        <f>(E623/E612)*SUM(C696:D696)</f>
        <v>501008.52574306261</v>
      </c>
      <c r="F696" s="2">
        <f>(F624/F612)*AE64</f>
        <v>35.354839909950748</v>
      </c>
      <c r="G696" s="2">
        <f>(G625/G612)*AE77</f>
        <v>0</v>
      </c>
      <c r="H696" s="2">
        <f>(H628/H612)*AE60</f>
        <v>414.04685298504916</v>
      </c>
      <c r="I696" s="2">
        <f>(I629/I612)*AE78</f>
        <v>35428.36328512265</v>
      </c>
      <c r="J696" s="2">
        <f>(J630/J612)*AE79</f>
        <v>0</v>
      </c>
      <c r="K696" s="2">
        <f>(K644/K612)*AE75</f>
        <v>24217.10801894663</v>
      </c>
      <c r="L696" s="2">
        <f>(L647/L612)*AE80</f>
        <v>0</v>
      </c>
      <c r="M696" s="2">
        <f t="shared" si="20"/>
        <v>634039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3019419.8899999997</v>
      </c>
      <c r="D698" s="2">
        <f>(D615/D612)*AG76</f>
        <v>27990.709939751239</v>
      </c>
      <c r="E698" s="2">
        <f>(E623/E612)*SUM(C698:D698)</f>
        <v>1364215.8475701781</v>
      </c>
      <c r="F698" s="2">
        <f>(F624/F612)*AG64</f>
        <v>171.78977533675558</v>
      </c>
      <c r="G698" s="2">
        <f>(G625/G612)*AG77</f>
        <v>0</v>
      </c>
      <c r="H698" s="2">
        <f>(H628/H612)*AG60</f>
        <v>504.79106643233303</v>
      </c>
      <c r="I698" s="2">
        <f>(I629/I612)*AG78</f>
        <v>13596.500584757787</v>
      </c>
      <c r="J698" s="2">
        <f>(J630/J612)*AG79</f>
        <v>0</v>
      </c>
      <c r="K698" s="2">
        <f>(K644/K612)*AG75</f>
        <v>95762.116281113995</v>
      </c>
      <c r="L698" s="2">
        <f>(L647/L612)*AG80</f>
        <v>370377.50782231905</v>
      </c>
      <c r="M698" s="2">
        <f t="shared" si="20"/>
        <v>1872619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20624.25</v>
      </c>
      <c r="D701" s="2">
        <f>(D615/D612)*AJ76</f>
        <v>0</v>
      </c>
      <c r="E701" s="2">
        <f>(E623/E612)*SUM(C701:D701)</f>
        <v>9232.7330930743319</v>
      </c>
      <c r="F701" s="2">
        <f>(F624/F612)*AJ64</f>
        <v>16.495089092106351</v>
      </c>
      <c r="G701" s="2">
        <f>(G625/G612)*AJ77</f>
        <v>0</v>
      </c>
      <c r="H701" s="2">
        <f>(H628/H612)*AJ60</f>
        <v>5.4868594177427514</v>
      </c>
      <c r="I701" s="2">
        <f>(I629/I612)*AJ78</f>
        <v>0</v>
      </c>
      <c r="J701" s="2">
        <f>(J630/J612)*AJ79</f>
        <v>0</v>
      </c>
      <c r="K701" s="2">
        <f>(K644/K612)*AJ75</f>
        <v>918.11757752951098</v>
      </c>
      <c r="L701" s="2">
        <f>(L647/L612)*AJ80</f>
        <v>10201.075427309637</v>
      </c>
      <c r="M701" s="2">
        <f t="shared" si="20"/>
        <v>20374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0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18595111.936509196</v>
      </c>
      <c r="D715" s="2">
        <f>SUM(D616:D647)+SUM(D668:D713)</f>
        <v>938531.49999999977</v>
      </c>
      <c r="E715" s="2">
        <f>SUM(E624:E647)+SUM(E668:E713)</f>
        <v>5750202.7184204692</v>
      </c>
      <c r="F715" s="2">
        <f>SUM(F625:F648)+SUM(F668:F713)</f>
        <v>2056.9712211168107</v>
      </c>
      <c r="G715" s="2">
        <f>SUM(G626:G647)+SUM(G668:G713)</f>
        <v>449861.26598476502</v>
      </c>
      <c r="H715" s="2">
        <f>SUM(H629:H647)+SUM(H668:H713)</f>
        <v>3290.4273862094224</v>
      </c>
      <c r="I715" s="2">
        <f>SUM(I630:I647)+SUM(I668:I713)</f>
        <v>390218.87384327495</v>
      </c>
      <c r="J715" s="2">
        <f>SUM(J631:J647)+SUM(J668:J713)</f>
        <v>55989.089301302971</v>
      </c>
      <c r="K715" s="2">
        <f>SUM(K668:K713)</f>
        <v>443951.73095024476</v>
      </c>
      <c r="L715" s="2">
        <f>SUM(L668:L713)</f>
        <v>1177047.1646895735</v>
      </c>
      <c r="M715" s="2">
        <f>SUM(M668:M713)</f>
        <v>8229891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18595111.936509196</v>
      </c>
      <c r="D716" s="2">
        <f>D615</f>
        <v>938531.5</v>
      </c>
      <c r="E716" s="2">
        <f>E623</f>
        <v>5750202.7184204683</v>
      </c>
      <c r="F716" s="2">
        <f>F624</f>
        <v>2056.9712211168107</v>
      </c>
      <c r="G716" s="2">
        <f>G625</f>
        <v>449861.26598476502</v>
      </c>
      <c r="H716" s="2">
        <f>H628</f>
        <v>3290.4273862094228</v>
      </c>
      <c r="I716" s="2">
        <f>I629</f>
        <v>390218.87384327501</v>
      </c>
      <c r="J716" s="2">
        <f>J630</f>
        <v>55989.089301302971</v>
      </c>
      <c r="K716" s="2">
        <f>K644</f>
        <v>443951.7309502447</v>
      </c>
      <c r="L716" s="2">
        <f>L647</f>
        <v>1177047.1646895735</v>
      </c>
      <c r="M716" s="2">
        <f>C648</f>
        <v>8229891.1265091961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TAL*194*A</v>
      </c>
      <c r="B721" s="282">
        <f>ROUND(C166,0)</f>
        <v>20955</v>
      </c>
      <c r="C721" s="282">
        <f>ROUND(C167,0)</f>
        <v>-9819</v>
      </c>
      <c r="D721" s="282">
        <f>ROUND(C168,0)</f>
        <v>0</v>
      </c>
      <c r="E721" s="282">
        <f>ROUND(C169,0)</f>
        <v>0</v>
      </c>
      <c r="F721" s="282">
        <f>ROUND(C170,0)</f>
        <v>141805</v>
      </c>
      <c r="G721" s="282">
        <f>ROUND(C171,0)</f>
        <v>5355</v>
      </c>
      <c r="H721" s="282">
        <f>ROUND(C172+C173,0)</f>
        <v>0</v>
      </c>
      <c r="I721" s="282">
        <f>ROUND(C176,0)</f>
        <v>63336</v>
      </c>
      <c r="J721" s="282">
        <f>ROUND(C177,0)</f>
        <v>0</v>
      </c>
      <c r="K721" s="282">
        <f>ROUND(C180,0)</f>
        <v>0</v>
      </c>
      <c r="L721" s="282">
        <f>ROUND(C181,0)</f>
        <v>0</v>
      </c>
      <c r="M721" s="282">
        <f>ROUND(C184,0)</f>
        <v>88416</v>
      </c>
      <c r="N721" s="282">
        <f>ROUND(C185,0)</f>
        <v>0</v>
      </c>
      <c r="O721" s="282">
        <f>ROUND(C186,0)</f>
        <v>0</v>
      </c>
      <c r="P721" s="282">
        <f>ROUND(C189,0)</f>
        <v>172306</v>
      </c>
      <c r="Q721" s="282">
        <f>ROUND(C190,0)</f>
        <v>0</v>
      </c>
      <c r="R721" s="282">
        <f>ROUND(B196,0)</f>
        <v>274692</v>
      </c>
      <c r="S721" s="282">
        <f>ROUND(C196,0)</f>
        <v>0</v>
      </c>
      <c r="T721" s="282">
        <f>ROUND(D196,0)</f>
        <v>0</v>
      </c>
      <c r="U721" s="282">
        <f>ROUND(B197,0)</f>
        <v>5505470</v>
      </c>
      <c r="V721" s="282">
        <f>ROUND(C197,0)</f>
        <v>14072</v>
      </c>
      <c r="W721" s="282">
        <f>ROUND(D197,0)</f>
        <v>0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2102471</v>
      </c>
      <c r="AB721" s="282">
        <f>ROUND(C199,0)</f>
        <v>0</v>
      </c>
      <c r="AC721" s="282">
        <f>ROUND(D199,0)</f>
        <v>0</v>
      </c>
      <c r="AD721" s="282">
        <f>ROUND(B200,0)</f>
        <v>6531892</v>
      </c>
      <c r="AE721" s="282">
        <f>ROUND(C200,0)</f>
        <v>0</v>
      </c>
      <c r="AF721" s="282">
        <f>ROUND(D200,0)</f>
        <v>0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24043</v>
      </c>
      <c r="AN721" s="282">
        <f>ROUND(C203,0)</f>
        <v>33816</v>
      </c>
      <c r="AO721" s="282">
        <f>ROUND(D203,0)</f>
        <v>-15000</v>
      </c>
      <c r="AP721" s="282">
        <f>ROUND(B204,0)</f>
        <v>14602990</v>
      </c>
      <c r="AQ721" s="282">
        <f>ROUND(C204,0)</f>
        <v>47888</v>
      </c>
      <c r="AR721" s="282">
        <f>ROUND(D204,0)</f>
        <v>-15000</v>
      </c>
      <c r="AS721" s="282"/>
      <c r="AT721" s="282"/>
      <c r="AU721" s="282"/>
      <c r="AV721" s="282">
        <f>ROUND(B210,0)</f>
        <v>4574026</v>
      </c>
      <c r="AW721" s="282">
        <f>ROUND(C210,0)</f>
        <v>133504</v>
      </c>
      <c r="AX721" s="282">
        <f>ROUND(D210,0)</f>
        <v>0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2060142</v>
      </c>
      <c r="BC721" s="282">
        <f>ROUND(C212,0)</f>
        <v>18552</v>
      </c>
      <c r="BD721" s="282">
        <f>ROUND(D212,0)</f>
        <v>0</v>
      </c>
      <c r="BE721" s="282">
        <f>ROUND(B213,0)</f>
        <v>5955640</v>
      </c>
      <c r="BF721" s="282">
        <f>ROUND(C213,0)</f>
        <v>157437</v>
      </c>
      <c r="BG721" s="282">
        <f>ROUND(D213,0)</f>
        <v>0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12837185</v>
      </c>
      <c r="BR721" s="282">
        <f>ROUND(C217,0)</f>
        <v>315348</v>
      </c>
      <c r="BS721" s="282">
        <f>ROUND(D217,0)</f>
        <v>0</v>
      </c>
      <c r="BT721" s="282">
        <f>ROUND(C222,0)</f>
        <v>0</v>
      </c>
      <c r="BU721" s="282">
        <f>ROUND(C223,0)</f>
        <v>9006845</v>
      </c>
      <c r="BV721" s="282">
        <f>ROUND(C224,0)</f>
        <v>4593740</v>
      </c>
      <c r="BW721" s="282">
        <f>ROUND(C225,0)</f>
        <v>277798</v>
      </c>
      <c r="BX721" s="282">
        <f>ROUND(C226,0)</f>
        <v>777860</v>
      </c>
      <c r="BY721" s="282">
        <f>ROUND(C227,0)</f>
        <v>1209305</v>
      </c>
      <c r="BZ721" s="282">
        <f>ROUND(C230,0)</f>
        <v>0</v>
      </c>
      <c r="CA721" s="282">
        <f>ROUND(C232,0)</f>
        <v>0</v>
      </c>
      <c r="CB721" s="282">
        <f>ROUND(C233,0)</f>
        <v>229669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TAL*194*A</v>
      </c>
      <c r="B725" s="282">
        <f>ROUND(C112,0)</f>
        <v>0</v>
      </c>
      <c r="C725" s="282">
        <f>ROUND(C113,0)</f>
        <v>0</v>
      </c>
      <c r="D725" s="282">
        <f>ROUND(C114,0)</f>
        <v>0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0</v>
      </c>
      <c r="I725" s="282">
        <f>ROUND(D115,0)</f>
        <v>0</v>
      </c>
      <c r="J725" s="282">
        <f>ROUND(C117,0)</f>
        <v>0</v>
      </c>
      <c r="K725" s="282">
        <f>ROUND(C118,0)</f>
        <v>15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40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1912</v>
      </c>
      <c r="Y725" s="282">
        <f>ROUND(B140,0)</f>
        <v>12449</v>
      </c>
      <c r="Z725" s="282">
        <f>ROUND(B141,0)</f>
        <v>4336591</v>
      </c>
      <c r="AA725" s="282">
        <f>ROUND(B142,0)</f>
        <v>13766050</v>
      </c>
      <c r="AB725" s="282">
        <f>ROUND(B143,0)</f>
        <v>0</v>
      </c>
      <c r="AC725" s="282">
        <f>ROUND(C139,0)</f>
        <v>286</v>
      </c>
      <c r="AD725" s="282">
        <f>ROUND(C140,0)</f>
        <v>5751</v>
      </c>
      <c r="AE725" s="282">
        <f>ROUND(C141,0)</f>
        <v>1002491</v>
      </c>
      <c r="AF725" s="282">
        <f>ROUND(C142,0)</f>
        <v>6359955</v>
      </c>
      <c r="AG725" s="282">
        <f>ROUND(C143,0)</f>
        <v>0</v>
      </c>
      <c r="AH725" s="282">
        <f>ROUND(D139,0)</f>
        <v>196</v>
      </c>
      <c r="AI725" s="282">
        <f>ROUND(D140,0)</f>
        <v>6036</v>
      </c>
      <c r="AJ725" s="282">
        <f>ROUND(D141,0)</f>
        <v>836770</v>
      </c>
      <c r="AK725" s="282">
        <f>ROUND(D142,0)</f>
        <v>6674020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TAL*194*A</v>
      </c>
      <c r="B729" s="282">
        <f>ROUND(C249,0)</f>
        <v>0</v>
      </c>
      <c r="C729" s="282">
        <f>ROUND(C250,0)</f>
        <v>3527</v>
      </c>
      <c r="D729" s="282">
        <f>ROUND(C251,0)</f>
        <v>0</v>
      </c>
      <c r="E729" s="282">
        <f>ROUND(C252,0)</f>
        <v>-2335540</v>
      </c>
      <c r="F729" s="282">
        <f>ROUND(C253,0)</f>
        <v>2316825</v>
      </c>
      <c r="G729" s="282">
        <f>ROUND(C254,0)</f>
        <v>0</v>
      </c>
      <c r="H729" s="282">
        <f>ROUND(C255,0)</f>
        <v>494769</v>
      </c>
      <c r="I729" s="282">
        <f>ROUND(C256,0)</f>
        <v>0</v>
      </c>
      <c r="J729" s="282">
        <f>ROUND(C257,0)</f>
        <v>204173</v>
      </c>
      <c r="K729" s="282">
        <f>ROUND(C258,0)</f>
        <v>0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164422</v>
      </c>
      <c r="Q729" s="282">
        <f>ROUND(C268,0)</f>
        <v>274692</v>
      </c>
      <c r="R729" s="282">
        <f>ROUND(C269,0)</f>
        <v>5519542</v>
      </c>
      <c r="S729" s="282">
        <f>ROUND(C270,0)</f>
        <v>0</v>
      </c>
      <c r="T729" s="282">
        <f>ROUND(C271,0)</f>
        <v>2102471</v>
      </c>
      <c r="U729" s="282">
        <f>ROUND(C272,0)</f>
        <v>6531892</v>
      </c>
      <c r="V729" s="282">
        <f>ROUND(C273,0)</f>
        <v>0</v>
      </c>
      <c r="W729" s="282">
        <f>ROUND(C274,0)</f>
        <v>72860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229441</v>
      </c>
      <c r="AJ729" s="282">
        <f>ROUND(C306,0)</f>
        <v>748902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2133963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-6281</v>
      </c>
      <c r="AZ729" s="282">
        <f>ROUND(C326,0)</f>
        <v>4177748</v>
      </c>
      <c r="BA729" s="282">
        <f>ROUND(C327,0)</f>
        <v>1281000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88.56</v>
      </c>
      <c r="BJ729" s="282">
        <f>ROUND(C358,0)</f>
        <v>0</v>
      </c>
      <c r="BK729" s="282">
        <f>ROUND(C359,0)</f>
        <v>6175852</v>
      </c>
      <c r="BL729" s="282">
        <f>ROUND(C362,0)</f>
        <v>0</v>
      </c>
      <c r="BM729" s="282">
        <f>ROUND(C363,0)</f>
        <v>456195</v>
      </c>
      <c r="BN729" s="282">
        <f>ROUND(C364,0)</f>
        <v>15853173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7764946</v>
      </c>
      <c r="BT729" s="282">
        <f>ROUND(C379,0)</f>
        <v>689351</v>
      </c>
      <c r="BU729" s="282">
        <f>ROUND(C380,0)</f>
        <v>1550072</v>
      </c>
      <c r="BV729" s="282">
        <f>ROUND(C381,0)</f>
        <v>901095</v>
      </c>
      <c r="BW729" s="282">
        <f>ROUND(C382,0)</f>
        <v>221201</v>
      </c>
      <c r="BX729" s="282">
        <f>ROUND(C383,0)</f>
        <v>1574842</v>
      </c>
      <c r="BY729" s="282">
        <f>ROUND(C384,0)</f>
        <v>315348</v>
      </c>
      <c r="BZ729" s="282">
        <f>ROUND(C385,0)</f>
        <v>63336</v>
      </c>
      <c r="CA729" s="282">
        <f>ROUND(C386,0)</f>
        <v>0</v>
      </c>
      <c r="CB729" s="282">
        <f>ROUND(C387,0)</f>
        <v>95171</v>
      </c>
      <c r="CC729" s="282">
        <f>ROUND(C388,0)</f>
        <v>173654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TAL*194*6010*A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TAL*194*6030*A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0</v>
      </c>
    </row>
    <row r="735" spans="1:84" ht="12.65" customHeight="1" x14ac:dyDescent="0.35">
      <c r="A735" s="209" t="str">
        <f>RIGHT($C$84,3)&amp;"*"&amp;RIGHT($C$83,4)&amp;"*"&amp;E$55&amp;"*"&amp;"A"</f>
        <v>TAL*194*6070*A</v>
      </c>
      <c r="B735" s="282">
        <f>ROUND(E59,0)</f>
        <v>2394</v>
      </c>
      <c r="C735" s="285">
        <f>ROUND(E60,2)</f>
        <v>18.09</v>
      </c>
      <c r="D735" s="282">
        <f>ROUND(E61,0)</f>
        <v>1603467</v>
      </c>
      <c r="E735" s="282">
        <f>ROUND(E62,0)</f>
        <v>142352</v>
      </c>
      <c r="F735" s="282">
        <f>ROUND(E63,0)</f>
        <v>75</v>
      </c>
      <c r="G735" s="282">
        <f>ROUND(E64,0)</f>
        <v>62291</v>
      </c>
      <c r="H735" s="282">
        <f>ROUND(E65,0)</f>
        <v>0</v>
      </c>
      <c r="I735" s="282">
        <f>ROUND(E66,0)</f>
        <v>14622</v>
      </c>
      <c r="J735" s="282">
        <f>ROUND(E67,0)</f>
        <v>42307</v>
      </c>
      <c r="K735" s="282">
        <f>ROUND(E68,0)</f>
        <v>2745</v>
      </c>
      <c r="L735" s="282">
        <f>ROUND(E70,0)</f>
        <v>0</v>
      </c>
      <c r="M735" s="282">
        <f>ROUND(E71,0)</f>
        <v>1876345</v>
      </c>
      <c r="N735" s="282">
        <f>ROUND(E76,0)</f>
        <v>4587</v>
      </c>
      <c r="O735" s="282">
        <f>ROUND(E74,0)</f>
        <v>815254</v>
      </c>
      <c r="P735" s="282">
        <f>IF(E77&gt;0,ROUND(E77,0),0)</f>
        <v>7117</v>
      </c>
      <c r="Q735" s="282">
        <f>IF(E78&gt;0,ROUND(E78,0),0)</f>
        <v>1620</v>
      </c>
      <c r="R735" s="282">
        <f>IF(E79&gt;0,ROUND(E79,0),0)</f>
        <v>76086</v>
      </c>
      <c r="S735" s="282">
        <f>IF(E80&gt;0,ROUND(E80,0),0)</f>
        <v>9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TAL*194*6100*A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2374229</v>
      </c>
    </row>
    <row r="737" spans="1:26" ht="12.65" customHeight="1" x14ac:dyDescent="0.35">
      <c r="A737" s="209" t="str">
        <f>RIGHT($C$84,3)&amp;"*"&amp;RIGHT($C$83,4)&amp;"*"&amp;G$55&amp;"*"&amp;"A"</f>
        <v>TAL*194*6120*A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TAL*194*6140*A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TAL*194*6150*A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TAL*194*6170*A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TAL*194*6200*A</v>
      </c>
      <c r="B741" s="282">
        <f>ROUND(K59,0)</f>
        <v>0</v>
      </c>
      <c r="C741" s="285">
        <f>ROUND(K60,2)</f>
        <v>0.61</v>
      </c>
      <c r="D741" s="282">
        <f>ROUND(K61,0)</f>
        <v>69344</v>
      </c>
      <c r="E741" s="282">
        <f>ROUND(K62,0)</f>
        <v>6156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424</v>
      </c>
      <c r="J741" s="282">
        <f>ROUND(K67,0)</f>
        <v>86520</v>
      </c>
      <c r="K741" s="282">
        <f>ROUND(K68,0)</f>
        <v>783</v>
      </c>
      <c r="L741" s="282">
        <f>ROUND(K70,0)</f>
        <v>0</v>
      </c>
      <c r="M741" s="282">
        <f>ROUND(K71,0)</f>
        <v>164241</v>
      </c>
      <c r="N741" s="282">
        <f>ROUND(K76,0)</f>
        <v>9382</v>
      </c>
      <c r="O741" s="282">
        <f>ROUND(K74,0)</f>
        <v>0</v>
      </c>
      <c r="P741" s="282">
        <f>IF(K77&gt;0,ROUND(K77,0),0)</f>
        <v>0</v>
      </c>
      <c r="Q741" s="282">
        <f>IF(K78&gt;0,ROUND(K78,0),0)</f>
        <v>3312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TAL*194*6210*A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624089</v>
      </c>
    </row>
    <row r="743" spans="1:26" ht="12.65" customHeight="1" x14ac:dyDescent="0.35">
      <c r="A743" s="209" t="str">
        <f>RIGHT($C$84,3)&amp;"*"&amp;RIGHT($C$83,4)&amp;"*"&amp;M$55&amp;"*"&amp;"A"</f>
        <v>TAL*194*6330*A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TAL*194*6400*A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TAL*194*7010*A</v>
      </c>
      <c r="B745" s="282">
        <f>ROUND(O59,0)</f>
        <v>0</v>
      </c>
      <c r="C745" s="285">
        <f>ROUND(O60,2)</f>
        <v>0</v>
      </c>
      <c r="D745" s="282">
        <f>ROUND(O61,0)</f>
        <v>0</v>
      </c>
      <c r="E745" s="282">
        <f>ROUND(O62,0)</f>
        <v>0</v>
      </c>
      <c r="F745" s="282">
        <f>ROUND(O63,0)</f>
        <v>0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0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TAL*194*7020*A</v>
      </c>
      <c r="B746" s="282">
        <f>ROUND(P59,0)</f>
        <v>0</v>
      </c>
      <c r="C746" s="285">
        <f>ROUND(P60,2)</f>
        <v>1.02</v>
      </c>
      <c r="D746" s="282">
        <f>ROUND(P61,0)</f>
        <v>83321</v>
      </c>
      <c r="E746" s="282">
        <f>ROUND(P62,0)</f>
        <v>7397</v>
      </c>
      <c r="F746" s="282">
        <f>ROUND(P63,0)</f>
        <v>0</v>
      </c>
      <c r="G746" s="282">
        <f>ROUND(P64,0)</f>
        <v>39682</v>
      </c>
      <c r="H746" s="282">
        <f>ROUND(P65,0)</f>
        <v>0</v>
      </c>
      <c r="I746" s="282">
        <f>ROUND(P66,0)</f>
        <v>32958</v>
      </c>
      <c r="J746" s="282">
        <f>ROUND(P67,0)</f>
        <v>22895</v>
      </c>
      <c r="K746" s="282">
        <f>ROUND(P68,0)</f>
        <v>0</v>
      </c>
      <c r="L746" s="282">
        <f>ROUND(P70,0)</f>
        <v>0</v>
      </c>
      <c r="M746" s="282">
        <f>ROUND(P71,0)</f>
        <v>186792</v>
      </c>
      <c r="N746" s="282">
        <f>ROUND(P76,0)</f>
        <v>2483</v>
      </c>
      <c r="O746" s="282">
        <f>ROUND(P74,0)</f>
        <v>321294</v>
      </c>
      <c r="P746" s="282">
        <f>IF(P77&gt;0,ROUND(P77,0),0)</f>
        <v>0</v>
      </c>
      <c r="Q746" s="282">
        <f>IF(P78&gt;0,ROUND(P78,0),0)</f>
        <v>876</v>
      </c>
      <c r="R746" s="282">
        <f>IF(P79&gt;0,ROUND(P79,0),0)</f>
        <v>0</v>
      </c>
      <c r="S746" s="282">
        <f>IF(P80&gt;0,ROUND(P80,0),0)</f>
        <v>1</v>
      </c>
      <c r="T746" s="285">
        <f>IF(P81&gt;0,ROUND(P81,2),0)</f>
        <v>0</v>
      </c>
      <c r="U746" s="282"/>
      <c r="X746" s="282"/>
      <c r="Y746" s="282"/>
      <c r="Z746" s="282">
        <f t="shared" si="21"/>
        <v>0</v>
      </c>
    </row>
    <row r="747" spans="1:26" ht="12.65" customHeight="1" x14ac:dyDescent="0.35">
      <c r="A747" s="209" t="str">
        <f>RIGHT($C$84,3)&amp;"*"&amp;RIGHT($C$83,4)&amp;"*"&amp;Q$55&amp;"*"&amp;"A"</f>
        <v>TAL*194*7030*A</v>
      </c>
      <c r="B747" s="282">
        <f>ROUND(Q59,0)</f>
        <v>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0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1"/>
        <v>283988</v>
      </c>
    </row>
    <row r="748" spans="1:26" ht="12.65" customHeight="1" x14ac:dyDescent="0.35">
      <c r="A748" s="209" t="str">
        <f>RIGHT($C$84,3)&amp;"*"&amp;RIGHT($C$83,4)&amp;"*"&amp;R$55&amp;"*"&amp;"A"</f>
        <v>TAL*194*7040*A</v>
      </c>
      <c r="B748" s="282">
        <f>ROUND(R59,0)</f>
        <v>0</v>
      </c>
      <c r="C748" s="285">
        <f>ROUND(R60,2)</f>
        <v>1.94</v>
      </c>
      <c r="D748" s="282">
        <f>ROUND(R61,0)</f>
        <v>424160</v>
      </c>
      <c r="E748" s="282">
        <f>ROUND(R62,0)</f>
        <v>37656</v>
      </c>
      <c r="F748" s="282">
        <f>ROUND(R63,0)</f>
        <v>0</v>
      </c>
      <c r="G748" s="282">
        <f>ROUND(R64,0)</f>
        <v>9067</v>
      </c>
      <c r="H748" s="282">
        <f>ROUND(R65,0)</f>
        <v>185</v>
      </c>
      <c r="I748" s="282">
        <f>ROUND(R66,0)</f>
        <v>40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476685</v>
      </c>
      <c r="N748" s="282">
        <f>ROUND(R76,0)</f>
        <v>0</v>
      </c>
      <c r="O748" s="282">
        <f>ROUND(R74,0)</f>
        <v>83530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0</v>
      </c>
    </row>
    <row r="749" spans="1:26" ht="12.65" customHeight="1" x14ac:dyDescent="0.35">
      <c r="A749" s="209" t="str">
        <f>RIGHT($C$84,3)&amp;"*"&amp;RIGHT($C$83,4)&amp;"*"&amp;S$55&amp;"*"&amp;"A"</f>
        <v>TAL*194*7050*A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-71871</v>
      </c>
      <c r="H749" s="282">
        <f>ROUND(S65,0)</f>
        <v>0</v>
      </c>
      <c r="I749" s="282">
        <f>ROUND(S66,0)</f>
        <v>4011</v>
      </c>
      <c r="J749" s="282">
        <f>ROUND(S67,0)</f>
        <v>16177</v>
      </c>
      <c r="K749" s="282">
        <f>ROUND(S68,0)</f>
        <v>598</v>
      </c>
      <c r="L749" s="282">
        <f>ROUND(S70,0)</f>
        <v>0</v>
      </c>
      <c r="M749" s="282">
        <f>ROUND(S71,0)</f>
        <v>-50053</v>
      </c>
      <c r="N749" s="282">
        <f>ROUND(S76,0)</f>
        <v>1754</v>
      </c>
      <c r="O749" s="282">
        <f>ROUND(S74,0)</f>
        <v>0</v>
      </c>
      <c r="P749" s="282">
        <f>IF(S77&gt;0,ROUND(S77,0),0)</f>
        <v>0</v>
      </c>
      <c r="Q749" s="282">
        <f>IF(S78&gt;0,ROUND(S78,0),0)</f>
        <v>619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214648</v>
      </c>
    </row>
    <row r="750" spans="1:26" ht="12.65" customHeight="1" x14ac:dyDescent="0.35">
      <c r="A750" s="209" t="str">
        <f>RIGHT($C$84,3)&amp;"*"&amp;RIGHT($C$83,4)&amp;"*"&amp;T$55&amp;"*"&amp;"A"</f>
        <v>TAL*194*7060*A</v>
      </c>
      <c r="B750" s="282"/>
      <c r="C750" s="285">
        <f>ROUND(T60,2)</f>
        <v>0.55000000000000004</v>
      </c>
      <c r="D750" s="282">
        <f>ROUND(T61,0)</f>
        <v>48809</v>
      </c>
      <c r="E750" s="282">
        <f>ROUND(T62,0)</f>
        <v>4333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53142</v>
      </c>
      <c r="N750" s="282">
        <f>ROUND(T76,0)</f>
        <v>0</v>
      </c>
      <c r="O750" s="282">
        <f>ROUND(T74,0)</f>
        <v>437963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1</v>
      </c>
      <c r="T750" s="285">
        <f>IF(T81&gt;0,ROUND(T81,2),0)</f>
        <v>0</v>
      </c>
      <c r="U750" s="282"/>
      <c r="X750" s="282"/>
      <c r="Y750" s="282"/>
      <c r="Z750" s="282">
        <f t="shared" si="21"/>
        <v>80352</v>
      </c>
    </row>
    <row r="751" spans="1:26" ht="12.65" customHeight="1" x14ac:dyDescent="0.35">
      <c r="A751" s="209" t="str">
        <f>RIGHT($C$84,3)&amp;"*"&amp;RIGHT($C$83,4)&amp;"*"&amp;U$55&amp;"*"&amp;"A"</f>
        <v>TAL*194*7070*A</v>
      </c>
      <c r="B751" s="282">
        <f>ROUND(U59,0)</f>
        <v>0</v>
      </c>
      <c r="C751" s="285">
        <f>ROUND(U60,2)</f>
        <v>6</v>
      </c>
      <c r="D751" s="282">
        <f>ROUND(U61,0)</f>
        <v>489406</v>
      </c>
      <c r="E751" s="282">
        <f>ROUND(U62,0)</f>
        <v>43448</v>
      </c>
      <c r="F751" s="282">
        <f>ROUND(U63,0)</f>
        <v>6917</v>
      </c>
      <c r="G751" s="282">
        <f>ROUND(U64,0)</f>
        <v>244953</v>
      </c>
      <c r="H751" s="282">
        <f>ROUND(U65,0)</f>
        <v>0</v>
      </c>
      <c r="I751" s="282">
        <f>ROUND(U66,0)</f>
        <v>252159</v>
      </c>
      <c r="J751" s="282">
        <f>ROUND(U67,0)</f>
        <v>7856</v>
      </c>
      <c r="K751" s="282">
        <f>ROUND(U68,0)</f>
        <v>6490</v>
      </c>
      <c r="L751" s="282">
        <f>ROUND(U70,0)</f>
        <v>0</v>
      </c>
      <c r="M751" s="282">
        <f>ROUND(U71,0)</f>
        <v>1059887</v>
      </c>
      <c r="N751" s="282">
        <f>ROUND(U76,0)</f>
        <v>852</v>
      </c>
      <c r="O751" s="282">
        <f>ROUND(U74,0)</f>
        <v>4323755</v>
      </c>
      <c r="P751" s="282">
        <f>IF(U77&gt;0,ROUND(U77,0),0)</f>
        <v>0</v>
      </c>
      <c r="Q751" s="282">
        <f>IF(U78&gt;0,ROUND(U78,0),0)</f>
        <v>301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72083</v>
      </c>
    </row>
    <row r="752" spans="1:26" ht="12.65" customHeight="1" x14ac:dyDescent="0.35">
      <c r="A752" s="209" t="str">
        <f>RIGHT($C$84,3)&amp;"*"&amp;RIGHT($C$83,4)&amp;"*"&amp;V$55&amp;"*"&amp;"A"</f>
        <v>TAL*194*7110*A</v>
      </c>
      <c r="B752" s="282">
        <f>ROUND(V59,0)</f>
        <v>0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590049</v>
      </c>
    </row>
    <row r="753" spans="1:26" ht="12.65" customHeight="1" x14ac:dyDescent="0.35">
      <c r="A753" s="209" t="str">
        <f>RIGHT($C$84,3)&amp;"*"&amp;RIGHT($C$83,4)&amp;"*"&amp;W$55&amp;"*"&amp;"A"</f>
        <v>TAL*194*7120*A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0</v>
      </c>
    </row>
    <row r="754" spans="1:26" ht="12.65" customHeight="1" x14ac:dyDescent="0.35">
      <c r="A754" s="209" t="str">
        <f>RIGHT($C$84,3)&amp;"*"&amp;RIGHT($C$83,4)&amp;"*"&amp;X$55&amp;"*"&amp;"A"</f>
        <v>TAL*194*7130*A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0</v>
      </c>
    </row>
    <row r="755" spans="1:26" ht="12.65" customHeight="1" x14ac:dyDescent="0.35">
      <c r="A755" s="209" t="str">
        <f>RIGHT($C$84,3)&amp;"*"&amp;RIGHT($C$83,4)&amp;"*"&amp;Y$55&amp;"*"&amp;"A"</f>
        <v>TAL*194*7140*A</v>
      </c>
      <c r="B755" s="282">
        <f>ROUND(Y59,0)</f>
        <v>0</v>
      </c>
      <c r="C755" s="285">
        <f>ROUND(Y60,2)</f>
        <v>6</v>
      </c>
      <c r="D755" s="282">
        <f>ROUND(Y61,0)</f>
        <v>563747</v>
      </c>
      <c r="E755" s="282">
        <f>ROUND(Y62,0)</f>
        <v>50048</v>
      </c>
      <c r="F755" s="282">
        <f>ROUND(Y63,0)</f>
        <v>0</v>
      </c>
      <c r="G755" s="282">
        <f>ROUND(Y64,0)</f>
        <v>24218</v>
      </c>
      <c r="H755" s="282">
        <f>ROUND(Y65,0)</f>
        <v>333</v>
      </c>
      <c r="I755" s="282">
        <f>ROUND(Y66,0)</f>
        <v>512326</v>
      </c>
      <c r="J755" s="282">
        <f>ROUND(Y67,0)</f>
        <v>19497</v>
      </c>
      <c r="K755" s="282">
        <f>ROUND(Y68,0)</f>
        <v>0</v>
      </c>
      <c r="L755" s="282">
        <f>ROUND(Y70,0)</f>
        <v>150</v>
      </c>
      <c r="M755" s="282">
        <f>ROUND(Y71,0)</f>
        <v>1171815</v>
      </c>
      <c r="N755" s="282">
        <f>ROUND(Y76,0)</f>
        <v>2114</v>
      </c>
      <c r="O755" s="282">
        <f>ROUND(Y74,0)</f>
        <v>10047799</v>
      </c>
      <c r="P755" s="282">
        <f>IF(Y77&gt;0,ROUND(Y77,0),0)</f>
        <v>0</v>
      </c>
      <c r="Q755" s="282">
        <f>IF(Y78&gt;0,ROUND(Y78,0),0)</f>
        <v>746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0</v>
      </c>
    </row>
    <row r="756" spans="1:26" ht="12.65" customHeight="1" x14ac:dyDescent="0.35">
      <c r="A756" s="209" t="str">
        <f>RIGHT($C$84,3)&amp;"*"&amp;RIGHT($C$83,4)&amp;"*"&amp;Z$55&amp;"*"&amp;"A"</f>
        <v>TAL*194*7150*A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791297</v>
      </c>
    </row>
    <row r="757" spans="1:26" ht="12.65" customHeight="1" x14ac:dyDescent="0.35">
      <c r="A757" s="209" t="str">
        <f>RIGHT($C$84,3)&amp;"*"&amp;RIGHT($C$83,4)&amp;"*"&amp;AA$55&amp;"*"&amp;"A"</f>
        <v>TAL*194*7160*A</v>
      </c>
      <c r="B757" s="282">
        <f>ROUND(AA59,0)</f>
        <v>0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TAL*194*7170*A</v>
      </c>
      <c r="B758" s="282"/>
      <c r="C758" s="285">
        <f>ROUND(AB60,2)</f>
        <v>4.17</v>
      </c>
      <c r="D758" s="282">
        <f>ROUND(AB61,0)</f>
        <v>432992</v>
      </c>
      <c r="E758" s="282">
        <f>ROUND(AB62,0)</f>
        <v>38440</v>
      </c>
      <c r="F758" s="282">
        <f>ROUND(AB63,0)</f>
        <v>0</v>
      </c>
      <c r="G758" s="282">
        <f>ROUND(AB64,0)</f>
        <v>317158</v>
      </c>
      <c r="H758" s="282">
        <f>ROUND(AB65,0)</f>
        <v>0</v>
      </c>
      <c r="I758" s="282">
        <f>ROUND(AB66,0)</f>
        <v>36679</v>
      </c>
      <c r="J758" s="282">
        <f>ROUND(AB67,0)</f>
        <v>2247</v>
      </c>
      <c r="K758" s="282">
        <f>ROUND(AB68,0)</f>
        <v>52720</v>
      </c>
      <c r="L758" s="282">
        <f>ROUND(AB70,0)</f>
        <v>0</v>
      </c>
      <c r="M758" s="282">
        <f>ROUND(AB71,0)</f>
        <v>882605</v>
      </c>
      <c r="N758" s="282">
        <f>ROUND(AB76,0)</f>
        <v>244</v>
      </c>
      <c r="O758" s="282">
        <f>ROUND(AB74,0)</f>
        <v>1633764</v>
      </c>
      <c r="P758" s="282">
        <f>IF(AB77&gt;0,ROUND(AB77,0),0)</f>
        <v>0</v>
      </c>
      <c r="Q758" s="282">
        <f>IF(AB78&gt;0,ROUND(AB78,0),0)</f>
        <v>86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0</v>
      </c>
    </row>
    <row r="759" spans="1:26" ht="12.65" customHeight="1" x14ac:dyDescent="0.35">
      <c r="A759" s="209" t="str">
        <f>RIGHT($C$84,3)&amp;"*"&amp;RIGHT($C$83,4)&amp;"*"&amp;AC$55&amp;"*"&amp;"A"</f>
        <v>TAL*194*7180*A</v>
      </c>
      <c r="B759" s="282">
        <f>ROUND(AC59,0)</f>
        <v>0</v>
      </c>
      <c r="C759" s="285">
        <f>ROUND(AC60,2)</f>
        <v>5.55</v>
      </c>
      <c r="D759" s="282">
        <f>ROUND(AC61,0)</f>
        <v>389370</v>
      </c>
      <c r="E759" s="282">
        <f>ROUND(AC62,0)</f>
        <v>34567</v>
      </c>
      <c r="F759" s="282">
        <f>ROUND(AC63,0)</f>
        <v>0</v>
      </c>
      <c r="G759" s="282">
        <f>ROUND(AC64,0)</f>
        <v>27925</v>
      </c>
      <c r="H759" s="282">
        <f>ROUND(AC65,0)</f>
        <v>0</v>
      </c>
      <c r="I759" s="282">
        <f>ROUND(AC66,0)</f>
        <v>4230</v>
      </c>
      <c r="J759" s="282">
        <f>ROUND(AC67,0)</f>
        <v>1018</v>
      </c>
      <c r="K759" s="282">
        <f>ROUND(AC68,0)</f>
        <v>0</v>
      </c>
      <c r="L759" s="282">
        <f>ROUND(AC70,0)</f>
        <v>0</v>
      </c>
      <c r="M759" s="282">
        <f>ROUND(AC71,0)</f>
        <v>457492</v>
      </c>
      <c r="N759" s="282">
        <f>ROUND(AC76,0)</f>
        <v>110</v>
      </c>
      <c r="O759" s="282">
        <f>ROUND(AC74,0)</f>
        <v>644174</v>
      </c>
      <c r="P759" s="282">
        <f>IF(AC77&gt;0,ROUND(AC77,0),0)</f>
        <v>0</v>
      </c>
      <c r="Q759" s="282">
        <f>IF(AC78&gt;0,ROUND(AC78,0),0)</f>
        <v>39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445252</v>
      </c>
    </row>
    <row r="760" spans="1:26" ht="12.65" customHeight="1" x14ac:dyDescent="0.35">
      <c r="A760" s="209" t="str">
        <f>RIGHT($C$84,3)&amp;"*"&amp;RIGHT($C$83,4)&amp;"*"&amp;AD$55&amp;"*"&amp;"A"</f>
        <v>TAL*194*7190*A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226872</v>
      </c>
    </row>
    <row r="761" spans="1:26" ht="12.65" customHeight="1" x14ac:dyDescent="0.35">
      <c r="A761" s="209" t="str">
        <f>RIGHT($C$84,3)&amp;"*"&amp;RIGHT($C$83,4)&amp;"*"&amp;AE$55&amp;"*"&amp;"A"</f>
        <v>TAL*194*7200*A</v>
      </c>
      <c r="B761" s="282">
        <f>ROUND(AE59,0)</f>
        <v>0</v>
      </c>
      <c r="C761" s="285">
        <f>ROUND(AE60,2)</f>
        <v>9.81</v>
      </c>
      <c r="D761" s="282">
        <f>ROUND(AE61,0)</f>
        <v>922960</v>
      </c>
      <c r="E761" s="282">
        <f>ROUND(AE62,0)</f>
        <v>81938</v>
      </c>
      <c r="F761" s="282">
        <f>ROUND(AE63,0)</f>
        <v>0</v>
      </c>
      <c r="G761" s="282">
        <f>ROUND(AE64,0)</f>
        <v>14537</v>
      </c>
      <c r="H761" s="282">
        <f>ROUND(AE65,0)</f>
        <v>0</v>
      </c>
      <c r="I761" s="282">
        <f>ROUND(AE66,0)</f>
        <v>2250</v>
      </c>
      <c r="J761" s="282">
        <f>ROUND(AE67,0)</f>
        <v>22161</v>
      </c>
      <c r="K761" s="282">
        <f>ROUND(AE68,0)</f>
        <v>0</v>
      </c>
      <c r="L761" s="282">
        <f>ROUND(AE70,0)</f>
        <v>1335</v>
      </c>
      <c r="M761" s="282">
        <f>ROUND(AE71,0)</f>
        <v>1046227</v>
      </c>
      <c r="N761" s="282">
        <f>ROUND(AE76,0)</f>
        <v>2403</v>
      </c>
      <c r="O761" s="282">
        <f>ROUND(AE74,0)</f>
        <v>1477549</v>
      </c>
      <c r="P761" s="282">
        <f>IF(AE77&gt;0,ROUND(AE77,0),0)</f>
        <v>0</v>
      </c>
      <c r="Q761" s="282">
        <f>IF(AE78&gt;0,ROUND(AE78,0),0)</f>
        <v>848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TAL*194*7220*A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634039</v>
      </c>
    </row>
    <row r="763" spans="1:26" ht="12.65" customHeight="1" x14ac:dyDescent="0.35">
      <c r="A763" s="209" t="str">
        <f>RIGHT($C$84,3)&amp;"*"&amp;RIGHT($C$83,4)&amp;"*"&amp;AG$55&amp;"*"&amp;"A"</f>
        <v>TAL*194*7230*A</v>
      </c>
      <c r="B763" s="282">
        <f>ROUND(AG59,0)</f>
        <v>0</v>
      </c>
      <c r="C763" s="285">
        <f>ROUND(AG60,2)</f>
        <v>11.96</v>
      </c>
      <c r="D763" s="282">
        <f>ROUND(AG61,0)</f>
        <v>1214384</v>
      </c>
      <c r="E763" s="282">
        <f>ROUND(AG62,0)</f>
        <v>107810</v>
      </c>
      <c r="F763" s="282">
        <f>ROUND(AG63,0)</f>
        <v>1478969</v>
      </c>
      <c r="G763" s="282">
        <f>ROUND(AG64,0)</f>
        <v>70635</v>
      </c>
      <c r="H763" s="282">
        <f>ROUND(AG65,0)</f>
        <v>0</v>
      </c>
      <c r="I763" s="282">
        <f>ROUND(AG66,0)</f>
        <v>111048</v>
      </c>
      <c r="J763" s="282">
        <f>ROUND(AG67,0)</f>
        <v>8505</v>
      </c>
      <c r="K763" s="282">
        <f>ROUND(AG68,0)</f>
        <v>0</v>
      </c>
      <c r="L763" s="282">
        <f>ROUND(AG70,0)</f>
        <v>0</v>
      </c>
      <c r="M763" s="282">
        <f>ROUND(AG71,0)</f>
        <v>3019420</v>
      </c>
      <c r="N763" s="282">
        <f>ROUND(AG76,0)</f>
        <v>922</v>
      </c>
      <c r="O763" s="282">
        <f>ROUND(AG74,0)</f>
        <v>6951302</v>
      </c>
      <c r="P763" s="282">
        <f>IF(AG77&gt;0,ROUND(AG77,0),0)</f>
        <v>0</v>
      </c>
      <c r="Q763" s="282">
        <f>IF(AG78&gt;0,ROUND(AG78,0),0)</f>
        <v>326</v>
      </c>
      <c r="R763" s="282">
        <f>IF(AG79&gt;0,ROUND(AG79,0),0)</f>
        <v>0</v>
      </c>
      <c r="S763" s="282">
        <f>IF(AG80&gt;0,ROUND(AG80,0),0)</f>
        <v>5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TAL*194*7240*A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1872619</v>
      </c>
    </row>
    <row r="765" spans="1:26" ht="12.65" customHeight="1" x14ac:dyDescent="0.35">
      <c r="A765" s="209" t="str">
        <f>RIGHT($C$84,3)&amp;"*"&amp;RIGHT($C$83,4)&amp;"*"&amp;AI$55&amp;"*"&amp;"A"</f>
        <v>TAL*194*7250*A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TAL*194*7260*A</v>
      </c>
      <c r="B766" s="282">
        <f>ROUND(AJ59,0)</f>
        <v>0</v>
      </c>
      <c r="C766" s="285">
        <f>ROUND(AJ60,2)</f>
        <v>0.13</v>
      </c>
      <c r="D766" s="282">
        <f>ROUND(AJ61,0)</f>
        <v>12713</v>
      </c>
      <c r="E766" s="282">
        <f>ROUND(AJ62,0)</f>
        <v>1129</v>
      </c>
      <c r="F766" s="282">
        <f>ROUND(AJ63,0)</f>
        <v>0</v>
      </c>
      <c r="G766" s="282">
        <f>ROUND(AJ64,0)</f>
        <v>6782</v>
      </c>
      <c r="H766" s="282">
        <f>ROUND(AJ65,0)</f>
        <v>0</v>
      </c>
      <c r="I766" s="282">
        <f>ROUND(AJ66,0)</f>
        <v>0</v>
      </c>
      <c r="J766" s="282">
        <f>ROUND(AJ67,0)</f>
        <v>0</v>
      </c>
      <c r="K766" s="282">
        <f>ROUND(AJ68,0)</f>
        <v>0</v>
      </c>
      <c r="L766" s="282">
        <f>ROUND(AJ70,0)</f>
        <v>0</v>
      </c>
      <c r="M766" s="282">
        <f>ROUND(AJ71,0)</f>
        <v>20624</v>
      </c>
      <c r="N766" s="282">
        <f>ROUND(AJ76,0)</f>
        <v>0</v>
      </c>
      <c r="O766" s="282">
        <f>ROUND(AJ74,0)</f>
        <v>63642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TAL*194*7310*A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20374</v>
      </c>
    </row>
    <row r="768" spans="1:26" ht="12.65" customHeight="1" x14ac:dyDescent="0.35">
      <c r="A768" s="209" t="str">
        <f>RIGHT($C$84,3)&amp;"*"&amp;RIGHT($C$83,4)&amp;"*"&amp;AL$55&amp;"*"&amp;"A"</f>
        <v>TAL*194*7320*A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TAL*194*7330*A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TAL*194*7340*A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TAL*194*7350*A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TAL*194*7380*A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TAL*194*7390*A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TAL*194*7400*A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TAL*194*7410*A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TAL*194*7420*A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TAL*194*7430*A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TAL*194*7490*A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0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TAL*194*8200*A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TAL*194*8310*A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TAL*194*8320*A</v>
      </c>
      <c r="B781" s="282">
        <f>ROUND(AY59,0)</f>
        <v>7117</v>
      </c>
      <c r="C781" s="285">
        <f>ROUND(AY60,2)</f>
        <v>4.54</v>
      </c>
      <c r="D781" s="282">
        <f>ROUND(AY61,0)</f>
        <v>169782</v>
      </c>
      <c r="E781" s="282">
        <f>ROUND(AY62,0)</f>
        <v>15073</v>
      </c>
      <c r="F781" s="282">
        <f>ROUND(AY63,0)</f>
        <v>0</v>
      </c>
      <c r="G781" s="282">
        <f>ROUND(AY64,0)</f>
        <v>76162</v>
      </c>
      <c r="H781" s="282">
        <f>ROUND(AY65,0)</f>
        <v>0</v>
      </c>
      <c r="I781" s="282">
        <f>ROUND(AY66,0)</f>
        <v>2523</v>
      </c>
      <c r="J781" s="282">
        <f>ROUND(AY67,0)</f>
        <v>14751</v>
      </c>
      <c r="K781" s="282">
        <f>ROUND(AY68,0)</f>
        <v>0</v>
      </c>
      <c r="L781" s="282">
        <f>ROUND(AY70,0)</f>
        <v>21632</v>
      </c>
      <c r="M781" s="282">
        <f>ROUND(AY71,0)</f>
        <v>262073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TAL*194*8330*A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TAL*194*8350*A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217</v>
      </c>
      <c r="H783" s="282">
        <f>ROUND(BA65,0)</f>
        <v>0</v>
      </c>
      <c r="I783" s="282">
        <f>ROUND(BA66,0)</f>
        <v>38458</v>
      </c>
      <c r="J783" s="282">
        <f>ROUND(BA67,0)</f>
        <v>0</v>
      </c>
      <c r="K783" s="282">
        <f>ROUND(BA68,0)</f>
        <v>0</v>
      </c>
      <c r="L783" s="282">
        <f>ROUND(BA70,0)</f>
        <v>0</v>
      </c>
      <c r="M783" s="282">
        <f>ROUND(BA71,0)</f>
        <v>38675</v>
      </c>
      <c r="N783" s="282"/>
      <c r="O783" s="282"/>
      <c r="P783" s="282">
        <f>IF(BA77&gt;0,ROUND(BA77,0),0)</f>
        <v>0</v>
      </c>
      <c r="Q783" s="282">
        <f>IF(BA78&gt;0,ROUND(BA78,0),0)</f>
        <v>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TAL*194*8360*A</v>
      </c>
      <c r="B784" s="282"/>
      <c r="C784" s="285">
        <f>ROUND(BB60,2)</f>
        <v>0.7</v>
      </c>
      <c r="D784" s="282">
        <f>ROUND(BB61,0)</f>
        <v>53806</v>
      </c>
      <c r="E784" s="282">
        <f>ROUND(BB62,0)</f>
        <v>4777</v>
      </c>
      <c r="F784" s="282">
        <f>ROUND(BB63,0)</f>
        <v>0</v>
      </c>
      <c r="G784" s="282">
        <f>ROUND(BB64,0)</f>
        <v>909</v>
      </c>
      <c r="H784" s="282">
        <f>ROUND(BB65,0)</f>
        <v>0</v>
      </c>
      <c r="I784" s="282">
        <f>ROUND(BB66,0)</f>
        <v>51878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111370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TAL*194*8370*A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TAL*194*8420*A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404</v>
      </c>
      <c r="H786" s="282">
        <f>ROUND(BD65,0)</f>
        <v>0</v>
      </c>
      <c r="I786" s="282">
        <f>ROUND(BD66,0)</f>
        <v>1017</v>
      </c>
      <c r="J786" s="282">
        <f>ROUND(BD67,0)</f>
        <v>0</v>
      </c>
      <c r="K786" s="282">
        <f>ROUND(BD68,0)</f>
        <v>0</v>
      </c>
      <c r="L786" s="282">
        <f>ROUND(BD70,0)</f>
        <v>0</v>
      </c>
      <c r="M786" s="282">
        <f>ROUND(BD71,0)</f>
        <v>1421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TAL*194*8430*A</v>
      </c>
      <c r="B787" s="282">
        <f>ROUND(BE59,0)</f>
        <v>34194</v>
      </c>
      <c r="C787" s="285">
        <f>ROUND(BE60,2)</f>
        <v>3.45</v>
      </c>
      <c r="D787" s="282">
        <f>ROUND(BE61,0)</f>
        <v>231252</v>
      </c>
      <c r="E787" s="282">
        <f>ROUND(BE62,0)</f>
        <v>20530</v>
      </c>
      <c r="F787" s="282">
        <f>ROUND(BE63,0)</f>
        <v>19906</v>
      </c>
      <c r="G787" s="282">
        <f>ROUND(BE64,0)</f>
        <v>8909</v>
      </c>
      <c r="H787" s="282">
        <f>ROUND(BE65,0)</f>
        <v>208519</v>
      </c>
      <c r="I787" s="282">
        <f>ROUND(BE66,0)</f>
        <v>150276</v>
      </c>
      <c r="J787" s="282">
        <f>ROUND(BE67,0)</f>
        <v>30177</v>
      </c>
      <c r="K787" s="282">
        <f>ROUND(BE68,0)</f>
        <v>0</v>
      </c>
      <c r="L787" s="282">
        <f>ROUND(BE70,0)</f>
        <v>0</v>
      </c>
      <c r="M787" s="282">
        <f>ROUND(BE71,0)</f>
        <v>669706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TAL*194*8460*A</v>
      </c>
      <c r="B788" s="282"/>
      <c r="C788" s="285">
        <f>ROUND(BF60,2)</f>
        <v>5.81</v>
      </c>
      <c r="D788" s="282">
        <f>ROUND(BF61,0)</f>
        <v>211788</v>
      </c>
      <c r="E788" s="282">
        <f>ROUND(BF62,0)</f>
        <v>18802</v>
      </c>
      <c r="F788" s="282">
        <f>ROUND(BF63,0)</f>
        <v>0</v>
      </c>
      <c r="G788" s="282">
        <f>ROUND(BF64,0)</f>
        <v>19487</v>
      </c>
      <c r="H788" s="282">
        <f>ROUND(BF65,0)</f>
        <v>0</v>
      </c>
      <c r="I788" s="282">
        <f>ROUND(BF66,0)</f>
        <v>4546</v>
      </c>
      <c r="J788" s="282">
        <f>ROUND(BF67,0)</f>
        <v>3337</v>
      </c>
      <c r="K788" s="282">
        <f>ROUND(BF68,0)</f>
        <v>0</v>
      </c>
      <c r="L788" s="282">
        <f>ROUND(BF70,0)</f>
        <v>0</v>
      </c>
      <c r="M788" s="282">
        <f>ROUND(BF71,0)</f>
        <v>258367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TAL*194*8470*A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608</v>
      </c>
      <c r="I789" s="282">
        <f>ROUND(BG66,0)</f>
        <v>4548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5155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TAL*194*8480*A</v>
      </c>
      <c r="B790" s="282"/>
      <c r="C790" s="285">
        <f>ROUND(BH60,2)</f>
        <v>0</v>
      </c>
      <c r="D790" s="282">
        <f>ROUND(BH61,0)</f>
        <v>0</v>
      </c>
      <c r="E790" s="282">
        <f>ROUND(BH62,0)</f>
        <v>0</v>
      </c>
      <c r="F790" s="282">
        <f>ROUND(BH63,0)</f>
        <v>0</v>
      </c>
      <c r="G790" s="282">
        <f>ROUND(BH64,0)</f>
        <v>0</v>
      </c>
      <c r="H790" s="282">
        <f>ROUND(BH65,0)</f>
        <v>0</v>
      </c>
      <c r="I790" s="282">
        <f>ROUND(BH66,0)</f>
        <v>328</v>
      </c>
      <c r="J790" s="282">
        <f>ROUND(BH67,0)</f>
        <v>0</v>
      </c>
      <c r="K790" s="282">
        <f>ROUND(BH68,0)</f>
        <v>0</v>
      </c>
      <c r="L790" s="282">
        <f>ROUND(BH70,0)</f>
        <v>0</v>
      </c>
      <c r="M790" s="282">
        <f>ROUND(BH71,0)</f>
        <v>328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TAL*194*8490*A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TAL*194*8510*A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TAL*194*8530*A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0</v>
      </c>
      <c r="K793" s="282">
        <f>ROUND(BK68,0)</f>
        <v>0</v>
      </c>
      <c r="L793" s="282">
        <f>ROUND(BK70,0)</f>
        <v>0</v>
      </c>
      <c r="M793" s="282">
        <f>ROUND(BK71,0)</f>
        <v>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TAL*194*8560*A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356</v>
      </c>
      <c r="K794" s="282">
        <f>ROUND(BL68,0)</f>
        <v>0</v>
      </c>
      <c r="L794" s="282">
        <f>ROUND(BL70,0)</f>
        <v>0</v>
      </c>
      <c r="M794" s="282">
        <f>ROUND(BL71,0)</f>
        <v>356</v>
      </c>
      <c r="N794" s="282"/>
      <c r="O794" s="282"/>
      <c r="P794" s="282">
        <f>IF(BL77&gt;0,ROUND(BL77,0),0)</f>
        <v>0</v>
      </c>
      <c r="Q794" s="282">
        <f>IF(BL78&gt;0,ROUND(BL78,0),0)</f>
        <v>14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TAL*194*8590*A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TAL*194*8610*A</v>
      </c>
      <c r="B796" s="282"/>
      <c r="C796" s="285">
        <f>ROUND(BN60,2)</f>
        <v>1.43</v>
      </c>
      <c r="D796" s="282">
        <f>ROUND(BN61,0)</f>
        <v>178485</v>
      </c>
      <c r="E796" s="282">
        <f>ROUND(BN62,0)</f>
        <v>15845</v>
      </c>
      <c r="F796" s="282">
        <f>ROUND(BN63,0)</f>
        <v>23057</v>
      </c>
      <c r="G796" s="282">
        <f>ROUND(BN64,0)</f>
        <v>22838</v>
      </c>
      <c r="H796" s="282">
        <f>ROUND(BN65,0)</f>
        <v>10875</v>
      </c>
      <c r="I796" s="282">
        <f>ROUND(BN66,0)</f>
        <v>14900</v>
      </c>
      <c r="J796" s="282">
        <f>ROUND(BN67,0)</f>
        <v>22992</v>
      </c>
      <c r="K796" s="282">
        <f>ROUND(BN68,0)</f>
        <v>0</v>
      </c>
      <c r="L796" s="282">
        <f>ROUND(BN70,0)</f>
        <v>13990</v>
      </c>
      <c r="M796" s="282">
        <f>ROUND(BN71,0)</f>
        <v>331315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TAL*194*8620*A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2269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2269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TAL*194*8630*A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0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0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TAL*194*8640*A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TAL*194*8650*A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TAL*194*8660*A</v>
      </c>
      <c r="B801" s="282"/>
      <c r="C801" s="285">
        <f>ROUND(BS60,2)</f>
        <v>0.05</v>
      </c>
      <c r="D801" s="282">
        <f>ROUND(BS61,0)</f>
        <v>3145</v>
      </c>
      <c r="E801" s="282">
        <f>ROUND(BS62,0)</f>
        <v>279</v>
      </c>
      <c r="F801" s="282">
        <f>ROUND(BS63,0)</f>
        <v>0</v>
      </c>
      <c r="G801" s="282">
        <f>ROUND(BS64,0)</f>
        <v>393</v>
      </c>
      <c r="H801" s="282">
        <f>ROUND(BS65,0)</f>
        <v>0</v>
      </c>
      <c r="I801" s="282">
        <f>ROUND(BS66,0)</f>
        <v>0</v>
      </c>
      <c r="J801" s="282">
        <f>ROUND(BS67,0)</f>
        <v>2040</v>
      </c>
      <c r="K801" s="282">
        <f>ROUND(BS68,0)</f>
        <v>0</v>
      </c>
      <c r="L801" s="282">
        <f>ROUND(BS70,0)</f>
        <v>1281</v>
      </c>
      <c r="M801" s="282">
        <f>ROUND(BS71,0)</f>
        <v>5476</v>
      </c>
      <c r="N801" s="282"/>
      <c r="O801" s="282"/>
      <c r="P801" s="282">
        <f>IF(BS77&gt;0,ROUND(BS77,0),0)</f>
        <v>0</v>
      </c>
      <c r="Q801" s="282">
        <f>IF(BS78&gt;0,ROUND(BS78,0),0)</f>
        <v>78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TAL*194*8670*A</v>
      </c>
      <c r="B802" s="282"/>
      <c r="C802" s="285">
        <f>ROUND(BT60,2)</f>
        <v>1.32</v>
      </c>
      <c r="D802" s="282">
        <f>ROUND(BT61,0)</f>
        <v>83782</v>
      </c>
      <c r="E802" s="282">
        <f>ROUND(BT62,0)</f>
        <v>7438</v>
      </c>
      <c r="F802" s="282">
        <f>ROUND(BT63,0)</f>
        <v>0</v>
      </c>
      <c r="G802" s="282">
        <f>ROUND(BT64,0)</f>
        <v>463</v>
      </c>
      <c r="H802" s="282">
        <f>ROUND(BT65,0)</f>
        <v>0</v>
      </c>
      <c r="I802" s="282">
        <f>ROUND(BT66,0)</f>
        <v>1026</v>
      </c>
      <c r="J802" s="282">
        <f>ROUND(BT67,0)</f>
        <v>8742</v>
      </c>
      <c r="K802" s="282">
        <f>ROUND(BT68,0)</f>
        <v>0</v>
      </c>
      <c r="L802" s="282">
        <f>ROUND(BT70,0)</f>
        <v>0</v>
      </c>
      <c r="M802" s="282">
        <f>ROUND(BT71,0)</f>
        <v>104570</v>
      </c>
      <c r="N802" s="282"/>
      <c r="O802" s="282"/>
      <c r="P802" s="282">
        <f>IF(BT77&gt;0,ROUND(BT77,0),0)</f>
        <v>0</v>
      </c>
      <c r="Q802" s="282">
        <f>IF(BT78&gt;0,ROUND(BT78,0),0)</f>
        <v>335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TAL*194*8680*A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TAL*194*8690*A</v>
      </c>
      <c r="B804" s="282"/>
      <c r="C804" s="285">
        <f>ROUND(BV60,2)</f>
        <v>0</v>
      </c>
      <c r="D804" s="282">
        <f>ROUND(BV61,0)</f>
        <v>0</v>
      </c>
      <c r="E804" s="282">
        <f>ROUND(BV62,0)</f>
        <v>0</v>
      </c>
      <c r="F804" s="282">
        <f>ROUND(BV63,0)</f>
        <v>0</v>
      </c>
      <c r="G804" s="282">
        <f>ROUND(BV64,0)</f>
        <v>0</v>
      </c>
      <c r="H804" s="282">
        <f>ROUND(BV65,0)</f>
        <v>0</v>
      </c>
      <c r="I804" s="282">
        <f>ROUND(BV66,0)</f>
        <v>0</v>
      </c>
      <c r="J804" s="282">
        <f>ROUND(BV67,0)</f>
        <v>3770</v>
      </c>
      <c r="K804" s="282">
        <f>ROUND(BV68,0)</f>
        <v>0</v>
      </c>
      <c r="L804" s="282">
        <f>ROUND(BV70,0)</f>
        <v>0</v>
      </c>
      <c r="M804" s="282">
        <f>ROUND(BV71,0)</f>
        <v>3770</v>
      </c>
      <c r="N804" s="282"/>
      <c r="O804" s="282"/>
      <c r="P804" s="282">
        <f>IF(BV77&gt;0,ROUND(BV77,0),0)</f>
        <v>0</v>
      </c>
      <c r="Q804" s="282">
        <f>IF(BV78&gt;0,ROUND(BV78,0),0)</f>
        <v>144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TAL*194*8700*A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15210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15210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TAL*194*8710*A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TAL*194*8720*A</v>
      </c>
      <c r="B807" s="282"/>
      <c r="C807" s="285">
        <f>ROUND(BY60,2)</f>
        <v>3.87</v>
      </c>
      <c r="D807" s="282">
        <f>ROUND(BY61,0)</f>
        <v>386909</v>
      </c>
      <c r="E807" s="282">
        <f>ROUND(BY62,0)</f>
        <v>34349</v>
      </c>
      <c r="F807" s="282">
        <f>ROUND(BY63,0)</f>
        <v>0</v>
      </c>
      <c r="G807" s="282">
        <f>ROUND(BY64,0)</f>
        <v>458</v>
      </c>
      <c r="H807" s="282">
        <f>ROUND(BY65,0)</f>
        <v>626</v>
      </c>
      <c r="I807" s="282">
        <f>ROUND(BY66,0)</f>
        <v>306938</v>
      </c>
      <c r="J807" s="282">
        <f>ROUND(BY67,0)</f>
        <v>0</v>
      </c>
      <c r="K807" s="282">
        <f>ROUND(BY68,0)</f>
        <v>0</v>
      </c>
      <c r="L807" s="282">
        <f>ROUND(BY70,0)</f>
        <v>0</v>
      </c>
      <c r="M807" s="282">
        <f>ROUND(BY71,0)</f>
        <v>750665</v>
      </c>
      <c r="N807" s="282"/>
      <c r="O807" s="282"/>
      <c r="P807" s="282">
        <f>IF(BY77&gt;0,ROUND(BY77,0),0)</f>
        <v>0</v>
      </c>
      <c r="Q807" s="282">
        <f>IF(BY78&gt;0,ROUND(BY78,0),0)</f>
        <v>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TAL*194*8730*A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TAL*194*8740*A</v>
      </c>
      <c r="B809" s="282"/>
      <c r="C809" s="285">
        <f>ROUND(CA60,2)</f>
        <v>0.38</v>
      </c>
      <c r="D809" s="282">
        <f>ROUND(CA61,0)</f>
        <v>54824</v>
      </c>
      <c r="E809" s="282">
        <f>ROUND(CA62,0)</f>
        <v>4867</v>
      </c>
      <c r="F809" s="282">
        <f>ROUND(CA63,0)</f>
        <v>0</v>
      </c>
      <c r="G809" s="282">
        <f>ROUND(CA64,0)</f>
        <v>34</v>
      </c>
      <c r="H809" s="282">
        <f>ROUND(CA65,0)</f>
        <v>55</v>
      </c>
      <c r="I809" s="282">
        <f>ROUND(CA66,0)</f>
        <v>1475</v>
      </c>
      <c r="J809" s="282">
        <f>ROUND(CA67,0)</f>
        <v>0</v>
      </c>
      <c r="K809" s="282">
        <f>ROUND(CA68,0)</f>
        <v>0</v>
      </c>
      <c r="L809" s="282">
        <f>ROUND(CA70,0)</f>
        <v>0</v>
      </c>
      <c r="M809" s="282">
        <f>ROUND(CA71,0)</f>
        <v>62277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TAL*194*8770*A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TAL*194*8790*A</v>
      </c>
      <c r="B811" s="282"/>
      <c r="C811" s="285">
        <f>ROUND(CC60,2)</f>
        <v>1.18</v>
      </c>
      <c r="D811" s="282">
        <f>ROUND(CC61,0)</f>
        <v>136502</v>
      </c>
      <c r="E811" s="282">
        <f>ROUND(CC62,0)</f>
        <v>12118</v>
      </c>
      <c r="F811" s="282">
        <f>ROUND(CC63,0)</f>
        <v>5938</v>
      </c>
      <c r="G811" s="282">
        <f>ROUND(CC64,0)</f>
        <v>23177</v>
      </c>
      <c r="H811" s="282">
        <f>ROUND(CC65,0)</f>
        <v>0</v>
      </c>
      <c r="I811" s="282">
        <f>ROUND(CC66,0)</f>
        <v>26180</v>
      </c>
      <c r="J811" s="282">
        <f>ROUND(CC67,0)</f>
        <v>0</v>
      </c>
      <c r="K811" s="282">
        <f>ROUND(CC68,0)</f>
        <v>0</v>
      </c>
      <c r="L811" s="282">
        <f>ROUND(CC70,0)</f>
        <v>94737</v>
      </c>
      <c r="M811" s="282">
        <f>ROUND(CC71,0)</f>
        <v>5338063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TAL*194*9000*A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268825</v>
      </c>
      <c r="W812" s="180">
        <f>ROUND(CD71,0)</f>
        <v>268825</v>
      </c>
      <c r="X812" s="282">
        <f>ROUND(CE73,0)</f>
        <v>6175852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88.560000000000016</v>
      </c>
      <c r="D814" s="180">
        <f t="shared" si="22"/>
        <v>7764948</v>
      </c>
      <c r="E814" s="180">
        <f t="shared" si="22"/>
        <v>689352</v>
      </c>
      <c r="F814" s="180">
        <f t="shared" si="22"/>
        <v>1550072</v>
      </c>
      <c r="G814" s="180">
        <f t="shared" si="22"/>
        <v>901097</v>
      </c>
      <c r="H814" s="180">
        <f t="shared" si="22"/>
        <v>221201</v>
      </c>
      <c r="I814" s="180">
        <f t="shared" si="22"/>
        <v>1574840</v>
      </c>
      <c r="J814" s="180">
        <f t="shared" si="22"/>
        <v>315348</v>
      </c>
      <c r="K814" s="180">
        <f t="shared" si="22"/>
        <v>63336</v>
      </c>
      <c r="L814" s="180">
        <f>SUM(L733:L812)+SUM(U733:U812)</f>
        <v>133125</v>
      </c>
      <c r="M814" s="180">
        <f>SUM(M733:M812)+SUM(W733:W812)</f>
        <v>18595113</v>
      </c>
      <c r="N814" s="180">
        <f t="shared" ref="N814:Z814" si="23">SUM(N733:N812)</f>
        <v>24851</v>
      </c>
      <c r="O814" s="180">
        <f t="shared" si="23"/>
        <v>26800026</v>
      </c>
      <c r="P814" s="180">
        <f t="shared" si="23"/>
        <v>7117</v>
      </c>
      <c r="Q814" s="180">
        <f t="shared" si="23"/>
        <v>9344</v>
      </c>
      <c r="R814" s="180">
        <f t="shared" si="23"/>
        <v>76086</v>
      </c>
      <c r="S814" s="180">
        <f t="shared" si="23"/>
        <v>16</v>
      </c>
      <c r="T814" s="263">
        <f t="shared" si="23"/>
        <v>0</v>
      </c>
      <c r="U814" s="180">
        <f t="shared" si="23"/>
        <v>0</v>
      </c>
      <c r="V814" s="180">
        <f t="shared" si="23"/>
        <v>268825</v>
      </c>
      <c r="W814" s="180">
        <f t="shared" si="23"/>
        <v>268825</v>
      </c>
      <c r="X814" s="180">
        <f t="shared" si="23"/>
        <v>6175852</v>
      </c>
      <c r="Y814" s="180">
        <f t="shared" si="23"/>
        <v>0</v>
      </c>
      <c r="Z814" s="180">
        <f t="shared" si="23"/>
        <v>8229891</v>
      </c>
    </row>
    <row r="815" spans="1:26" ht="12.65" customHeight="1" x14ac:dyDescent="0.35">
      <c r="B815" s="180" t="s">
        <v>1005</v>
      </c>
      <c r="C815" s="263">
        <f>CE60</f>
        <v>88.560000000000016</v>
      </c>
      <c r="D815" s="180">
        <f>CE61</f>
        <v>7764946.290000001</v>
      </c>
      <c r="E815" s="180">
        <f>CE62</f>
        <v>689352</v>
      </c>
      <c r="F815" s="180">
        <f>CE63</f>
        <v>1550071.6799999997</v>
      </c>
      <c r="G815" s="180">
        <f>CE64</f>
        <v>901094.49999999988</v>
      </c>
      <c r="H815" s="240">
        <f>CE65</f>
        <v>221200.65</v>
      </c>
      <c r="I815" s="240">
        <f>CE66</f>
        <v>1574841.7799999996</v>
      </c>
      <c r="J815" s="240">
        <f>CE67</f>
        <v>315348</v>
      </c>
      <c r="K815" s="240">
        <f>CE68</f>
        <v>63336.380000000012</v>
      </c>
      <c r="L815" s="240">
        <f>CE70</f>
        <v>133125</v>
      </c>
      <c r="M815" s="240">
        <f>CE71</f>
        <v>18595111.936509196</v>
      </c>
      <c r="N815" s="180">
        <f>CE76</f>
        <v>34194.020000000004</v>
      </c>
      <c r="O815" s="180">
        <f>CE74</f>
        <v>26800024.93</v>
      </c>
      <c r="P815" s="180">
        <f>CE77</f>
        <v>7117</v>
      </c>
      <c r="Q815" s="180">
        <f>CE78</f>
        <v>9344.1159591940323</v>
      </c>
      <c r="R815" s="180">
        <f>CE79</f>
        <v>76086.289999999994</v>
      </c>
      <c r="S815" s="180">
        <f>CE80</f>
        <v>15.000000000000002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8229891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7764946.290000001</v>
      </c>
      <c r="G816" s="240">
        <f>C379</f>
        <v>689351.39999999979</v>
      </c>
      <c r="H816" s="240">
        <f>C380</f>
        <v>1550071.6800000002</v>
      </c>
      <c r="I816" s="240">
        <f>C381</f>
        <v>901094.49999999988</v>
      </c>
      <c r="J816" s="240">
        <f>C382</f>
        <v>221200.65000000002</v>
      </c>
      <c r="K816" s="240">
        <f>C383</f>
        <v>1574841.7799999998</v>
      </c>
      <c r="L816" s="240">
        <f>C384+C385+C386+C388</f>
        <v>552337.96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PROVIDENCE ST JOSEPH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500 E WEBSTER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CHEWELAH, WA  99109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H-194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PROVIDENCE ST JOSEPH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(425) 254-5315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(425) 687-3674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339</v>
      </c>
      <c r="G23" s="21">
        <f>data!D111</f>
        <v>2102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40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55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PROVIDENCE ST JOSEPH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224</v>
      </c>
      <c r="C7" s="48">
        <f>data!B139</f>
        <v>1624</v>
      </c>
      <c r="D7" s="48">
        <f>data!B140</f>
        <v>14823.928968532882</v>
      </c>
      <c r="E7" s="48">
        <f>data!B141</f>
        <v>4118791.22</v>
      </c>
      <c r="F7" s="48">
        <f>data!B142</f>
        <v>16064471.49</v>
      </c>
      <c r="G7" s="48">
        <f>data!B141+data!B142</f>
        <v>20183262.710000001</v>
      </c>
    </row>
    <row r="8" spans="1:13" ht="20.149999999999999" customHeight="1" x14ac:dyDescent="0.35">
      <c r="A8" s="23" t="s">
        <v>297</v>
      </c>
      <c r="B8" s="48">
        <f>data!C138</f>
        <v>59</v>
      </c>
      <c r="C8" s="48">
        <f>data!C139</f>
        <v>288</v>
      </c>
      <c r="D8" s="48">
        <f>data!C140</f>
        <v>6655.5863747248241</v>
      </c>
      <c r="E8" s="48">
        <f>data!C141</f>
        <v>1298164.06</v>
      </c>
      <c r="F8" s="48">
        <f>data!C142</f>
        <v>7212560.0300000003</v>
      </c>
      <c r="G8" s="48">
        <f>data!C141+data!C142</f>
        <v>8510724.0899999999</v>
      </c>
    </row>
    <row r="9" spans="1:13" ht="20.149999999999999" customHeight="1" x14ac:dyDescent="0.35">
      <c r="A9" s="23" t="s">
        <v>1058</v>
      </c>
      <c r="B9" s="48">
        <f>data!D138</f>
        <v>56</v>
      </c>
      <c r="C9" s="48">
        <f>data!D139</f>
        <v>190.01000000000931</v>
      </c>
      <c r="D9" s="48">
        <f>data!D140</f>
        <v>6474.4846567422992</v>
      </c>
      <c r="E9" s="48">
        <f>data!D141</f>
        <v>1027088.44</v>
      </c>
      <c r="F9" s="48">
        <f>data!D142</f>
        <v>7016302.79</v>
      </c>
      <c r="G9" s="48">
        <f>data!D141+data!D142</f>
        <v>8043391.2300000004</v>
      </c>
    </row>
    <row r="10" spans="1:13" ht="20.149999999999999" customHeight="1" x14ac:dyDescent="0.35">
      <c r="A10" s="111" t="s">
        <v>203</v>
      </c>
      <c r="B10" s="48">
        <f>data!E138</f>
        <v>339</v>
      </c>
      <c r="C10" s="48">
        <f>data!E139</f>
        <v>2102.0100000000093</v>
      </c>
      <c r="D10" s="48">
        <f>data!E140</f>
        <v>27954.000000000007</v>
      </c>
      <c r="E10" s="48">
        <f>data!E141</f>
        <v>6444043.7200000007</v>
      </c>
      <c r="F10" s="48">
        <f>data!E142</f>
        <v>30293334.309999999</v>
      </c>
      <c r="G10" s="48">
        <f>data!E141+data!E142</f>
        <v>36737378.030000001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PROVIDENCE ST JOSEPH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532374.46000000008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11888.16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-10900.99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141574.63999999998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8604.4200000000019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683540.69000000018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38336.840000000004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38336.840000000004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18781.3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94107.7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112889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1345.53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160866.43000000002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162211.96000000002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PROVIDENCE ST JOSEPH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164421.78</v>
      </c>
      <c r="D7" s="21">
        <f>data!C195</f>
        <v>0</v>
      </c>
      <c r="E7" s="21">
        <f>data!D195</f>
        <v>0</v>
      </c>
      <c r="F7" s="21">
        <f>data!E195</f>
        <v>164421.78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274692.09000000003</v>
      </c>
      <c r="D8" s="21">
        <f>data!C196</f>
        <v>0</v>
      </c>
      <c r="E8" s="21">
        <f>data!D196</f>
        <v>0</v>
      </c>
      <c r="F8" s="21">
        <f>data!E196</f>
        <v>274692.09000000003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5519541.96</v>
      </c>
      <c r="D9" s="21">
        <f>data!C197</f>
        <v>33960.700000000004</v>
      </c>
      <c r="E9" s="21">
        <f>data!D197</f>
        <v>0</v>
      </c>
      <c r="F9" s="21">
        <f>data!E197</f>
        <v>5553502.6600000001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2102470.71</v>
      </c>
      <c r="D11" s="21">
        <f>data!C199</f>
        <v>0</v>
      </c>
      <c r="E11" s="21">
        <f>data!D199</f>
        <v>0</v>
      </c>
      <c r="F11" s="21">
        <f>data!E199</f>
        <v>2102470.71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6531892.4099999992</v>
      </c>
      <c r="D12" s="21">
        <f>data!C200</f>
        <v>13504</v>
      </c>
      <c r="E12" s="21">
        <f>data!D200</f>
        <v>0</v>
      </c>
      <c r="F12" s="21">
        <f>data!E200</f>
        <v>6545396.4099999992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72859.53</v>
      </c>
      <c r="D15" s="21">
        <f>data!C203</f>
        <v>-46636.52</v>
      </c>
      <c r="E15" s="21">
        <f>data!D203</f>
        <v>-704988.88999999966</v>
      </c>
      <c r="F15" s="21">
        <f>data!E203</f>
        <v>731211.89999999967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14665878.479999999</v>
      </c>
      <c r="D16" s="21">
        <f>data!C204</f>
        <v>828.18000000000757</v>
      </c>
      <c r="E16" s="21">
        <f>data!D204</f>
        <v>-704988.88999999966</v>
      </c>
      <c r="F16" s="21">
        <f>data!E204</f>
        <v>15371695.549999999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4707530.68</v>
      </c>
      <c r="D25" s="21">
        <f>data!C210</f>
        <v>131365.69</v>
      </c>
      <c r="E25" s="21">
        <f>data!D210</f>
        <v>0</v>
      </c>
      <c r="F25" s="21">
        <f>data!E210</f>
        <v>4838896.37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2078693.97</v>
      </c>
      <c r="D27" s="21">
        <f>data!C212</f>
        <v>17417.87</v>
      </c>
      <c r="E27" s="21">
        <f>data!D212</f>
        <v>0</v>
      </c>
      <c r="F27" s="21">
        <f>data!E212</f>
        <v>2096111.84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6113078.4999999991</v>
      </c>
      <c r="D28" s="21">
        <f>data!C213</f>
        <v>130226.40999999996</v>
      </c>
      <c r="E28" s="21">
        <f>data!D213</f>
        <v>0</v>
      </c>
      <c r="F28" s="21">
        <f>data!E213</f>
        <v>6243304.9099999992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253230.64</v>
      </c>
      <c r="D30" s="21">
        <f>data!C215</f>
        <v>5854.0300000000007</v>
      </c>
      <c r="E30" s="21">
        <f>data!D215</f>
        <v>0</v>
      </c>
      <c r="F30" s="21">
        <f>data!E215</f>
        <v>259084.67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13152533.789999999</v>
      </c>
      <c r="D32" s="21">
        <f>data!C217</f>
        <v>284864</v>
      </c>
      <c r="E32" s="21">
        <f>data!D217</f>
        <v>0</v>
      </c>
      <c r="F32" s="21">
        <f>data!E217</f>
        <v>13437397.789999999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PROVIDENCE ST JOSEPH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220742.12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9935739.1100000013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4308869.3099999996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220797.11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1060407.1800000002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1115530.2199999997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38432.479999999981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16679775.41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141.41999999999999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88857.36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478062.18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566919.54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17467437.07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PROVIDENCE ST JOSEPH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13683.9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-3159755.84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1882142.8900000001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11116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213210.66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-4803888.17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4419973.17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4419973.17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164421.78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274692.09000000003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5553502.6600000001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2102470.71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6545396.4099999992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731211.9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15371695.549999999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13437397.789999999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1934297.7599999998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61706.28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61706.28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1612089.0399999998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PROVIDENCE ST JOSEPH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270932.46999999997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954484.76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1261053.04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2486470.27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637025.31999999995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637025.31999999995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-4935.05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3723959.68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3719024.6300000004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3719024.6300000004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-5230431.1800000006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-5230431.1800000006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1612089.04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PROVIDENCE ST JOSEPH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6444043.7199999997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30293334.309999995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36737378.029999994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220742.12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16679775.41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566919.54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17467437.07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19269940.959999993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292291.04000000004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292291.04000000004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19562231.999999993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8016420.0600000015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683540.69000000006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1752825.02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1393372.31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223858.96000000002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1341613.1800000004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284865.09999999998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38336.840000000004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112889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162211.96000000002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6374345.7275439873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20384278.847543992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-822046.84754399955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416376.11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-405670.73754399957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-405670.73754399957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PROVIDENCE ST JOSEPH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2102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19.310000000000002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1873783.53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159773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93405.08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9110.1299999999992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38217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5084.76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-180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2179193.4999999995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2989816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2828390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565379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3393769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4587.420000000001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5886.17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36933.328479207761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76510.609999999986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8.51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PROVIDENCE ST JOSEPH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0.8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0.2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90647.939999999973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28839.979999999996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7729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2459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943.82999999999993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17824.370000000003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9.2999999999999989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4034.6400000000003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78157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20682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405.43999999999994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177892.50999999998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73839.989999999991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643129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195442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87736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87736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9381.6400000000012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2482.5399999999995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75531.604211882659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19986.934983666724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0.02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0.09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PROVIDENCE ST JOSEPH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0.34</v>
      </c>
      <c r="E74" s="26">
        <f>data!S60</f>
        <v>0</v>
      </c>
      <c r="F74" s="26">
        <f>data!T60</f>
        <v>0.69</v>
      </c>
      <c r="G74" s="26">
        <f>data!U60</f>
        <v>6.28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71661.740000000005</v>
      </c>
      <c r="E75" s="14">
        <f>data!S61</f>
        <v>0</v>
      </c>
      <c r="F75" s="14">
        <f>data!T61</f>
        <v>60092.770000000004</v>
      </c>
      <c r="G75" s="14">
        <f>data!U61</f>
        <v>464726.80000000005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6110</v>
      </c>
      <c r="E76" s="14">
        <f>data!S62</f>
        <v>0</v>
      </c>
      <c r="F76" s="14">
        <f>data!T62</f>
        <v>5124</v>
      </c>
      <c r="G76" s="14">
        <f>data!U62</f>
        <v>39626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3487.38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5542.9000000000005</v>
      </c>
      <c r="E78" s="14">
        <f>data!S64</f>
        <v>-41923.97</v>
      </c>
      <c r="F78" s="14">
        <f>data!T64</f>
        <v>0</v>
      </c>
      <c r="G78" s="14">
        <f>data!U64</f>
        <v>262106.31999999998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130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7652.31</v>
      </c>
      <c r="F80" s="14">
        <f>data!T66</f>
        <v>166.98000000000002</v>
      </c>
      <c r="G80" s="14">
        <f>data!U66</f>
        <v>234491.45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14613</v>
      </c>
      <c r="F81" s="14">
        <f>data!T67</f>
        <v>0</v>
      </c>
      <c r="G81" s="14">
        <f>data!U67</f>
        <v>7096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16862.87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83444.639999999999</v>
      </c>
      <c r="E85" s="14">
        <f>data!S71</f>
        <v>-19658.660000000003</v>
      </c>
      <c r="F85" s="14">
        <f>data!T71</f>
        <v>65383.750000000007</v>
      </c>
      <c r="G85" s="14">
        <f>data!U71</f>
        <v>1028396.82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40874</v>
      </c>
      <c r="E87" s="48">
        <f>+data!M684</f>
        <v>93912</v>
      </c>
      <c r="F87" s="48">
        <f>+data!M685</f>
        <v>124393</v>
      </c>
      <c r="G87" s="48">
        <f>+data!M686</f>
        <v>707311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211</v>
      </c>
      <c r="G88" s="14">
        <f>data!U73</f>
        <v>589949.16999999993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5198</v>
      </c>
      <c r="E89" s="14">
        <f>data!S74</f>
        <v>0</v>
      </c>
      <c r="F89" s="14">
        <f>data!T74</f>
        <v>448855</v>
      </c>
      <c r="G89" s="14">
        <f>data!U74</f>
        <v>5532946.2000000002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5198</v>
      </c>
      <c r="E90" s="14">
        <f>data!S75</f>
        <v>0</v>
      </c>
      <c r="F90" s="14">
        <f>data!T75</f>
        <v>449066</v>
      </c>
      <c r="G90" s="14">
        <f>data!U75</f>
        <v>6122895.3700000001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1754.0799999999997</v>
      </c>
      <c r="F92" s="14">
        <f>data!T76</f>
        <v>0</v>
      </c>
      <c r="G92" s="14">
        <f>data!U76</f>
        <v>851.81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14122.101926313424</v>
      </c>
      <c r="F94" s="14">
        <f>data!T78</f>
        <v>0</v>
      </c>
      <c r="G94" s="14">
        <f>data!U78</f>
        <v>6857.9241778328469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0.69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PROVIDENCE ST JOSEPH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5.9999999999999991</v>
      </c>
      <c r="E106" s="26">
        <f>data!Z60</f>
        <v>0</v>
      </c>
      <c r="F106" s="26">
        <f>data!AA60</f>
        <v>0</v>
      </c>
      <c r="G106" s="26">
        <f>data!AB60</f>
        <v>4.03</v>
      </c>
      <c r="H106" s="26">
        <f>data!AC60</f>
        <v>5.66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568001.25</v>
      </c>
      <c r="E107" s="14">
        <f>data!Z61</f>
        <v>0</v>
      </c>
      <c r="F107" s="14">
        <f>data!AA61</f>
        <v>0</v>
      </c>
      <c r="G107" s="14">
        <f>data!AB61</f>
        <v>465404.51</v>
      </c>
      <c r="H107" s="14">
        <f>data!AC61</f>
        <v>447746.81000000006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48432</v>
      </c>
      <c r="E108" s="14">
        <f>data!Z62</f>
        <v>0</v>
      </c>
      <c r="F108" s="14">
        <f>data!AA62</f>
        <v>0</v>
      </c>
      <c r="G108" s="14">
        <f>data!AB62</f>
        <v>39684</v>
      </c>
      <c r="H108" s="14">
        <f>data!AC62</f>
        <v>38178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37499.040000000001</v>
      </c>
      <c r="E110" s="14">
        <f>data!Z64</f>
        <v>0</v>
      </c>
      <c r="F110" s="14">
        <f>data!AA64</f>
        <v>0</v>
      </c>
      <c r="G110" s="14">
        <f>data!AB64</f>
        <v>707679.04</v>
      </c>
      <c r="H110" s="14">
        <f>data!AC64</f>
        <v>38975.360000000001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417424.05</v>
      </c>
      <c r="E112" s="14">
        <f>data!Z66</f>
        <v>0</v>
      </c>
      <c r="F112" s="14">
        <f>data!AA66</f>
        <v>0</v>
      </c>
      <c r="G112" s="14">
        <f>data!AB66</f>
        <v>43973.74</v>
      </c>
      <c r="H112" s="14">
        <f>data!AC66</f>
        <v>9013.83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17612</v>
      </c>
      <c r="E113" s="14">
        <f>data!Z67</f>
        <v>0</v>
      </c>
      <c r="F113" s="14">
        <f>data!AA67</f>
        <v>0</v>
      </c>
      <c r="G113" s="14">
        <f>data!AB67</f>
        <v>2030</v>
      </c>
      <c r="H113" s="14">
        <f>data!AC67</f>
        <v>920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37931.399999999994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3978.61</v>
      </c>
      <c r="E115" s="14">
        <f>data!Z69</f>
        <v>0</v>
      </c>
      <c r="F115" s="14">
        <f>data!AA69</f>
        <v>0</v>
      </c>
      <c r="G115" s="14">
        <f>data!AB69</f>
        <v>697.63</v>
      </c>
      <c r="H115" s="14">
        <f>data!AC69</f>
        <v>326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-150</v>
      </c>
      <c r="E116" s="14">
        <f>-data!Z70</f>
        <v>0</v>
      </c>
      <c r="F116" s="14">
        <f>-data!AA70</f>
        <v>0</v>
      </c>
      <c r="G116" s="14">
        <f>-data!AB70</f>
        <v>-359.15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1092796.9500000002</v>
      </c>
      <c r="E117" s="14">
        <f>data!Z71</f>
        <v>0</v>
      </c>
      <c r="F117" s="14">
        <f>data!AA71</f>
        <v>0</v>
      </c>
      <c r="G117" s="14">
        <f>data!AB71</f>
        <v>1297041.17</v>
      </c>
      <c r="H117" s="14">
        <f>data!AC71</f>
        <v>535160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946811</v>
      </c>
      <c r="E119" s="48">
        <f>+data!M691</f>
        <v>0</v>
      </c>
      <c r="F119" s="48">
        <f>+data!M692</f>
        <v>0</v>
      </c>
      <c r="G119" s="48">
        <f>+data!M693</f>
        <v>735241</v>
      </c>
      <c r="H119" s="48">
        <f>+data!M694</f>
        <v>303531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589608.46</v>
      </c>
      <c r="E120" s="14">
        <f>data!Z73</f>
        <v>0</v>
      </c>
      <c r="F120" s="14">
        <f>data!AA73</f>
        <v>0</v>
      </c>
      <c r="G120" s="14">
        <f>data!AB73</f>
        <v>1191550.0900000001</v>
      </c>
      <c r="H120" s="14">
        <f>data!AC73</f>
        <v>614262.00000000012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10841166.169999998</v>
      </c>
      <c r="E121" s="14">
        <f>data!Z74</f>
        <v>0</v>
      </c>
      <c r="F121" s="14">
        <f>data!AA74</f>
        <v>0</v>
      </c>
      <c r="G121" s="14">
        <f>data!AB74</f>
        <v>2243856.8200000003</v>
      </c>
      <c r="H121" s="14">
        <f>data!AC74</f>
        <v>793280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11430774.629999999</v>
      </c>
      <c r="E122" s="14">
        <f>data!Z75</f>
        <v>0</v>
      </c>
      <c r="F122" s="14">
        <f>data!AA75</f>
        <v>0</v>
      </c>
      <c r="G122" s="14">
        <f>data!AB75</f>
        <v>3435406.91</v>
      </c>
      <c r="H122" s="14">
        <f>data!AC75</f>
        <v>1407542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2114.1299999999997</v>
      </c>
      <c r="E124" s="14">
        <f>data!Z76</f>
        <v>0</v>
      </c>
      <c r="F124" s="14">
        <f>data!AA76</f>
        <v>0</v>
      </c>
      <c r="G124" s="14">
        <f>data!AB76</f>
        <v>243.68</v>
      </c>
      <c r="H124" s="14">
        <f>data!AC76</f>
        <v>110.4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17020.86526582425</v>
      </c>
      <c r="E126" s="14">
        <f>data!Z78</f>
        <v>0</v>
      </c>
      <c r="F126" s="14">
        <f>data!AA78</f>
        <v>0</v>
      </c>
      <c r="G126" s="14">
        <f>data!AB78</f>
        <v>1961.8682143368924</v>
      </c>
      <c r="H126" s="14">
        <f>data!AC78</f>
        <v>888.83064208303063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PROVIDENCE ST JOSEPH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10.24</v>
      </c>
      <c r="D138" s="26">
        <f>data!AF60</f>
        <v>0</v>
      </c>
      <c r="E138" s="26">
        <f>data!AG60</f>
        <v>11.749999999999998</v>
      </c>
      <c r="F138" s="26">
        <f>data!AH60</f>
        <v>0</v>
      </c>
      <c r="G138" s="26">
        <f>data!AI60</f>
        <v>0</v>
      </c>
      <c r="H138" s="26">
        <f>data!AJ60</f>
        <v>0.17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985426.51</v>
      </c>
      <c r="D139" s="14">
        <f>data!AF61</f>
        <v>0</v>
      </c>
      <c r="E139" s="14">
        <f>data!AG61</f>
        <v>1027236.9600000002</v>
      </c>
      <c r="F139" s="14">
        <f>data!AH61</f>
        <v>0</v>
      </c>
      <c r="G139" s="14">
        <f>data!AI61</f>
        <v>0</v>
      </c>
      <c r="H139" s="14">
        <f>data!AJ61</f>
        <v>19182.170000000002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84025</v>
      </c>
      <c r="D140" s="14">
        <f>data!AF62</f>
        <v>0</v>
      </c>
      <c r="E140" s="14">
        <f>data!AG62</f>
        <v>87590</v>
      </c>
      <c r="F140" s="14">
        <f>data!AH62</f>
        <v>0</v>
      </c>
      <c r="G140" s="14">
        <f>data!AI62</f>
        <v>0</v>
      </c>
      <c r="H140" s="14">
        <f>data!AJ62</f>
        <v>1636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1480123.81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18269.22</v>
      </c>
      <c r="D142" s="14">
        <f>data!AF64</f>
        <v>0</v>
      </c>
      <c r="E142" s="14">
        <f>data!AG64</f>
        <v>98750.680000000008</v>
      </c>
      <c r="F142" s="14">
        <f>data!AH64</f>
        <v>0</v>
      </c>
      <c r="G142" s="14">
        <f>data!AI64</f>
        <v>0</v>
      </c>
      <c r="H142" s="14">
        <f>data!AJ64</f>
        <v>7068.3399999999992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383.37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1841.0700000000002</v>
      </c>
      <c r="D144" s="14">
        <f>data!AF66</f>
        <v>0</v>
      </c>
      <c r="E144" s="14">
        <f>data!AG66</f>
        <v>15570.759999999998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20019</v>
      </c>
      <c r="D145" s="14">
        <f>data!AF67</f>
        <v>0</v>
      </c>
      <c r="E145" s="14">
        <f>data!AG67</f>
        <v>7683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4163.0199999999995</v>
      </c>
      <c r="D147" s="14">
        <f>data!AF69</f>
        <v>0</v>
      </c>
      <c r="E147" s="14">
        <f>data!AG69</f>
        <v>2911.9300000000003</v>
      </c>
      <c r="F147" s="14">
        <f>data!AH69</f>
        <v>0</v>
      </c>
      <c r="G147" s="14">
        <f>data!AI69</f>
        <v>0</v>
      </c>
      <c r="H147" s="14">
        <f>data!AJ69</f>
        <v>2397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-625</v>
      </c>
      <c r="D148" s="14">
        <f>-data!AF70</f>
        <v>0</v>
      </c>
      <c r="E148" s="14">
        <f>-data!AG70</f>
        <v>-11102</v>
      </c>
      <c r="F148" s="14">
        <f>-data!AH70</f>
        <v>0</v>
      </c>
      <c r="G148" s="14">
        <f>-data!AI70</f>
        <v>0</v>
      </c>
      <c r="H148" s="14">
        <f>-data!AJ70</f>
        <v>-2397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1113118.82</v>
      </c>
      <c r="D149" s="14">
        <f>data!AF71</f>
        <v>0</v>
      </c>
      <c r="E149" s="14">
        <f>data!AG71</f>
        <v>2709148.5100000007</v>
      </c>
      <c r="F149" s="14">
        <f>data!AH71</f>
        <v>0</v>
      </c>
      <c r="G149" s="14">
        <f>data!AI71</f>
        <v>0</v>
      </c>
      <c r="H149" s="14">
        <f>data!AJ71</f>
        <v>27886.510000000002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739329</v>
      </c>
      <c r="D151" s="48">
        <f>+data!M697</f>
        <v>0</v>
      </c>
      <c r="E151" s="48">
        <f>+data!M698</f>
        <v>2173198</v>
      </c>
      <c r="F151" s="48">
        <f>+data!M699</f>
        <v>0</v>
      </c>
      <c r="G151" s="48">
        <f>+data!M700</f>
        <v>0</v>
      </c>
      <c r="H151" s="48">
        <f>+data!M701</f>
        <v>35355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321917</v>
      </c>
      <c r="D152" s="14">
        <f>data!AF73</f>
        <v>0</v>
      </c>
      <c r="E152" s="14">
        <f>data!AG73</f>
        <v>301488</v>
      </c>
      <c r="F152" s="14">
        <f>data!AH73</f>
        <v>0</v>
      </c>
      <c r="G152" s="14">
        <f>data!AI73</f>
        <v>0</v>
      </c>
      <c r="H152" s="14">
        <f>data!AJ73</f>
        <v>6668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1807139</v>
      </c>
      <c r="D153" s="14">
        <f>data!AF74</f>
        <v>0</v>
      </c>
      <c r="E153" s="14">
        <f>data!AG74</f>
        <v>7905424.1200000001</v>
      </c>
      <c r="F153" s="14">
        <f>data!AH74</f>
        <v>0</v>
      </c>
      <c r="G153" s="14">
        <f>data!AI74</f>
        <v>0</v>
      </c>
      <c r="H153" s="14">
        <f>data!AJ74</f>
        <v>62354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2129056</v>
      </c>
      <c r="D154" s="14">
        <f>data!AF75</f>
        <v>0</v>
      </c>
      <c r="E154" s="14">
        <f>data!AG75</f>
        <v>8206912.1200000001</v>
      </c>
      <c r="F154" s="14">
        <f>data!AH75</f>
        <v>0</v>
      </c>
      <c r="G154" s="14">
        <f>data!AI75</f>
        <v>0</v>
      </c>
      <c r="H154" s="14">
        <f>data!AJ75</f>
        <v>69022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2403</v>
      </c>
      <c r="D156" s="14">
        <f>data!AF76</f>
        <v>0</v>
      </c>
      <c r="E156" s="14">
        <f>data!AG76</f>
        <v>922.20999999999992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19346.558269252921</v>
      </c>
      <c r="D158" s="14">
        <f>data!AF78</f>
        <v>0</v>
      </c>
      <c r="E158" s="14">
        <f>data!AG78</f>
        <v>7424.7147322046339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5.01</v>
      </c>
      <c r="F160" s="26">
        <f>data!AH80</f>
        <v>0</v>
      </c>
      <c r="G160" s="26">
        <f>data!AI80</f>
        <v>0</v>
      </c>
      <c r="H160" s="26">
        <f>data!AJ80</f>
        <v>0.17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PROVIDENCE ST JOSEPH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PROVIDENCE ST JOSEPH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5886.17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4.67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197288.54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16822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39866.97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41419.230000000003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13326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6090.7300000000005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-18740.12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296073.34999999998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1599.5400000000002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PROVIDENCE ST JOSEPH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34194.020000000004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0.7</v>
      </c>
      <c r="F234" s="26">
        <f>data!BC60</f>
        <v>0</v>
      </c>
      <c r="G234" s="26">
        <f>data!BD60</f>
        <v>0</v>
      </c>
      <c r="H234" s="26">
        <f>data!BE60</f>
        <v>3.13</v>
      </c>
      <c r="I234" s="26">
        <f>data!BF60</f>
        <v>5.7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59366.47</v>
      </c>
      <c r="F235" s="14">
        <f>data!BC61</f>
        <v>0</v>
      </c>
      <c r="G235" s="14">
        <f>data!BD61</f>
        <v>0</v>
      </c>
      <c r="H235" s="14">
        <f>data!BE61</f>
        <v>225080.26</v>
      </c>
      <c r="I235" s="14">
        <f>data!BF61</f>
        <v>223624.74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5062</v>
      </c>
      <c r="F236" s="14">
        <f>data!BC62</f>
        <v>0</v>
      </c>
      <c r="G236" s="14">
        <f>data!BD62</f>
        <v>0</v>
      </c>
      <c r="H236" s="14">
        <f>data!BE62</f>
        <v>19192</v>
      </c>
      <c r="I236" s="14">
        <f>data!BF62</f>
        <v>19068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756</v>
      </c>
      <c r="F237" s="14">
        <f>data!BC63</f>
        <v>0</v>
      </c>
      <c r="G237" s="14">
        <f>data!BD63</f>
        <v>0</v>
      </c>
      <c r="H237" s="14">
        <f>data!BE63</f>
        <v>375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2822.69</v>
      </c>
      <c r="F238" s="14">
        <f>data!BC64</f>
        <v>0</v>
      </c>
      <c r="G238" s="14">
        <f>data!BD64</f>
        <v>-1064.3699999999999</v>
      </c>
      <c r="H238" s="14">
        <f>data!BE64</f>
        <v>18397.580000000002</v>
      </c>
      <c r="I238" s="14">
        <f>data!BF64</f>
        <v>27271.29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209150.65999999997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39940</v>
      </c>
      <c r="E240" s="14">
        <f>data!BB66</f>
        <v>678.54999999999927</v>
      </c>
      <c r="F240" s="14">
        <f>data!BC66</f>
        <v>0</v>
      </c>
      <c r="G240" s="14">
        <f>data!BD66</f>
        <v>2438.48</v>
      </c>
      <c r="H240" s="14">
        <f>data!BE66</f>
        <v>107601.59</v>
      </c>
      <c r="I240" s="14">
        <f>data!BF66</f>
        <v>7322.58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27260</v>
      </c>
      <c r="I241" s="14">
        <f>data!BF67</f>
        <v>3014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4874.6900000000005</v>
      </c>
      <c r="I243" s="14">
        <f>data!BF69</f>
        <v>108.98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39940</v>
      </c>
      <c r="E245" s="14">
        <f>data!BB71</f>
        <v>68685.710000000006</v>
      </c>
      <c r="F245" s="14">
        <f>data!BC71</f>
        <v>0</v>
      </c>
      <c r="G245" s="14">
        <f>data!BD71</f>
        <v>1374.1100000000001</v>
      </c>
      <c r="H245" s="14">
        <f>data!BE71</f>
        <v>611931.77999999991</v>
      </c>
      <c r="I245" s="14">
        <f>data!BF71</f>
        <v>280409.58999999997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3272.2200000000003</v>
      </c>
      <c r="I252" s="85">
        <f>data!BF76</f>
        <v>361.8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PROVIDENCE ST JOSEPH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660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16155.31</v>
      </c>
      <c r="D272" s="14">
        <f>data!BH66</f>
        <v>22490.039999999994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321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16815.309999999998</v>
      </c>
      <c r="D277" s="14">
        <f>data!BH71</f>
        <v>22490.039999999994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321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38.549999999999997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310.36613453171043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PROVIDENCE ST JOSEPH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1.5100000000000002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0.03</v>
      </c>
      <c r="I298" s="26">
        <f>data!BT60</f>
        <v>1.23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190158.62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2162.3099999999995</v>
      </c>
      <c r="I299" s="14">
        <f>data!BT61</f>
        <v>183283.01999999996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16214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184</v>
      </c>
      <c r="I300" s="14">
        <f>data!BT62</f>
        <v>15628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25347.61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5125.01</v>
      </c>
      <c r="D302" s="14">
        <f>data!BO64</f>
        <v>3057.4399999999996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148.46000000000004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12927.409999999998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11168.2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5620.17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20769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1843</v>
      </c>
      <c r="I305" s="14">
        <f>data!BT67</f>
        <v>7897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55573.87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1086.82</v>
      </c>
      <c r="I307" s="14">
        <f>data!BT69</f>
        <v>3934.5599999999995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-16178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-750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321105.71999999997</v>
      </c>
      <c r="D309" s="14">
        <f>data!BO71</f>
        <v>3057.4399999999996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4674.5899999999992</v>
      </c>
      <c r="I309" s="14">
        <f>data!BT71</f>
        <v>216362.74999999997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2493.08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221.17</v>
      </c>
      <c r="I316" s="85">
        <f>data!BT76</f>
        <v>947.93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1780.6401549773902</v>
      </c>
      <c r="I318" s="85">
        <f>data!BT78</f>
        <v>7631.7865086029633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PROVIDENCE ST JOSEPH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5.8499999999999988</v>
      </c>
      <c r="H330" s="26">
        <f>data!BZ60</f>
        <v>0</v>
      </c>
      <c r="I330" s="26">
        <f>data!CA60</f>
        <v>0.18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733054.62</v>
      </c>
      <c r="H331" s="86">
        <f>data!BZ61</f>
        <v>0</v>
      </c>
      <c r="I331" s="86">
        <f>data!CA61</f>
        <v>28358.65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62506</v>
      </c>
      <c r="H332" s="86">
        <f>data!BZ62</f>
        <v>0</v>
      </c>
      <c r="I332" s="86">
        <f>data!CA62</f>
        <v>2418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242735.21999999997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126.9</v>
      </c>
      <c r="H334" s="86">
        <f>data!BZ64</f>
        <v>0</v>
      </c>
      <c r="I334" s="86">
        <f>data!CA64</f>
        <v>267.94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607.52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300811.2</v>
      </c>
      <c r="H336" s="86">
        <f>data!BZ66</f>
        <v>0</v>
      </c>
      <c r="I336" s="86">
        <f>data!CA66</f>
        <v>8565.36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3406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8753.5399999999991</v>
      </c>
      <c r="H339" s="86">
        <f>data!BZ69</f>
        <v>0</v>
      </c>
      <c r="I339" s="86">
        <f>data!CA69</f>
        <v>117.91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-793</v>
      </c>
      <c r="H340" s="14">
        <f>-data!BZ70</f>
        <v>0</v>
      </c>
      <c r="I340" s="14">
        <f>-data!CA70</f>
        <v>-100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3406</v>
      </c>
      <c r="E341" s="14">
        <f>data!BW71</f>
        <v>242735.21999999997</v>
      </c>
      <c r="F341" s="14">
        <f>data!BX71</f>
        <v>0</v>
      </c>
      <c r="G341" s="14">
        <f>data!BY71</f>
        <v>1105066.78</v>
      </c>
      <c r="H341" s="14">
        <f>data!BZ71</f>
        <v>0</v>
      </c>
      <c r="I341" s="14">
        <f>data!CA71</f>
        <v>39627.86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408.82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3291.4107164527586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PROVIDENCE ST JOSEPH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0.85</v>
      </c>
      <c r="E362" s="217"/>
      <c r="F362" s="211"/>
      <c r="G362" s="211"/>
      <c r="H362" s="211"/>
      <c r="I362" s="87">
        <f>data!CE60</f>
        <v>89.320000000000007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71291.859999999986</v>
      </c>
      <c r="E363" s="218"/>
      <c r="F363" s="219"/>
      <c r="G363" s="219"/>
      <c r="H363" s="219"/>
      <c r="I363" s="86">
        <f>data!CE61</f>
        <v>8016420.0599999996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6079</v>
      </c>
      <c r="E364" s="218"/>
      <c r="F364" s="219"/>
      <c r="G364" s="219"/>
      <c r="H364" s="219"/>
      <c r="I364" s="86">
        <f>data!CE62</f>
        <v>683539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1752825.02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51212.19</v>
      </c>
      <c r="E366" s="218"/>
      <c r="F366" s="219"/>
      <c r="G366" s="219"/>
      <c r="H366" s="219"/>
      <c r="I366" s="86">
        <f>data!CE64</f>
        <v>1393372.3099999996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223858.95999999996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34114.210000000006</v>
      </c>
      <c r="E368" s="218"/>
      <c r="F368" s="219"/>
      <c r="G368" s="219"/>
      <c r="H368" s="219"/>
      <c r="I368" s="86">
        <f>data!CE66</f>
        <v>1341613.18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284865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38336.839999999997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6257382.8075439893</v>
      </c>
      <c r="E371" s="86">
        <f>data!CD69</f>
        <v>275100.96000000002</v>
      </c>
      <c r="F371" s="219"/>
      <c r="G371" s="219"/>
      <c r="H371" s="219"/>
      <c r="I371" s="86">
        <f>data!CE69</f>
        <v>6649446.6875439892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-240916.77</v>
      </c>
      <c r="E372" s="228">
        <f>data!CD70</f>
        <v>0</v>
      </c>
      <c r="F372" s="220"/>
      <c r="G372" s="220"/>
      <c r="H372" s="220"/>
      <c r="I372" s="14">
        <f>-data!CE70</f>
        <v>-292291.03999999998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6179163.2975439895</v>
      </c>
      <c r="E373" s="86">
        <f>data!CD71</f>
        <v>275100.96000000002</v>
      </c>
      <c r="F373" s="219"/>
      <c r="G373" s="219"/>
      <c r="H373" s="219"/>
      <c r="I373" s="14">
        <f>data!CE71</f>
        <v>20091986.017543986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6444043.7199999997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30293334.309999999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36737378.030000001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34194.020000000004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5886.17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213088.93441716992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76510.609999999986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14.489999999999998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