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08DFE858-E15B-41EC-8590-BC458409DBDE}" xr6:coauthVersionLast="47" xr6:coauthVersionMax="47" xr10:uidLastSave="{00000000-0000-0000-0000-000000000000}"/>
  <bookViews>
    <workbookView xWindow="-28920" yWindow="-6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D677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C615" i="34"/>
  <c r="C614" i="34"/>
  <c r="L612" i="34"/>
  <c r="K612" i="34"/>
  <c r="J612" i="34"/>
  <c r="I612" i="34"/>
  <c r="H612" i="34"/>
  <c r="G612" i="34"/>
  <c r="F612" i="34"/>
  <c r="D612" i="34"/>
  <c r="D685" i="34" s="1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F39" i="15"/>
  <c r="E39" i="15"/>
  <c r="D39" i="15"/>
  <c r="B39" i="15"/>
  <c r="F38" i="15"/>
  <c r="E38" i="15"/>
  <c r="D38" i="15"/>
  <c r="B38" i="15"/>
  <c r="F37" i="15"/>
  <c r="E37" i="15"/>
  <c r="D37" i="15"/>
  <c r="B37" i="15"/>
  <c r="F36" i="15"/>
  <c r="E36" i="15"/>
  <c r="D36" i="15"/>
  <c r="B36" i="15"/>
  <c r="F35" i="15"/>
  <c r="E35" i="15"/>
  <c r="D35" i="15"/>
  <c r="B35" i="15"/>
  <c r="F34" i="15"/>
  <c r="E34" i="15"/>
  <c r="D34" i="15"/>
  <c r="B34" i="15"/>
  <c r="F33" i="15"/>
  <c r="E33" i="15"/>
  <c r="D33" i="15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F28" i="15"/>
  <c r="E28" i="15"/>
  <c r="D28" i="15"/>
  <c r="B28" i="15"/>
  <c r="F27" i="15"/>
  <c r="E27" i="15"/>
  <c r="D27" i="15"/>
  <c r="B27" i="15"/>
  <c r="H26" i="15"/>
  <c r="I26" i="15" s="1"/>
  <c r="F26" i="15"/>
  <c r="E26" i="15"/>
  <c r="D26" i="15"/>
  <c r="B26" i="15"/>
  <c r="H25" i="15"/>
  <c r="I25" i="15" s="1"/>
  <c r="F25" i="15"/>
  <c r="E25" i="15"/>
  <c r="D25" i="15"/>
  <c r="B25" i="15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F22" i="15"/>
  <c r="E22" i="15"/>
  <c r="D22" i="15"/>
  <c r="B22" i="15"/>
  <c r="F21" i="15"/>
  <c r="E21" i="15"/>
  <c r="D21" i="15"/>
  <c r="B21" i="15"/>
  <c r="F20" i="15"/>
  <c r="E20" i="15"/>
  <c r="D20" i="15"/>
  <c r="B20" i="15"/>
  <c r="F19" i="15"/>
  <c r="E19" i="15"/>
  <c r="D19" i="15"/>
  <c r="B19" i="15"/>
  <c r="H18" i="15"/>
  <c r="I18" i="15" s="1"/>
  <c r="F18" i="15"/>
  <c r="E18" i="15"/>
  <c r="D18" i="15"/>
  <c r="B18" i="15"/>
  <c r="F17" i="15"/>
  <c r="E17" i="15"/>
  <c r="D17" i="15"/>
  <c r="B17" i="15"/>
  <c r="H16" i="15"/>
  <c r="I16" i="15" s="1"/>
  <c r="F16" i="15"/>
  <c r="E16" i="15"/>
  <c r="D16" i="15"/>
  <c r="B16" i="15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AZ91" i="24"/>
  <c r="CF90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416" i="24" l="1"/>
  <c r="E414" i="24" s="1"/>
  <c r="D383" i="24"/>
  <c r="C137" i="8" s="1"/>
  <c r="D341" i="24"/>
  <c r="CE69" i="24"/>
  <c r="I371" i="32" s="1"/>
  <c r="CE48" i="24"/>
  <c r="I85" i="24"/>
  <c r="I21" i="32" s="1"/>
  <c r="C62" i="24"/>
  <c r="H17" i="31"/>
  <c r="D76" i="32"/>
  <c r="R85" i="24"/>
  <c r="H41" i="31"/>
  <c r="G172" i="32"/>
  <c r="AP85" i="24"/>
  <c r="H73" i="31"/>
  <c r="D332" i="32"/>
  <c r="BV85" i="24"/>
  <c r="M15" i="31"/>
  <c r="I49" i="32"/>
  <c r="M39" i="31"/>
  <c r="E177" i="32"/>
  <c r="M63" i="31"/>
  <c r="H273" i="32"/>
  <c r="C21" i="15"/>
  <c r="C674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K85" i="24"/>
  <c r="H25" i="31"/>
  <c r="E108" i="32"/>
  <c r="Z85" i="24"/>
  <c r="H49" i="31"/>
  <c r="H204" i="32"/>
  <c r="AX85" i="24"/>
  <c r="H65" i="31"/>
  <c r="C300" i="32"/>
  <c r="BN85" i="24"/>
  <c r="M23" i="31"/>
  <c r="C113" i="32"/>
  <c r="M47" i="31"/>
  <c r="F209" i="32"/>
  <c r="M55" i="31"/>
  <c r="G241" i="32"/>
  <c r="M79" i="31"/>
  <c r="C369" i="32"/>
  <c r="H3" i="31"/>
  <c r="D12" i="32"/>
  <c r="D85" i="24"/>
  <c r="H11" i="31"/>
  <c r="E44" i="32"/>
  <c r="L85" i="24"/>
  <c r="H19" i="31"/>
  <c r="F76" i="32"/>
  <c r="T85" i="24"/>
  <c r="H27" i="31"/>
  <c r="G108" i="32"/>
  <c r="AB85" i="24"/>
  <c r="H35" i="31"/>
  <c r="H140" i="32"/>
  <c r="AJ85" i="24"/>
  <c r="H43" i="31"/>
  <c r="I172" i="32"/>
  <c r="AR85" i="24"/>
  <c r="H51" i="31"/>
  <c r="C236" i="32"/>
  <c r="AZ85" i="24"/>
  <c r="H59" i="31"/>
  <c r="D268" i="32"/>
  <c r="BH85" i="24"/>
  <c r="H67" i="31"/>
  <c r="E300" i="32"/>
  <c r="BP85" i="24"/>
  <c r="H75" i="31"/>
  <c r="F332" i="32"/>
  <c r="BX85" i="24"/>
  <c r="M9" i="31"/>
  <c r="C49" i="32"/>
  <c r="M17" i="31"/>
  <c r="D81" i="32"/>
  <c r="M25" i="31"/>
  <c r="E113" i="32"/>
  <c r="M33" i="31"/>
  <c r="F145" i="32"/>
  <c r="M41" i="31"/>
  <c r="G177" i="32"/>
  <c r="M49" i="31"/>
  <c r="H209" i="32"/>
  <c r="M57" i="31"/>
  <c r="I241" i="32"/>
  <c r="M65" i="31"/>
  <c r="C305" i="32"/>
  <c r="M73" i="31"/>
  <c r="D337" i="32"/>
  <c r="O85" i="24"/>
  <c r="AI85" i="24"/>
  <c r="H9" i="31"/>
  <c r="C44" i="32"/>
  <c r="J85" i="24"/>
  <c r="H33" i="31"/>
  <c r="F140" i="32"/>
  <c r="AH85" i="24"/>
  <c r="H57" i="31"/>
  <c r="I236" i="32"/>
  <c r="BF85" i="24"/>
  <c r="M7" i="31"/>
  <c r="H17" i="32"/>
  <c r="M31" i="31"/>
  <c r="D145" i="32"/>
  <c r="M71" i="31"/>
  <c r="I305" i="32"/>
  <c r="E373" i="32"/>
  <c r="C94" i="15"/>
  <c r="G94" i="15" s="1"/>
  <c r="H4" i="31"/>
  <c r="E12" i="32"/>
  <c r="E85" i="24"/>
  <c r="H12" i="31"/>
  <c r="F44" i="32"/>
  <c r="M85" i="24"/>
  <c r="H20" i="31"/>
  <c r="G76" i="32"/>
  <c r="U85" i="24"/>
  <c r="H28" i="31"/>
  <c r="H108" i="32"/>
  <c r="AC85" i="24"/>
  <c r="H36" i="31"/>
  <c r="I140" i="32"/>
  <c r="AK85" i="24"/>
  <c r="H44" i="31"/>
  <c r="C204" i="32"/>
  <c r="AS85" i="24"/>
  <c r="H52" i="31"/>
  <c r="D236" i="32"/>
  <c r="BA85" i="24"/>
  <c r="H60" i="31"/>
  <c r="E268" i="32"/>
  <c r="BI85" i="24"/>
  <c r="H68" i="31"/>
  <c r="F300" i="32"/>
  <c r="BQ85" i="24"/>
  <c r="H76" i="31"/>
  <c r="G332" i="32"/>
  <c r="BY85" i="24"/>
  <c r="M2" i="31"/>
  <c r="C17" i="32"/>
  <c r="CE67" i="24"/>
  <c r="I369" i="32" s="1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Q85" i="24"/>
  <c r="H5" i="31"/>
  <c r="F12" i="32"/>
  <c r="F85" i="24"/>
  <c r="H45" i="31"/>
  <c r="D204" i="32"/>
  <c r="AT85" i="24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68" i="31"/>
  <c r="F305" i="32"/>
  <c r="M76" i="31"/>
  <c r="G337" i="32"/>
  <c r="W85" i="24"/>
  <c r="H13" i="31"/>
  <c r="G44" i="32"/>
  <c r="N85" i="24"/>
  <c r="H29" i="31"/>
  <c r="I108" i="32"/>
  <c r="AD85" i="24"/>
  <c r="H53" i="31"/>
  <c r="E236" i="32"/>
  <c r="BB85" i="24"/>
  <c r="H69" i="31"/>
  <c r="G300" i="32"/>
  <c r="BR85" i="24"/>
  <c r="M3" i="31"/>
  <c r="D17" i="32"/>
  <c r="M19" i="31"/>
  <c r="F81" i="32"/>
  <c r="M35" i="31"/>
  <c r="H145" i="32"/>
  <c r="M51" i="31"/>
  <c r="C241" i="32"/>
  <c r="M67" i="31"/>
  <c r="E305" i="32"/>
  <c r="H15" i="31"/>
  <c r="I44" i="32"/>
  <c r="P85" i="24"/>
  <c r="H31" i="31"/>
  <c r="D140" i="32"/>
  <c r="AF85" i="24"/>
  <c r="H47" i="31"/>
  <c r="F204" i="32"/>
  <c r="AV85" i="24"/>
  <c r="H55" i="31"/>
  <c r="G236" i="32"/>
  <c r="BD85" i="24"/>
  <c r="H71" i="31"/>
  <c r="I300" i="32"/>
  <c r="BT85" i="24"/>
  <c r="H79" i="31"/>
  <c r="C364" i="32"/>
  <c r="CB85" i="24"/>
  <c r="M5" i="31"/>
  <c r="F17" i="32"/>
  <c r="M13" i="31"/>
  <c r="G49" i="32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C85" i="24"/>
  <c r="AU85" i="24"/>
  <c r="H21" i="31"/>
  <c r="H76" i="32"/>
  <c r="V85" i="24"/>
  <c r="H37" i="31"/>
  <c r="C172" i="32"/>
  <c r="AL85" i="24"/>
  <c r="H61" i="31"/>
  <c r="F268" i="32"/>
  <c r="BJ85" i="24"/>
  <c r="H77" i="31"/>
  <c r="H332" i="32"/>
  <c r="BZ85" i="24"/>
  <c r="M11" i="31"/>
  <c r="E49" i="32"/>
  <c r="M27" i="31"/>
  <c r="G113" i="32"/>
  <c r="M43" i="31"/>
  <c r="I177" i="32"/>
  <c r="M59" i="31"/>
  <c r="D273" i="32"/>
  <c r="M75" i="31"/>
  <c r="F337" i="32"/>
  <c r="H7" i="31"/>
  <c r="H12" i="32"/>
  <c r="H85" i="24"/>
  <c r="H23" i="31"/>
  <c r="C108" i="32"/>
  <c r="X85" i="24"/>
  <c r="H39" i="31"/>
  <c r="E172" i="32"/>
  <c r="AN85" i="24"/>
  <c r="H63" i="31"/>
  <c r="H268" i="32"/>
  <c r="BL85" i="24"/>
  <c r="M6" i="31"/>
  <c r="G17" i="32"/>
  <c r="M14" i="31"/>
  <c r="H49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G85" i="24"/>
  <c r="H50" i="31"/>
  <c r="I204" i="32"/>
  <c r="O5" i="31"/>
  <c r="F19" i="32"/>
  <c r="O37" i="31"/>
  <c r="C179" i="32"/>
  <c r="AE4" i="31"/>
  <c r="E26" i="32"/>
  <c r="AE44" i="31"/>
  <c r="C218" i="32"/>
  <c r="I366" i="32"/>
  <c r="F612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D13" i="7"/>
  <c r="D258" i="24"/>
  <c r="H58" i="31"/>
  <c r="C268" i="32"/>
  <c r="O13" i="31"/>
  <c r="G51" i="32"/>
  <c r="O45" i="31"/>
  <c r="D211" i="32"/>
  <c r="O77" i="31"/>
  <c r="H339" i="32"/>
  <c r="AE12" i="31"/>
  <c r="F58" i="32"/>
  <c r="AE36" i="31"/>
  <c r="I154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H26" i="31"/>
  <c r="F108" i="32"/>
  <c r="H74" i="31"/>
  <c r="E332" i="32"/>
  <c r="O29" i="31"/>
  <c r="I115" i="32"/>
  <c r="O61" i="31"/>
  <c r="F275" i="32"/>
  <c r="BG85" i="24"/>
  <c r="AE28" i="31"/>
  <c r="H122" i="32"/>
  <c r="I19" i="32"/>
  <c r="O8" i="31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H18" i="31"/>
  <c r="E76" i="32"/>
  <c r="H66" i="31"/>
  <c r="D300" i="32"/>
  <c r="O69" i="31"/>
  <c r="G307" i="32"/>
  <c r="CE52" i="24"/>
  <c r="H14" i="31"/>
  <c r="H44" i="32"/>
  <c r="H30" i="31"/>
  <c r="C140" i="32"/>
  <c r="H38" i="31"/>
  <c r="D172" i="32"/>
  <c r="H46" i="31"/>
  <c r="E204" i="32"/>
  <c r="H54" i="31"/>
  <c r="F236" i="32"/>
  <c r="BC85" i="24"/>
  <c r="H62" i="31"/>
  <c r="G268" i="32"/>
  <c r="BK85" i="24"/>
  <c r="H78" i="31"/>
  <c r="I332" i="32"/>
  <c r="CA85" i="24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AA85" i="24"/>
  <c r="AM85" i="24"/>
  <c r="AY85" i="24"/>
  <c r="BO85" i="24"/>
  <c r="DF2" i="30"/>
  <c r="C170" i="8"/>
  <c r="F420" i="24"/>
  <c r="F43" i="15"/>
  <c r="H51" i="15"/>
  <c r="I51" i="15" s="1"/>
  <c r="F51" i="15"/>
  <c r="H59" i="15"/>
  <c r="I59" i="15" s="1"/>
  <c r="F59" i="15"/>
  <c r="O21" i="31"/>
  <c r="H83" i="32"/>
  <c r="O53" i="31"/>
  <c r="E243" i="32"/>
  <c r="BW85" i="24"/>
  <c r="AE20" i="31"/>
  <c r="G90" i="32"/>
  <c r="H6" i="31"/>
  <c r="G12" i="32"/>
  <c r="H22" i="31"/>
  <c r="I76" i="32"/>
  <c r="H70" i="31"/>
  <c r="H300" i="32"/>
  <c r="BS85" i="24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E339" i="32"/>
  <c r="O74" i="31"/>
  <c r="S85" i="24"/>
  <c r="C87" i="8"/>
  <c r="D350" i="24"/>
  <c r="H10" i="31"/>
  <c r="D44" i="32"/>
  <c r="H42" i="31"/>
  <c r="H172" i="32"/>
  <c r="H8" i="31"/>
  <c r="I12" i="32"/>
  <c r="H32" i="31"/>
  <c r="E140" i="32"/>
  <c r="AG85" i="24"/>
  <c r="H48" i="31"/>
  <c r="G204" i="32"/>
  <c r="AW85" i="24"/>
  <c r="H72" i="31"/>
  <c r="C332" i="32"/>
  <c r="BU85" i="24"/>
  <c r="O11" i="31"/>
  <c r="E51" i="32"/>
  <c r="O27" i="31"/>
  <c r="G115" i="32"/>
  <c r="O43" i="31"/>
  <c r="I179" i="32"/>
  <c r="O67" i="31"/>
  <c r="E307" i="32"/>
  <c r="AE34" i="31"/>
  <c r="G154" i="32"/>
  <c r="H2" i="31"/>
  <c r="C12" i="32"/>
  <c r="H34" i="31"/>
  <c r="G140" i="32"/>
  <c r="BK2" i="30"/>
  <c r="I362" i="32"/>
  <c r="H16" i="31"/>
  <c r="C76" i="32"/>
  <c r="H24" i="31"/>
  <c r="D108" i="32"/>
  <c r="Y85" i="24"/>
  <c r="H40" i="31"/>
  <c r="F172" i="32"/>
  <c r="AO85" i="24"/>
  <c r="H56" i="31"/>
  <c r="H236" i="32"/>
  <c r="BE85" i="24"/>
  <c r="H64" i="31"/>
  <c r="I268" i="32"/>
  <c r="BM85" i="24"/>
  <c r="H80" i="31"/>
  <c r="D364" i="32"/>
  <c r="CC85" i="24"/>
  <c r="O3" i="31"/>
  <c r="D19" i="32"/>
  <c r="O19" i="31"/>
  <c r="F83" i="32"/>
  <c r="O35" i="31"/>
  <c r="H147" i="32"/>
  <c r="O51" i="31"/>
  <c r="C243" i="32"/>
  <c r="O59" i="31"/>
  <c r="D275" i="32"/>
  <c r="O75" i="31"/>
  <c r="F339" i="32"/>
  <c r="AE2" i="31"/>
  <c r="C26" i="32"/>
  <c r="CE89" i="24"/>
  <c r="AE10" i="31"/>
  <c r="D58" i="32"/>
  <c r="AE18" i="31"/>
  <c r="E90" i="32"/>
  <c r="AE26" i="31"/>
  <c r="F122" i="32"/>
  <c r="AE42" i="31"/>
  <c r="H186" i="32"/>
  <c r="CE62" i="24"/>
  <c r="I364" i="32" s="1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G339" i="32"/>
  <c r="O76" i="31"/>
  <c r="AE85" i="24"/>
  <c r="AQ85" i="24"/>
  <c r="AE9" i="31"/>
  <c r="C58" i="32"/>
  <c r="AE17" i="31"/>
  <c r="D90" i="32"/>
  <c r="AE25" i="31"/>
  <c r="E122" i="32"/>
  <c r="AE33" i="31"/>
  <c r="F154" i="32"/>
  <c r="AE41" i="31"/>
  <c r="G186" i="32"/>
  <c r="CF2" i="28"/>
  <c r="D5" i="7"/>
  <c r="G612" i="24"/>
  <c r="F48" i="15"/>
  <c r="H56" i="15"/>
  <c r="I56" i="15" s="1"/>
  <c r="F56" i="15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E220" i="24"/>
  <c r="I612" i="24"/>
  <c r="H46" i="15"/>
  <c r="I46" i="15" s="1"/>
  <c r="F46" i="15"/>
  <c r="H54" i="15"/>
  <c r="I54" i="15" s="1"/>
  <c r="F54" i="15"/>
  <c r="D308" i="24"/>
  <c r="J612" i="24"/>
  <c r="F41" i="15"/>
  <c r="F49" i="15"/>
  <c r="H57" i="15"/>
  <c r="I57" i="15" s="1"/>
  <c r="F57" i="15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F91" i="24"/>
  <c r="C113" i="8"/>
  <c r="D12" i="33"/>
  <c r="H44" i="15"/>
  <c r="I44" i="15" s="1"/>
  <c r="F44" i="15"/>
  <c r="H52" i="15"/>
  <c r="I52" i="15" s="1"/>
  <c r="F52" i="15"/>
  <c r="D612" i="24"/>
  <c r="L612" i="24"/>
  <c r="H47" i="15"/>
  <c r="I47" i="15" s="1"/>
  <c r="F47" i="15"/>
  <c r="H55" i="15"/>
  <c r="I55" i="15" s="1"/>
  <c r="F55" i="15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E233" i="24"/>
  <c r="F32" i="6" s="1"/>
  <c r="F42" i="15"/>
  <c r="F50" i="15"/>
  <c r="F58" i="15"/>
  <c r="AE8" i="31"/>
  <c r="I26" i="32"/>
  <c r="AE16" i="31"/>
  <c r="C90" i="32"/>
  <c r="AE24" i="31"/>
  <c r="D122" i="32"/>
  <c r="AE32" i="31"/>
  <c r="E154" i="32"/>
  <c r="AE40" i="31"/>
  <c r="F186" i="32"/>
  <c r="G28" i="4"/>
  <c r="E28" i="4"/>
  <c r="C167" i="8"/>
  <c r="D26" i="33"/>
  <c r="F45" i="15"/>
  <c r="H53" i="15"/>
  <c r="I53" i="15" s="1"/>
  <c r="F53" i="15"/>
  <c r="F69" i="15"/>
  <c r="D681" i="34"/>
  <c r="D693" i="34"/>
  <c r="C648" i="34"/>
  <c r="M716" i="34" s="1"/>
  <c r="D673" i="34"/>
  <c r="D689" i="34"/>
  <c r="D708" i="34"/>
  <c r="D627" i="34"/>
  <c r="D669" i="34"/>
  <c r="D617" i="34"/>
  <c r="D621" i="34"/>
  <c r="D626" i="34"/>
  <c r="D629" i="34"/>
  <c r="D645" i="34"/>
  <c r="D646" i="34"/>
  <c r="D647" i="34"/>
  <c r="D670" i="34"/>
  <c r="D678" i="34"/>
  <c r="D686" i="34"/>
  <c r="D694" i="34"/>
  <c r="D705" i="34"/>
  <c r="C715" i="34"/>
  <c r="D618" i="34"/>
  <c r="D622" i="34"/>
  <c r="D628" i="34"/>
  <c r="D668" i="34"/>
  <c r="D676" i="34"/>
  <c r="D684" i="34"/>
  <c r="D692" i="34"/>
  <c r="D697" i="34"/>
  <c r="D625" i="34"/>
  <c r="D671" i="34"/>
  <c r="D679" i="34"/>
  <c r="D687" i="34"/>
  <c r="D695" i="34"/>
  <c r="D696" i="34"/>
  <c r="D716" i="34"/>
  <c r="D707" i="34"/>
  <c r="D699" i="34"/>
  <c r="D712" i="34"/>
  <c r="D704" i="34"/>
  <c r="D709" i="34"/>
  <c r="D701" i="34"/>
  <c r="D706" i="34"/>
  <c r="D698" i="34"/>
  <c r="D711" i="34"/>
  <c r="D703" i="34"/>
  <c r="D710" i="34"/>
  <c r="D702" i="34"/>
  <c r="D619" i="34"/>
  <c r="D623" i="34"/>
  <c r="D674" i="34"/>
  <c r="D682" i="34"/>
  <c r="D690" i="34"/>
  <c r="D713" i="34"/>
  <c r="D616" i="34"/>
  <c r="D620" i="34"/>
  <c r="E623" i="34" s="1"/>
  <c r="D672" i="34"/>
  <c r="D680" i="34"/>
  <c r="D688" i="34"/>
  <c r="D624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75" i="34"/>
  <c r="D683" i="34"/>
  <c r="D691" i="34"/>
  <c r="D700" i="34"/>
  <c r="E380" i="24" l="1"/>
  <c r="E716" i="34"/>
  <c r="I277" i="32"/>
  <c r="C77" i="15"/>
  <c r="G77" i="15" s="1"/>
  <c r="C638" i="24"/>
  <c r="E213" i="32"/>
  <c r="C712" i="24"/>
  <c r="C59" i="15"/>
  <c r="G59" i="15" s="1"/>
  <c r="I117" i="32"/>
  <c r="C42" i="15"/>
  <c r="C695" i="24"/>
  <c r="D245" i="32"/>
  <c r="C65" i="15"/>
  <c r="C630" i="24"/>
  <c r="F149" i="32"/>
  <c r="C46" i="15"/>
  <c r="G46" i="15" s="1"/>
  <c r="C699" i="24"/>
  <c r="D277" i="32"/>
  <c r="C72" i="15"/>
  <c r="G72" i="15" s="1"/>
  <c r="C636" i="24"/>
  <c r="C309" i="32"/>
  <c r="C78" i="15"/>
  <c r="G78" i="15" s="1"/>
  <c r="C619" i="24"/>
  <c r="D117" i="32"/>
  <c r="C37" i="15"/>
  <c r="C690" i="24"/>
  <c r="G213" i="32"/>
  <c r="C61" i="15"/>
  <c r="C631" i="24"/>
  <c r="F245" i="32"/>
  <c r="C67" i="15"/>
  <c r="G67" i="15" s="1"/>
  <c r="C633" i="24"/>
  <c r="C277" i="32"/>
  <c r="C71" i="15"/>
  <c r="G71" i="15" s="1"/>
  <c r="C618" i="24"/>
  <c r="G21" i="32"/>
  <c r="C19" i="15"/>
  <c r="C672" i="24"/>
  <c r="E181" i="32"/>
  <c r="C52" i="15"/>
  <c r="G52" i="15" s="1"/>
  <c r="C705" i="24"/>
  <c r="C21" i="32"/>
  <c r="C15" i="15"/>
  <c r="CE85" i="24"/>
  <c r="C668" i="24"/>
  <c r="I309" i="32"/>
  <c r="C84" i="15"/>
  <c r="G84" i="15" s="1"/>
  <c r="C640" i="24"/>
  <c r="C85" i="32"/>
  <c r="C29" i="15"/>
  <c r="C682" i="24"/>
  <c r="H117" i="32"/>
  <c r="C694" i="24"/>
  <c r="C41" i="15"/>
  <c r="H149" i="32"/>
  <c r="C48" i="15"/>
  <c r="C701" i="24"/>
  <c r="D53" i="32"/>
  <c r="C23" i="15"/>
  <c r="G23" i="15" s="1"/>
  <c r="C676" i="24"/>
  <c r="C181" i="32"/>
  <c r="C50" i="15"/>
  <c r="C703" i="24"/>
  <c r="D149" i="32"/>
  <c r="C44" i="15"/>
  <c r="G44" i="15" s="1"/>
  <c r="C697" i="24"/>
  <c r="G309" i="32"/>
  <c r="C82" i="15"/>
  <c r="G82" i="15" s="1"/>
  <c r="C626" i="24"/>
  <c r="F309" i="32"/>
  <c r="C81" i="15"/>
  <c r="G81" i="15" s="1"/>
  <c r="C623" i="24"/>
  <c r="E21" i="32"/>
  <c r="C17" i="15"/>
  <c r="C670" i="24"/>
  <c r="F341" i="32"/>
  <c r="C88" i="15"/>
  <c r="G88" i="15" s="1"/>
  <c r="C644" i="24"/>
  <c r="E53" i="32"/>
  <c r="C24" i="15"/>
  <c r="G24" i="15" s="1"/>
  <c r="C677" i="24"/>
  <c r="G181" i="32"/>
  <c r="C54" i="15"/>
  <c r="G54" i="15" s="1"/>
  <c r="C707" i="24"/>
  <c r="H245" i="32"/>
  <c r="C69" i="15"/>
  <c r="C614" i="24"/>
  <c r="D309" i="32"/>
  <c r="C79" i="15"/>
  <c r="G79" i="15" s="1"/>
  <c r="C627" i="24"/>
  <c r="I341" i="32"/>
  <c r="C91" i="15"/>
  <c r="G91" i="15" s="1"/>
  <c r="C647" i="24"/>
  <c r="G53" i="32"/>
  <c r="C26" i="15"/>
  <c r="G26" i="15" s="1"/>
  <c r="C679" i="24"/>
  <c r="D213" i="32"/>
  <c r="C58" i="15"/>
  <c r="C711" i="24"/>
  <c r="C213" i="32"/>
  <c r="C710" i="24"/>
  <c r="C57" i="15"/>
  <c r="G57" i="15" s="1"/>
  <c r="C53" i="32"/>
  <c r="C22" i="15"/>
  <c r="C675" i="24"/>
  <c r="C245" i="32"/>
  <c r="C64" i="15"/>
  <c r="C628" i="24"/>
  <c r="H213" i="32"/>
  <c r="C62" i="15"/>
  <c r="C616" i="24"/>
  <c r="F16" i="6"/>
  <c r="F234" i="24"/>
  <c r="E149" i="32"/>
  <c r="C45" i="15"/>
  <c r="C698" i="24"/>
  <c r="H309" i="32"/>
  <c r="C83" i="15"/>
  <c r="G83" i="15" s="1"/>
  <c r="C639" i="24"/>
  <c r="I213" i="32"/>
  <c r="C63" i="15"/>
  <c r="C625" i="24"/>
  <c r="C117" i="32"/>
  <c r="C36" i="15"/>
  <c r="C689" i="24"/>
  <c r="H341" i="32"/>
  <c r="C90" i="15"/>
  <c r="G90" i="15" s="1"/>
  <c r="C646" i="24"/>
  <c r="G245" i="32"/>
  <c r="C68" i="15"/>
  <c r="G68" i="15" s="1"/>
  <c r="C624" i="24"/>
  <c r="G85" i="32"/>
  <c r="C33" i="15"/>
  <c r="C686" i="24"/>
  <c r="G117" i="32"/>
  <c r="C40" i="15"/>
  <c r="G40" i="15" s="1"/>
  <c r="C693" i="24"/>
  <c r="C50" i="8"/>
  <c r="F309" i="24"/>
  <c r="D352" i="24"/>
  <c r="C103" i="8" s="1"/>
  <c r="D373" i="32"/>
  <c r="C93" i="15"/>
  <c r="G93" i="15" s="1"/>
  <c r="C620" i="24"/>
  <c r="E341" i="32"/>
  <c r="C87" i="15"/>
  <c r="G87" i="15" s="1"/>
  <c r="C643" i="24"/>
  <c r="D181" i="32"/>
  <c r="C704" i="24"/>
  <c r="C51" i="15"/>
  <c r="G51" i="15" s="1"/>
  <c r="H85" i="32"/>
  <c r="C34" i="15"/>
  <c r="C687" i="24"/>
  <c r="I53" i="32"/>
  <c r="C28" i="15"/>
  <c r="C681" i="24"/>
  <c r="E245" i="32"/>
  <c r="C66" i="15"/>
  <c r="G66" i="15" s="1"/>
  <c r="C632" i="24"/>
  <c r="E277" i="32"/>
  <c r="C73" i="15"/>
  <c r="G73" i="15" s="1"/>
  <c r="C634" i="24"/>
  <c r="I245" i="32"/>
  <c r="C70" i="15"/>
  <c r="G70" i="15" s="1"/>
  <c r="C629" i="24"/>
  <c r="E309" i="32"/>
  <c r="C80" i="15"/>
  <c r="G80" i="15" s="1"/>
  <c r="C621" i="24"/>
  <c r="D21" i="32"/>
  <c r="C16" i="15"/>
  <c r="G16" i="15" s="1"/>
  <c r="C669" i="24"/>
  <c r="D85" i="32"/>
  <c r="C30" i="15"/>
  <c r="C683" i="24"/>
  <c r="D715" i="34"/>
  <c r="E612" i="34"/>
  <c r="E712" i="34" s="1"/>
  <c r="BP2" i="30"/>
  <c r="C119" i="8"/>
  <c r="H181" i="32"/>
  <c r="C708" i="24"/>
  <c r="C55" i="15"/>
  <c r="G55" i="15" s="1"/>
  <c r="I378" i="32"/>
  <c r="K612" i="24"/>
  <c r="F181" i="32"/>
  <c r="C53" i="15"/>
  <c r="G53" i="15" s="1"/>
  <c r="C706" i="24"/>
  <c r="C341" i="32"/>
  <c r="C85" i="15"/>
  <c r="G85" i="15" s="1"/>
  <c r="C641" i="24"/>
  <c r="F117" i="32"/>
  <c r="C692" i="24"/>
  <c r="C39" i="15"/>
  <c r="G277" i="32"/>
  <c r="C75" i="15"/>
  <c r="G75" i="15" s="1"/>
  <c r="C635" i="24"/>
  <c r="H277" i="32"/>
  <c r="C76" i="15"/>
  <c r="G76" i="15" s="1"/>
  <c r="C637" i="24"/>
  <c r="C373" i="32"/>
  <c r="C92" i="15"/>
  <c r="G92" i="15" s="1"/>
  <c r="C622" i="24"/>
  <c r="I85" i="32"/>
  <c r="C35" i="15"/>
  <c r="C688" i="24"/>
  <c r="F21" i="32"/>
  <c r="C18" i="15"/>
  <c r="G18" i="15" s="1"/>
  <c r="C671" i="24"/>
  <c r="I149" i="32"/>
  <c r="C702" i="24"/>
  <c r="C49" i="15"/>
  <c r="G149" i="32"/>
  <c r="C700" i="24"/>
  <c r="C47" i="15"/>
  <c r="G47" i="15" s="1"/>
  <c r="I181" i="32"/>
  <c r="C56" i="15"/>
  <c r="G56" i="15" s="1"/>
  <c r="C709" i="24"/>
  <c r="E117" i="32"/>
  <c r="C38" i="15"/>
  <c r="C691" i="24"/>
  <c r="C149" i="32"/>
  <c r="C696" i="24"/>
  <c r="C43" i="15"/>
  <c r="E85" i="32"/>
  <c r="C684" i="24"/>
  <c r="C31" i="15"/>
  <c r="G31" i="15" s="1"/>
  <c r="BN2" i="30"/>
  <c r="C117" i="8"/>
  <c r="D366" i="24"/>
  <c r="H21" i="32"/>
  <c r="C20" i="15"/>
  <c r="C673" i="24"/>
  <c r="F277" i="32"/>
  <c r="C74" i="15"/>
  <c r="G74" i="15" s="1"/>
  <c r="C617" i="24"/>
  <c r="F213" i="32"/>
  <c r="C713" i="24"/>
  <c r="C60" i="15"/>
  <c r="G341" i="32"/>
  <c r="C89" i="15"/>
  <c r="G89" i="15" s="1"/>
  <c r="C645" i="24"/>
  <c r="F53" i="32"/>
  <c r="C25" i="15"/>
  <c r="G25" i="15" s="1"/>
  <c r="C678" i="24"/>
  <c r="H53" i="32"/>
  <c r="C27" i="15"/>
  <c r="C680" i="24"/>
  <c r="F85" i="32"/>
  <c r="C32" i="15"/>
  <c r="G32" i="15" s="1"/>
  <c r="C685" i="24"/>
  <c r="G21" i="15"/>
  <c r="H21" i="15" s="1"/>
  <c r="I21" i="15" s="1"/>
  <c r="D341" i="32"/>
  <c r="C86" i="15"/>
  <c r="G86" i="15" s="1"/>
  <c r="C642" i="24"/>
  <c r="G15" i="15" l="1"/>
  <c r="H15" i="15" s="1"/>
  <c r="I15" i="15" s="1"/>
  <c r="E626" i="34"/>
  <c r="E631" i="34"/>
  <c r="E639" i="34"/>
  <c r="E691" i="34"/>
  <c r="E676" i="34"/>
  <c r="E695" i="34"/>
  <c r="E702" i="34"/>
  <c r="E708" i="34"/>
  <c r="H39" i="15"/>
  <c r="I39" i="15" s="1"/>
  <c r="G39" i="15"/>
  <c r="H28" i="15"/>
  <c r="I28" i="15" s="1"/>
  <c r="G28" i="15"/>
  <c r="G17" i="15"/>
  <c r="H17" i="15" s="1"/>
  <c r="I17" i="15" s="1"/>
  <c r="H29" i="15"/>
  <c r="I29" i="15" s="1"/>
  <c r="G29" i="15"/>
  <c r="G42" i="15"/>
  <c r="H42" i="15"/>
  <c r="I42" i="15" s="1"/>
  <c r="E647" i="34"/>
  <c r="E682" i="34"/>
  <c r="E632" i="34"/>
  <c r="E640" i="34"/>
  <c r="E698" i="34"/>
  <c r="E684" i="34"/>
  <c r="E696" i="34"/>
  <c r="E672" i="34"/>
  <c r="E703" i="34"/>
  <c r="G64" i="15"/>
  <c r="H64" i="15"/>
  <c r="I64" i="15" s="1"/>
  <c r="H37" i="15"/>
  <c r="I37" i="15" s="1"/>
  <c r="G37" i="15"/>
  <c r="E674" i="34"/>
  <c r="E705" i="34"/>
  <c r="E633" i="34"/>
  <c r="E641" i="34"/>
  <c r="E673" i="34"/>
  <c r="E692" i="34"/>
  <c r="E713" i="34"/>
  <c r="E680" i="34"/>
  <c r="E711" i="34"/>
  <c r="H33" i="15"/>
  <c r="I33" i="15" s="1"/>
  <c r="G33" i="15"/>
  <c r="G58" i="15"/>
  <c r="H58" i="15"/>
  <c r="I58" i="15" s="1"/>
  <c r="G48" i="15"/>
  <c r="H48" i="15"/>
  <c r="I48" i="15" s="1"/>
  <c r="E690" i="34"/>
  <c r="E646" i="34"/>
  <c r="E634" i="34"/>
  <c r="E642" i="34"/>
  <c r="E681" i="34"/>
  <c r="E697" i="34"/>
  <c r="E627" i="34"/>
  <c r="E688" i="34"/>
  <c r="E706" i="34"/>
  <c r="G20" i="15"/>
  <c r="H20" i="15" s="1"/>
  <c r="I20" i="15" s="1"/>
  <c r="G43" i="15"/>
  <c r="H43" i="15"/>
  <c r="I43" i="15" s="1"/>
  <c r="H34" i="15"/>
  <c r="I34" i="15" s="1"/>
  <c r="G34" i="15"/>
  <c r="H36" i="15"/>
  <c r="I36" i="15" s="1"/>
  <c r="G36" i="15"/>
  <c r="E629" i="34"/>
  <c r="E678" i="34"/>
  <c r="E635" i="34"/>
  <c r="E643" i="34"/>
  <c r="E689" i="34"/>
  <c r="E625" i="34"/>
  <c r="E669" i="34"/>
  <c r="E699" i="34"/>
  <c r="E701" i="34"/>
  <c r="H35" i="15"/>
  <c r="I35" i="15" s="1"/>
  <c r="G35" i="15"/>
  <c r="G45" i="15"/>
  <c r="H45" i="15"/>
  <c r="I45" i="15" s="1"/>
  <c r="G22" i="15"/>
  <c r="H22" i="15" s="1"/>
  <c r="G50" i="15"/>
  <c r="H50" i="15"/>
  <c r="I50" i="15" s="1"/>
  <c r="G41" i="15"/>
  <c r="H41" i="15"/>
  <c r="I41" i="15" s="1"/>
  <c r="E645" i="34"/>
  <c r="E694" i="34"/>
  <c r="E636" i="34"/>
  <c r="E644" i="34"/>
  <c r="E710" i="34"/>
  <c r="E671" i="34"/>
  <c r="E677" i="34"/>
  <c r="E707" i="34"/>
  <c r="E709" i="34"/>
  <c r="C120" i="8"/>
  <c r="D367" i="24"/>
  <c r="H38" i="15"/>
  <c r="I38" i="15" s="1"/>
  <c r="G38" i="15"/>
  <c r="G49" i="15"/>
  <c r="H49" i="15"/>
  <c r="I49" i="15" s="1"/>
  <c r="C715" i="24"/>
  <c r="C648" i="24"/>
  <c r="M716" i="24" s="1"/>
  <c r="D615" i="24"/>
  <c r="H19" i="15"/>
  <c r="I19" i="15" s="1"/>
  <c r="G19" i="15"/>
  <c r="G65" i="15"/>
  <c r="H65" i="15"/>
  <c r="I65" i="15" s="1"/>
  <c r="E670" i="34"/>
  <c r="E624" i="34"/>
  <c r="E637" i="34"/>
  <c r="E675" i="34"/>
  <c r="E628" i="34"/>
  <c r="E679" i="34"/>
  <c r="E685" i="34"/>
  <c r="E704" i="34"/>
  <c r="G27" i="15"/>
  <c r="H27" i="15" s="1"/>
  <c r="I27" i="15" s="1"/>
  <c r="H30" i="15"/>
  <c r="I30" i="15" s="1"/>
  <c r="G30" i="15"/>
  <c r="G63" i="15"/>
  <c r="H63" i="15"/>
  <c r="I63" i="15" s="1"/>
  <c r="G69" i="15"/>
  <c r="H69" i="15" s="1"/>
  <c r="I69" i="15" s="1"/>
  <c r="I373" i="32"/>
  <c r="C716" i="24"/>
  <c r="E686" i="34"/>
  <c r="E630" i="34"/>
  <c r="E638" i="34"/>
  <c r="E683" i="34"/>
  <c r="E668" i="34"/>
  <c r="E687" i="34"/>
  <c r="E693" i="34"/>
  <c r="E700" i="34"/>
  <c r="E715" i="34" l="1"/>
  <c r="F624" i="34"/>
  <c r="D713" i="24"/>
  <c r="D705" i="24"/>
  <c r="D697" i="24"/>
  <c r="D689" i="24"/>
  <c r="D710" i="24"/>
  <c r="D716" i="24"/>
  <c r="D707" i="24"/>
  <c r="D699" i="24"/>
  <c r="D691" i="24"/>
  <c r="D712" i="24"/>
  <c r="D709" i="24"/>
  <c r="D701" i="24"/>
  <c r="D693" i="24"/>
  <c r="D711" i="24"/>
  <c r="D703" i="24"/>
  <c r="D695" i="24"/>
  <c r="D694" i="24"/>
  <c r="D687" i="24"/>
  <c r="D685" i="24"/>
  <c r="D679" i="24"/>
  <c r="D671" i="24"/>
  <c r="D625" i="24"/>
  <c r="D704" i="24"/>
  <c r="D688" i="24"/>
  <c r="D676" i="24"/>
  <c r="D668" i="24"/>
  <c r="D628" i="24"/>
  <c r="D622" i="24"/>
  <c r="D618" i="24"/>
  <c r="D698" i="24"/>
  <c r="D684" i="24"/>
  <c r="D681" i="24"/>
  <c r="D673" i="24"/>
  <c r="D692" i="24"/>
  <c r="D678" i="24"/>
  <c r="D670" i="24"/>
  <c r="D647" i="24"/>
  <c r="D646" i="24"/>
  <c r="D645" i="24"/>
  <c r="D629" i="24"/>
  <c r="D626" i="24"/>
  <c r="D621" i="24"/>
  <c r="D617" i="24"/>
  <c r="D702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96" i="24"/>
  <c r="D680" i="24"/>
  <c r="D672" i="24"/>
  <c r="D620" i="24"/>
  <c r="D616" i="24"/>
  <c r="D708" i="24"/>
  <c r="D700" i="24"/>
  <c r="D686" i="24"/>
  <c r="D682" i="24"/>
  <c r="D674" i="24"/>
  <c r="D623" i="24"/>
  <c r="D619" i="24"/>
  <c r="D706" i="24"/>
  <c r="D677" i="24"/>
  <c r="D690" i="24"/>
  <c r="D627" i="24"/>
  <c r="D669" i="24"/>
  <c r="C121" i="8"/>
  <c r="D384" i="24"/>
  <c r="D715" i="24" l="1"/>
  <c r="E623" i="24"/>
  <c r="C138" i="8"/>
  <c r="D417" i="24"/>
  <c r="F709" i="34"/>
  <c r="F701" i="34"/>
  <c r="F706" i="34"/>
  <c r="F698" i="34"/>
  <c r="F711" i="34"/>
  <c r="F703" i="34"/>
  <c r="F708" i="34"/>
  <c r="F700" i="34"/>
  <c r="F713" i="34"/>
  <c r="F705" i="34"/>
  <c r="F697" i="34"/>
  <c r="F712" i="34"/>
  <c r="F704" i="34"/>
  <c r="F696" i="34"/>
  <c r="F702" i="34"/>
  <c r="F693" i="34"/>
  <c r="F685" i="34"/>
  <c r="F677" i="34"/>
  <c r="F669" i="34"/>
  <c r="F627" i="34"/>
  <c r="F690" i="34"/>
  <c r="F682" i="34"/>
  <c r="F674" i="34"/>
  <c r="F699" i="34"/>
  <c r="F692" i="34"/>
  <c r="F684" i="34"/>
  <c r="F676" i="34"/>
  <c r="F668" i="34"/>
  <c r="F628" i="34"/>
  <c r="F716" i="34"/>
  <c r="F710" i="34"/>
  <c r="F689" i="34"/>
  <c r="F681" i="34"/>
  <c r="F673" i="34"/>
  <c r="F694" i="34"/>
  <c r="F686" i="34"/>
  <c r="F678" i="34"/>
  <c r="F670" i="34"/>
  <c r="F647" i="34"/>
  <c r="F646" i="34"/>
  <c r="F645" i="34"/>
  <c r="F629" i="34"/>
  <c r="F626" i="34"/>
  <c r="F707" i="34"/>
  <c r="F688" i="34"/>
  <c r="F680" i="34"/>
  <c r="F672" i="34"/>
  <c r="F644" i="34"/>
  <c r="F636" i="34"/>
  <c r="F687" i="34"/>
  <c r="F671" i="34"/>
  <c r="F641" i="34"/>
  <c r="F633" i="34"/>
  <c r="F638" i="34"/>
  <c r="F630" i="34"/>
  <c r="F691" i="34"/>
  <c r="F675" i="34"/>
  <c r="F643" i="34"/>
  <c r="F635" i="34"/>
  <c r="F640" i="34"/>
  <c r="F632" i="34"/>
  <c r="F695" i="34"/>
  <c r="F679" i="34"/>
  <c r="F637" i="34"/>
  <c r="F625" i="34"/>
  <c r="F642" i="34"/>
  <c r="F634" i="34"/>
  <c r="F683" i="34"/>
  <c r="F639" i="34"/>
  <c r="F631" i="34"/>
  <c r="E612" i="24"/>
  <c r="F715" i="34" l="1"/>
  <c r="G625" i="34"/>
  <c r="F707" i="24"/>
  <c r="F699" i="24"/>
  <c r="F703" i="24"/>
  <c r="F695" i="24"/>
  <c r="F688" i="24"/>
  <c r="F684" i="24"/>
  <c r="F647" i="24"/>
  <c r="F646" i="24"/>
  <c r="F683" i="24"/>
  <c r="F675" i="24"/>
  <c r="F644" i="24"/>
  <c r="F643" i="24"/>
  <c r="F638" i="24"/>
  <c r="F637" i="24"/>
  <c r="F636" i="24"/>
  <c r="F635" i="24"/>
  <c r="F630" i="24"/>
  <c r="F702" i="24"/>
  <c r="F680" i="24"/>
  <c r="F672" i="24"/>
  <c r="F706" i="24"/>
  <c r="F690" i="24"/>
  <c r="F682" i="24"/>
  <c r="F674" i="24"/>
  <c r="F686" i="24"/>
  <c r="F708" i="24"/>
  <c r="F679" i="24"/>
  <c r="F685" i="24"/>
  <c r="E710" i="24"/>
  <c r="E702" i="24"/>
  <c r="E694" i="24"/>
  <c r="E686" i="24"/>
  <c r="E716" i="24"/>
  <c r="E707" i="24"/>
  <c r="E712" i="24"/>
  <c r="E704" i="24"/>
  <c r="E696" i="24"/>
  <c r="E688" i="24"/>
  <c r="E709" i="24"/>
  <c r="E706" i="24"/>
  <c r="E698" i="24"/>
  <c r="E690" i="24"/>
  <c r="E708" i="24"/>
  <c r="E700" i="24"/>
  <c r="E692" i="24"/>
  <c r="E691" i="24"/>
  <c r="E676" i="24"/>
  <c r="E668" i="24"/>
  <c r="E628" i="24"/>
  <c r="E713" i="24"/>
  <c r="E701" i="24"/>
  <c r="E684" i="24"/>
  <c r="E681" i="24"/>
  <c r="E673" i="24"/>
  <c r="E695" i="24"/>
  <c r="E678" i="24"/>
  <c r="E670" i="24"/>
  <c r="E647" i="24"/>
  <c r="E646" i="24"/>
  <c r="E645" i="24"/>
  <c r="E629" i="24"/>
  <c r="E626" i="24"/>
  <c r="E705" i="24"/>
  <c r="E689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91" i="24" s="1"/>
  <c r="E699" i="24"/>
  <c r="E680" i="24"/>
  <c r="E672" i="24"/>
  <c r="E693" i="24"/>
  <c r="E677" i="24"/>
  <c r="E669" i="24"/>
  <c r="E627" i="24"/>
  <c r="E697" i="24"/>
  <c r="E687" i="24"/>
  <c r="E685" i="24"/>
  <c r="E679" i="24"/>
  <c r="E671" i="24"/>
  <c r="E625" i="24"/>
  <c r="E711" i="24"/>
  <c r="E674" i="24"/>
  <c r="E703" i="24"/>
  <c r="E682" i="24"/>
  <c r="C168" i="8"/>
  <c r="D421" i="24"/>
  <c r="F670" i="24" l="1"/>
  <c r="F704" i="24"/>
  <c r="F711" i="24"/>
  <c r="F716" i="24"/>
  <c r="F678" i="24"/>
  <c r="F689" i="24"/>
  <c r="F693" i="24"/>
  <c r="F628" i="24"/>
  <c r="F627" i="24"/>
  <c r="F631" i="24"/>
  <c r="F639" i="24"/>
  <c r="F692" i="24"/>
  <c r="F698" i="24"/>
  <c r="F697" i="24"/>
  <c r="F701" i="24"/>
  <c r="F625" i="24"/>
  <c r="F715" i="24" s="1"/>
  <c r="F668" i="24"/>
  <c r="F669" i="24"/>
  <c r="F632" i="24"/>
  <c r="F640" i="24"/>
  <c r="F626" i="24"/>
  <c r="F710" i="24"/>
  <c r="F705" i="24"/>
  <c r="F709" i="24"/>
  <c r="F700" i="24"/>
  <c r="F676" i="24"/>
  <c r="F677" i="24"/>
  <c r="F633" i="24"/>
  <c r="F641" i="24"/>
  <c r="F629" i="24"/>
  <c r="F673" i="24"/>
  <c r="F713" i="24"/>
  <c r="F712" i="24"/>
  <c r="F671" i="24"/>
  <c r="F694" i="24"/>
  <c r="F696" i="24"/>
  <c r="F634" i="24"/>
  <c r="F642" i="24"/>
  <c r="F645" i="24"/>
  <c r="F681" i="24"/>
  <c r="F687" i="24"/>
  <c r="G706" i="34"/>
  <c r="G698" i="34"/>
  <c r="G711" i="34"/>
  <c r="G703" i="34"/>
  <c r="G708" i="34"/>
  <c r="G700" i="34"/>
  <c r="G713" i="34"/>
  <c r="G705" i="34"/>
  <c r="G697" i="34"/>
  <c r="G710" i="34"/>
  <c r="G702" i="34"/>
  <c r="G709" i="34"/>
  <c r="G701" i="34"/>
  <c r="G690" i="34"/>
  <c r="G682" i="34"/>
  <c r="G674" i="34"/>
  <c r="G695" i="34"/>
  <c r="G687" i="34"/>
  <c r="G679" i="34"/>
  <c r="G671" i="34"/>
  <c r="G716" i="34"/>
  <c r="G689" i="34"/>
  <c r="G681" i="34"/>
  <c r="G673" i="34"/>
  <c r="G694" i="34"/>
  <c r="G686" i="34"/>
  <c r="G678" i="34"/>
  <c r="G670" i="34"/>
  <c r="G647" i="34"/>
  <c r="G646" i="34"/>
  <c r="G645" i="34"/>
  <c r="G629" i="34"/>
  <c r="G626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93" i="34"/>
  <c r="G685" i="34"/>
  <c r="G677" i="34"/>
  <c r="G669" i="34"/>
  <c r="G627" i="34"/>
  <c r="G707" i="34"/>
  <c r="G692" i="34"/>
  <c r="G676" i="34"/>
  <c r="G712" i="34"/>
  <c r="G696" i="34"/>
  <c r="G680" i="34"/>
  <c r="G699" i="34"/>
  <c r="G684" i="34"/>
  <c r="G668" i="34"/>
  <c r="G704" i="34"/>
  <c r="G688" i="34"/>
  <c r="G672" i="34"/>
  <c r="G628" i="34"/>
  <c r="H628" i="34" s="1"/>
  <c r="C172" i="8"/>
  <c r="D424" i="24"/>
  <c r="C177" i="8" s="1"/>
  <c r="E715" i="24"/>
  <c r="G625" i="24" l="1"/>
  <c r="H711" i="34"/>
  <c r="H703" i="34"/>
  <c r="H708" i="34"/>
  <c r="H700" i="34"/>
  <c r="H713" i="34"/>
  <c r="H705" i="34"/>
  <c r="H710" i="34"/>
  <c r="H702" i="34"/>
  <c r="H716" i="34"/>
  <c r="H707" i="34"/>
  <c r="H699" i="34"/>
  <c r="H706" i="34"/>
  <c r="H698" i="34"/>
  <c r="H709" i="34"/>
  <c r="H695" i="34"/>
  <c r="H687" i="34"/>
  <c r="H679" i="34"/>
  <c r="H671" i="34"/>
  <c r="H704" i="34"/>
  <c r="H696" i="34"/>
  <c r="H692" i="34"/>
  <c r="H684" i="34"/>
  <c r="H676" i="34"/>
  <c r="H668" i="34"/>
  <c r="H697" i="34"/>
  <c r="H694" i="34"/>
  <c r="H686" i="34"/>
  <c r="H678" i="34"/>
  <c r="H670" i="34"/>
  <c r="H647" i="34"/>
  <c r="H646" i="34"/>
  <c r="H645" i="34"/>
  <c r="H629" i="34"/>
  <c r="H701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2" i="34"/>
  <c r="H688" i="34"/>
  <c r="H680" i="34"/>
  <c r="H672" i="34"/>
  <c r="H690" i="34"/>
  <c r="H682" i="34"/>
  <c r="H674" i="34"/>
  <c r="H685" i="34"/>
  <c r="H669" i="34"/>
  <c r="H689" i="34"/>
  <c r="H673" i="34"/>
  <c r="H693" i="34"/>
  <c r="H677" i="34"/>
  <c r="H681" i="34"/>
  <c r="G715" i="34"/>
  <c r="G690" i="24" l="1"/>
  <c r="M690" i="24" s="1"/>
  <c r="D119" i="32" s="1"/>
  <c r="G713" i="24"/>
  <c r="G626" i="24"/>
  <c r="G641" i="24"/>
  <c r="G633" i="24"/>
  <c r="G716" i="24"/>
  <c r="G703" i="24"/>
  <c r="M703" i="24" s="1"/>
  <c r="C183" i="32" s="1"/>
  <c r="G673" i="24"/>
  <c r="G711" i="24"/>
  <c r="G707" i="24"/>
  <c r="M707" i="24" s="1"/>
  <c r="G183" i="32" s="1"/>
  <c r="G632" i="24"/>
  <c r="G699" i="24"/>
  <c r="M699" i="24" s="1"/>
  <c r="F151" i="32" s="1"/>
  <c r="G697" i="24"/>
  <c r="M697" i="24" s="1"/>
  <c r="D151" i="32" s="1"/>
  <c r="G644" i="24"/>
  <c r="G676" i="24"/>
  <c r="G712" i="24"/>
  <c r="M712" i="24" s="1"/>
  <c r="E215" i="32" s="1"/>
  <c r="G701" i="24"/>
  <c r="M701" i="24" s="1"/>
  <c r="H151" i="32" s="1"/>
  <c r="G640" i="24"/>
  <c r="G686" i="24"/>
  <c r="M686" i="24" s="1"/>
  <c r="G87" i="32" s="1"/>
  <c r="G709" i="24"/>
  <c r="G704" i="24"/>
  <c r="M704" i="24" s="1"/>
  <c r="D183" i="32" s="1"/>
  <c r="G708" i="24"/>
  <c r="M708" i="24" s="1"/>
  <c r="H183" i="32" s="1"/>
  <c r="G678" i="24"/>
  <c r="G695" i="24"/>
  <c r="M695" i="24" s="1"/>
  <c r="I119" i="32" s="1"/>
  <c r="G639" i="24"/>
  <c r="G631" i="24"/>
  <c r="G677" i="24"/>
  <c r="G685" i="24"/>
  <c r="M685" i="24" s="1"/>
  <c r="F87" i="32" s="1"/>
  <c r="G668" i="24"/>
  <c r="M668" i="24" s="1"/>
  <c r="G679" i="24"/>
  <c r="M679" i="24" s="1"/>
  <c r="G710" i="24"/>
  <c r="G689" i="24"/>
  <c r="M689" i="24" s="1"/>
  <c r="C119" i="32" s="1"/>
  <c r="G696" i="24"/>
  <c r="G700" i="24"/>
  <c r="M700" i="24" s="1"/>
  <c r="G151" i="32" s="1"/>
  <c r="G670" i="24"/>
  <c r="M670" i="24" s="1"/>
  <c r="E23" i="32" s="1"/>
  <c r="G683" i="24"/>
  <c r="M683" i="24" s="1"/>
  <c r="D87" i="32" s="1"/>
  <c r="G638" i="24"/>
  <c r="G630" i="24"/>
  <c r="J630" i="24" s="1"/>
  <c r="G669" i="24"/>
  <c r="G687" i="24"/>
  <c r="G688" i="24"/>
  <c r="M688" i="24" s="1"/>
  <c r="I87" i="32" s="1"/>
  <c r="G692" i="24"/>
  <c r="M692" i="24" s="1"/>
  <c r="G647" i="24"/>
  <c r="G675" i="24"/>
  <c r="M675" i="24" s="1"/>
  <c r="C55" i="32" s="1"/>
  <c r="G637" i="24"/>
  <c r="G705" i="24"/>
  <c r="G627" i="24"/>
  <c r="G671" i="24"/>
  <c r="G628" i="24"/>
  <c r="H628" i="24" s="1"/>
  <c r="G646" i="24"/>
  <c r="G706" i="24"/>
  <c r="M706" i="24" s="1"/>
  <c r="F183" i="32" s="1"/>
  <c r="G702" i="24"/>
  <c r="M702" i="24" s="1"/>
  <c r="I151" i="32" s="1"/>
  <c r="G645" i="24"/>
  <c r="L647" i="24" s="1"/>
  <c r="G643" i="24"/>
  <c r="G635" i="24"/>
  <c r="G680" i="24"/>
  <c r="M680" i="24" s="1"/>
  <c r="H55" i="32" s="1"/>
  <c r="G682" i="24"/>
  <c r="M682" i="24" s="1"/>
  <c r="C87" i="32" s="1"/>
  <c r="G684" i="24"/>
  <c r="M684" i="24" s="1"/>
  <c r="E87" i="32" s="1"/>
  <c r="G636" i="24"/>
  <c r="G691" i="24"/>
  <c r="M691" i="24" s="1"/>
  <c r="G698" i="24"/>
  <c r="G694" i="24"/>
  <c r="G629" i="24"/>
  <c r="G642" i="24"/>
  <c r="G634" i="24"/>
  <c r="G672" i="24"/>
  <c r="M672" i="24" s="1"/>
  <c r="G23" i="32" s="1"/>
  <c r="G674" i="24"/>
  <c r="M674" i="24" s="1"/>
  <c r="I23" i="32" s="1"/>
  <c r="G681" i="24"/>
  <c r="G693" i="24"/>
  <c r="H715" i="34"/>
  <c r="I629" i="34"/>
  <c r="J708" i="24" l="1"/>
  <c r="J699" i="24"/>
  <c r="J702" i="24"/>
  <c r="J686" i="24"/>
  <c r="J673" i="24"/>
  <c r="J680" i="24"/>
  <c r="J683" i="24"/>
  <c r="J675" i="24"/>
  <c r="J713" i="24"/>
  <c r="J691" i="24"/>
  <c r="J682" i="24"/>
  <c r="J685" i="24"/>
  <c r="J694" i="24"/>
  <c r="J672" i="24"/>
  <c r="J637" i="24"/>
  <c r="J642" i="24"/>
  <c r="J705" i="24"/>
  <c r="J709" i="24"/>
  <c r="J674" i="24"/>
  <c r="J676" i="24"/>
  <c r="J678" i="24"/>
  <c r="J640" i="24"/>
  <c r="J644" i="24"/>
  <c r="K644" i="24" s="1"/>
  <c r="J634" i="24"/>
  <c r="J710" i="24"/>
  <c r="J700" i="24"/>
  <c r="J631" i="24"/>
  <c r="J697" i="24"/>
  <c r="J701" i="24"/>
  <c r="J712" i="24"/>
  <c r="J668" i="24"/>
  <c r="J670" i="24"/>
  <c r="J632" i="24"/>
  <c r="J636" i="24"/>
  <c r="J641" i="24"/>
  <c r="J679" i="24"/>
  <c r="J643" i="24"/>
  <c r="J711" i="24"/>
  <c r="J689" i="24"/>
  <c r="J693" i="24"/>
  <c r="J696" i="24"/>
  <c r="J706" i="24"/>
  <c r="J647" i="24"/>
  <c r="J639" i="24"/>
  <c r="J633" i="24"/>
  <c r="J692" i="24"/>
  <c r="J646" i="24"/>
  <c r="J695" i="24"/>
  <c r="J716" i="24"/>
  <c r="J677" i="24"/>
  <c r="J671" i="24"/>
  <c r="J684" i="24"/>
  <c r="J645" i="24"/>
  <c r="J638" i="24"/>
  <c r="J635" i="24"/>
  <c r="J687" i="24"/>
  <c r="J707" i="24"/>
  <c r="J669" i="24"/>
  <c r="J690" i="24"/>
  <c r="J681" i="24"/>
  <c r="J698" i="24"/>
  <c r="J704" i="24"/>
  <c r="J688" i="24"/>
  <c r="J703" i="24"/>
  <c r="E55" i="32"/>
  <c r="E119" i="32"/>
  <c r="G715" i="24"/>
  <c r="F55" i="32"/>
  <c r="F119" i="32"/>
  <c r="L713" i="24"/>
  <c r="M713" i="24" s="1"/>
  <c r="F215" i="32" s="1"/>
  <c r="L691" i="24"/>
  <c r="L702" i="24"/>
  <c r="L686" i="24"/>
  <c r="L670" i="24"/>
  <c r="L672" i="24"/>
  <c r="L694" i="24"/>
  <c r="M694" i="24" s="1"/>
  <c r="H119" i="32" s="1"/>
  <c r="L711" i="24"/>
  <c r="M711" i="24" s="1"/>
  <c r="D215" i="32" s="1"/>
  <c r="L705" i="24"/>
  <c r="M705" i="24" s="1"/>
  <c r="E183" i="32" s="1"/>
  <c r="L712" i="24"/>
  <c r="L679" i="24"/>
  <c r="L681" i="24"/>
  <c r="M681" i="24" s="1"/>
  <c r="I55" i="32" s="1"/>
  <c r="L692" i="24"/>
  <c r="L697" i="24"/>
  <c r="L709" i="24"/>
  <c r="M709" i="24" s="1"/>
  <c r="I183" i="32" s="1"/>
  <c r="L671" i="24"/>
  <c r="M671" i="24" s="1"/>
  <c r="F23" i="32" s="1"/>
  <c r="L673" i="24"/>
  <c r="M673" i="24" s="1"/>
  <c r="H23" i="32" s="1"/>
  <c r="L683" i="24"/>
  <c r="L682" i="24"/>
  <c r="L676" i="24"/>
  <c r="M676" i="24" s="1"/>
  <c r="D55" i="32" s="1"/>
  <c r="L689" i="24"/>
  <c r="L701" i="24"/>
  <c r="L696" i="24"/>
  <c r="M696" i="24" s="1"/>
  <c r="C151" i="32" s="1"/>
  <c r="L706" i="24"/>
  <c r="L675" i="24"/>
  <c r="L674" i="24"/>
  <c r="L704" i="24"/>
  <c r="L710" i="24"/>
  <c r="M710" i="24" s="1"/>
  <c r="C215" i="32" s="1"/>
  <c r="L693" i="24"/>
  <c r="M693" i="24" s="1"/>
  <c r="L685" i="24"/>
  <c r="L700" i="24"/>
  <c r="L708" i="24"/>
  <c r="L677" i="24"/>
  <c r="M677" i="24" s="1"/>
  <c r="L716" i="24"/>
  <c r="L707" i="24"/>
  <c r="L703" i="24"/>
  <c r="L668" i="24"/>
  <c r="L715" i="24" s="1"/>
  <c r="L684" i="24"/>
  <c r="L688" i="24"/>
  <c r="L669" i="24"/>
  <c r="M669" i="24" s="1"/>
  <c r="D23" i="32" s="1"/>
  <c r="L687" i="24"/>
  <c r="M687" i="24" s="1"/>
  <c r="H87" i="32" s="1"/>
  <c r="L699" i="24"/>
  <c r="L695" i="24"/>
  <c r="L690" i="24"/>
  <c r="L678" i="24"/>
  <c r="M678" i="24" s="1"/>
  <c r="L680" i="24"/>
  <c r="L698" i="24"/>
  <c r="M698" i="24" s="1"/>
  <c r="E151" i="32" s="1"/>
  <c r="C23" i="32"/>
  <c r="M715" i="24"/>
  <c r="H685" i="24"/>
  <c r="H705" i="24"/>
  <c r="H698" i="24"/>
  <c r="H639" i="24"/>
  <c r="H631" i="24"/>
  <c r="H712" i="24"/>
  <c r="H700" i="24"/>
  <c r="H646" i="24"/>
  <c r="H642" i="24"/>
  <c r="H706" i="24"/>
  <c r="H697" i="24"/>
  <c r="H683" i="24"/>
  <c r="H638" i="24"/>
  <c r="H630" i="24"/>
  <c r="H696" i="24"/>
  <c r="H676" i="24"/>
  <c r="H645" i="24"/>
  <c r="H686" i="24"/>
  <c r="H711" i="24"/>
  <c r="H689" i="24"/>
  <c r="H675" i="24"/>
  <c r="H637" i="24"/>
  <c r="H692" i="24"/>
  <c r="H682" i="24"/>
  <c r="H668" i="24"/>
  <c r="H629" i="24"/>
  <c r="H709" i="24"/>
  <c r="H634" i="24"/>
  <c r="H678" i="24"/>
  <c r="H703" i="24"/>
  <c r="H716" i="24"/>
  <c r="H644" i="24"/>
  <c r="H636" i="24"/>
  <c r="H680" i="24"/>
  <c r="H674" i="24"/>
  <c r="H704" i="24"/>
  <c r="H673" i="24"/>
  <c r="H695" i="24"/>
  <c r="H707" i="24"/>
  <c r="H643" i="24"/>
  <c r="H635" i="24"/>
  <c r="H672" i="24"/>
  <c r="H690" i="24"/>
  <c r="H688" i="24"/>
  <c r="H694" i="24"/>
  <c r="H687" i="24"/>
  <c r="H702" i="24"/>
  <c r="H701" i="24"/>
  <c r="H708" i="24"/>
  <c r="H691" i="24"/>
  <c r="H641" i="24"/>
  <c r="H633" i="24"/>
  <c r="H677" i="24"/>
  <c r="H679" i="24"/>
  <c r="H670" i="24"/>
  <c r="H681" i="24"/>
  <c r="H693" i="24"/>
  <c r="H713" i="24"/>
  <c r="H710" i="24"/>
  <c r="H640" i="24"/>
  <c r="H632" i="24"/>
  <c r="H669" i="24"/>
  <c r="H671" i="24"/>
  <c r="H647" i="24"/>
  <c r="H699" i="24"/>
  <c r="H684" i="24"/>
  <c r="I708" i="34"/>
  <c r="I700" i="34"/>
  <c r="I713" i="34"/>
  <c r="I705" i="34"/>
  <c r="I697" i="34"/>
  <c r="I710" i="34"/>
  <c r="I702" i="34"/>
  <c r="I716" i="34"/>
  <c r="I707" i="34"/>
  <c r="I699" i="34"/>
  <c r="I712" i="34"/>
  <c r="I704" i="34"/>
  <c r="I696" i="34"/>
  <c r="I711" i="34"/>
  <c r="I703" i="34"/>
  <c r="I695" i="34"/>
  <c r="I692" i="34"/>
  <c r="I684" i="34"/>
  <c r="I676" i="34"/>
  <c r="I668" i="34"/>
  <c r="I689" i="34"/>
  <c r="I681" i="34"/>
  <c r="I673" i="34"/>
  <c r="I706" i="34"/>
  <c r="I701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8" i="34"/>
  <c r="I680" i="34"/>
  <c r="I672" i="34"/>
  <c r="I693" i="34"/>
  <c r="I685" i="34"/>
  <c r="I677" i="34"/>
  <c r="I669" i="34"/>
  <c r="I709" i="34"/>
  <c r="I687" i="34"/>
  <c r="I679" i="34"/>
  <c r="I671" i="34"/>
  <c r="I694" i="34"/>
  <c r="I678" i="34"/>
  <c r="I646" i="34"/>
  <c r="I682" i="34"/>
  <c r="I686" i="34"/>
  <c r="I670" i="34"/>
  <c r="I645" i="34"/>
  <c r="I698" i="34"/>
  <c r="I690" i="34"/>
  <c r="I674" i="34"/>
  <c r="I647" i="34"/>
  <c r="H715" i="24" l="1"/>
  <c r="I629" i="24"/>
  <c r="K692" i="24"/>
  <c r="K707" i="24"/>
  <c r="K705" i="24"/>
  <c r="K693" i="24"/>
  <c r="K687" i="24"/>
  <c r="K677" i="24"/>
  <c r="K684" i="24"/>
  <c r="K712" i="24"/>
  <c r="K689" i="24"/>
  <c r="K685" i="24"/>
  <c r="K678" i="24"/>
  <c r="K669" i="24"/>
  <c r="K713" i="24"/>
  <c r="K704" i="24"/>
  <c r="K682" i="24"/>
  <c r="K676" i="24"/>
  <c r="K670" i="24"/>
  <c r="K672" i="24"/>
  <c r="K679" i="24"/>
  <c r="K710" i="24"/>
  <c r="K696" i="24"/>
  <c r="K674" i="24"/>
  <c r="K668" i="24"/>
  <c r="K715" i="24" s="1"/>
  <c r="K711" i="24"/>
  <c r="K680" i="24"/>
  <c r="K681" i="24"/>
  <c r="K702" i="24"/>
  <c r="K688" i="24"/>
  <c r="K699" i="24"/>
  <c r="K703" i="24"/>
  <c r="K691" i="24"/>
  <c r="K701" i="24"/>
  <c r="K706" i="24"/>
  <c r="K683" i="24"/>
  <c r="K708" i="24"/>
  <c r="K686" i="24"/>
  <c r="K698" i="24"/>
  <c r="K671" i="24"/>
  <c r="K673" i="24"/>
  <c r="K675" i="24"/>
  <c r="K694" i="24"/>
  <c r="K700" i="24"/>
  <c r="K716" i="24"/>
  <c r="K690" i="24"/>
  <c r="K709" i="24"/>
  <c r="K697" i="24"/>
  <c r="K695" i="24"/>
  <c r="J715" i="24"/>
  <c r="G55" i="32"/>
  <c r="G119" i="32"/>
  <c r="I715" i="34"/>
  <c r="J630" i="34"/>
  <c r="I713" i="24" l="1"/>
  <c r="I688" i="24"/>
  <c r="I669" i="24"/>
  <c r="I671" i="24"/>
  <c r="I681" i="24"/>
  <c r="I641" i="24"/>
  <c r="I633" i="24"/>
  <c r="I691" i="24"/>
  <c r="I709" i="24"/>
  <c r="I678" i="24"/>
  <c r="I706" i="24"/>
  <c r="I710" i="24"/>
  <c r="I707" i="24"/>
  <c r="I716" i="24"/>
  <c r="I703" i="24"/>
  <c r="I673" i="24"/>
  <c r="I640" i="24"/>
  <c r="I632" i="24"/>
  <c r="I670" i="24"/>
  <c r="I698" i="24"/>
  <c r="I702" i="24"/>
  <c r="I695" i="24"/>
  <c r="I699" i="24"/>
  <c r="I685" i="24"/>
  <c r="I701" i="24"/>
  <c r="I639" i="24"/>
  <c r="I631" i="24"/>
  <c r="I705" i="24"/>
  <c r="I636" i="24"/>
  <c r="I690" i="24"/>
  <c r="I694" i="24"/>
  <c r="I680" i="24"/>
  <c r="I682" i="24"/>
  <c r="I676" i="24"/>
  <c r="I683" i="24"/>
  <c r="I638" i="24"/>
  <c r="I630" i="24"/>
  <c r="I715" i="24" s="1"/>
  <c r="I711" i="24"/>
  <c r="I686" i="24"/>
  <c r="I672" i="24"/>
  <c r="I674" i="24"/>
  <c r="I668" i="24"/>
  <c r="I675" i="24"/>
  <c r="I637" i="24"/>
  <c r="I647" i="24"/>
  <c r="I708" i="24"/>
  <c r="I644" i="24"/>
  <c r="I700" i="24"/>
  <c r="I704" i="24"/>
  <c r="I689" i="24"/>
  <c r="I693" i="24"/>
  <c r="I687" i="24"/>
  <c r="I643" i="24"/>
  <c r="I635" i="24"/>
  <c r="I646" i="24"/>
  <c r="I712" i="24"/>
  <c r="I692" i="24"/>
  <c r="I696" i="24"/>
  <c r="I677" i="24"/>
  <c r="I679" i="24"/>
  <c r="I684" i="24"/>
  <c r="I642" i="24"/>
  <c r="I634" i="24"/>
  <c r="I645" i="24"/>
  <c r="I697" i="24"/>
  <c r="J713" i="34"/>
  <c r="J705" i="34"/>
  <c r="J697" i="34"/>
  <c r="J710" i="34"/>
  <c r="J702" i="34"/>
  <c r="J716" i="34"/>
  <c r="J707" i="34"/>
  <c r="J699" i="34"/>
  <c r="J712" i="34"/>
  <c r="J704" i="34"/>
  <c r="J696" i="34"/>
  <c r="J709" i="34"/>
  <c r="J701" i="34"/>
  <c r="J708" i="34"/>
  <c r="J700" i="34"/>
  <c r="J689" i="34"/>
  <c r="J681" i="34"/>
  <c r="J673" i="34"/>
  <c r="J711" i="34"/>
  <c r="J706" i="34"/>
  <c r="J694" i="34"/>
  <c r="J686" i="34"/>
  <c r="J678" i="34"/>
  <c r="J670" i="34"/>
  <c r="J647" i="34"/>
  <c r="L647" i="34" s="1"/>
  <c r="J646" i="34"/>
  <c r="J645" i="34"/>
  <c r="J688" i="34"/>
  <c r="J680" i="34"/>
  <c r="J672" i="34"/>
  <c r="J693" i="34"/>
  <c r="J685" i="34"/>
  <c r="J677" i="34"/>
  <c r="J669" i="34"/>
  <c r="J703" i="34"/>
  <c r="J698" i="34"/>
  <c r="J690" i="34"/>
  <c r="J682" i="34"/>
  <c r="J674" i="34"/>
  <c r="J695" i="34"/>
  <c r="J692" i="34"/>
  <c r="J684" i="34"/>
  <c r="J676" i="34"/>
  <c r="J668" i="34"/>
  <c r="J687" i="34"/>
  <c r="J671" i="34"/>
  <c r="J641" i="34"/>
  <c r="J633" i="34"/>
  <c r="J638" i="34"/>
  <c r="J691" i="34"/>
  <c r="J675" i="34"/>
  <c r="J643" i="34"/>
  <c r="J635" i="34"/>
  <c r="J640" i="34"/>
  <c r="J632" i="34"/>
  <c r="J679" i="34"/>
  <c r="J637" i="34"/>
  <c r="J642" i="34"/>
  <c r="J634" i="34"/>
  <c r="J683" i="34"/>
  <c r="J639" i="34"/>
  <c r="J631" i="34"/>
  <c r="J715" i="34" s="1"/>
  <c r="J644" i="34"/>
  <c r="K644" i="34" s="1"/>
  <c r="J636" i="34"/>
  <c r="K710" i="34" l="1"/>
  <c r="K702" i="34"/>
  <c r="K716" i="34"/>
  <c r="K707" i="34"/>
  <c r="K699" i="34"/>
  <c r="K712" i="34"/>
  <c r="K704" i="34"/>
  <c r="K709" i="34"/>
  <c r="K701" i="34"/>
  <c r="K706" i="34"/>
  <c r="K698" i="34"/>
  <c r="K713" i="34"/>
  <c r="K705" i="34"/>
  <c r="K697" i="34"/>
  <c r="K711" i="34"/>
  <c r="K696" i="34"/>
  <c r="K694" i="34"/>
  <c r="K686" i="34"/>
  <c r="K678" i="34"/>
  <c r="K670" i="34"/>
  <c r="K691" i="34"/>
  <c r="K683" i="34"/>
  <c r="K675" i="34"/>
  <c r="K708" i="34"/>
  <c r="K693" i="34"/>
  <c r="K685" i="34"/>
  <c r="K677" i="34"/>
  <c r="K669" i="34"/>
  <c r="K703" i="34"/>
  <c r="K690" i="34"/>
  <c r="K682" i="34"/>
  <c r="K674" i="34"/>
  <c r="K687" i="34"/>
  <c r="K679" i="34"/>
  <c r="K671" i="34"/>
  <c r="K700" i="34"/>
  <c r="K689" i="34"/>
  <c r="K681" i="34"/>
  <c r="K673" i="34"/>
  <c r="K680" i="34"/>
  <c r="K684" i="34"/>
  <c r="K668" i="34"/>
  <c r="K715" i="34" s="1"/>
  <c r="K695" i="34"/>
  <c r="K688" i="34"/>
  <c r="K672" i="34"/>
  <c r="K692" i="34"/>
  <c r="K676" i="34"/>
  <c r="L716" i="34"/>
  <c r="L707" i="34"/>
  <c r="M707" i="34" s="1"/>
  <c r="L699" i="34"/>
  <c r="M699" i="34" s="1"/>
  <c r="L712" i="34"/>
  <c r="M712" i="34" s="1"/>
  <c r="L704" i="34"/>
  <c r="M704" i="34" s="1"/>
  <c r="L709" i="34"/>
  <c r="M709" i="34" s="1"/>
  <c r="L701" i="34"/>
  <c r="M701" i="34" s="1"/>
  <c r="L706" i="34"/>
  <c r="M706" i="34" s="1"/>
  <c r="L698" i="34"/>
  <c r="M698" i="34" s="1"/>
  <c r="L711" i="34"/>
  <c r="M711" i="34" s="1"/>
  <c r="L703" i="34"/>
  <c r="M703" i="34" s="1"/>
  <c r="L695" i="34"/>
  <c r="M695" i="34" s="1"/>
  <c r="L710" i="34"/>
  <c r="M710" i="34" s="1"/>
  <c r="L702" i="34"/>
  <c r="M702" i="34" s="1"/>
  <c r="L691" i="34"/>
  <c r="M691" i="34" s="1"/>
  <c r="L683" i="34"/>
  <c r="M683" i="34" s="1"/>
  <c r="L675" i="34"/>
  <c r="M675" i="34" s="1"/>
  <c r="L713" i="34"/>
  <c r="M713" i="34" s="1"/>
  <c r="L688" i="34"/>
  <c r="M688" i="34" s="1"/>
  <c r="L680" i="34"/>
  <c r="M680" i="34" s="1"/>
  <c r="L672" i="34"/>
  <c r="M672" i="34" s="1"/>
  <c r="L708" i="34"/>
  <c r="M708" i="34" s="1"/>
  <c r="L690" i="34"/>
  <c r="M690" i="34" s="1"/>
  <c r="L682" i="34"/>
  <c r="M682" i="34" s="1"/>
  <c r="L674" i="34"/>
  <c r="M674" i="34" s="1"/>
  <c r="L687" i="34"/>
  <c r="M687" i="34" s="1"/>
  <c r="L679" i="34"/>
  <c r="M679" i="34" s="1"/>
  <c r="L671" i="34"/>
  <c r="M671" i="34" s="1"/>
  <c r="L705" i="34"/>
  <c r="M705" i="34" s="1"/>
  <c r="L692" i="34"/>
  <c r="M692" i="34" s="1"/>
  <c r="L684" i="34"/>
  <c r="M684" i="34" s="1"/>
  <c r="L676" i="34"/>
  <c r="M676" i="34" s="1"/>
  <c r="L668" i="34"/>
  <c r="L696" i="34"/>
  <c r="M696" i="34" s="1"/>
  <c r="L694" i="34"/>
  <c r="M694" i="34" s="1"/>
  <c r="L686" i="34"/>
  <c r="M686" i="34" s="1"/>
  <c r="L678" i="34"/>
  <c r="M678" i="34" s="1"/>
  <c r="L670" i="34"/>
  <c r="M670" i="34" s="1"/>
  <c r="L697" i="34"/>
  <c r="M697" i="34" s="1"/>
  <c r="L689" i="34"/>
  <c r="M689" i="34" s="1"/>
  <c r="L673" i="34"/>
  <c r="M673" i="34" s="1"/>
  <c r="L700" i="34"/>
  <c r="M700" i="34" s="1"/>
  <c r="L693" i="34"/>
  <c r="M693" i="34" s="1"/>
  <c r="L677" i="34"/>
  <c r="M677" i="34" s="1"/>
  <c r="L681" i="34"/>
  <c r="M681" i="34" s="1"/>
  <c r="L685" i="34"/>
  <c r="M685" i="34" s="1"/>
  <c r="L669" i="34"/>
  <c r="M669" i="34" s="1"/>
  <c r="L715" i="34" l="1"/>
  <c r="M668" i="34"/>
  <c r="M715" i="34" s="1"/>
</calcChain>
</file>

<file path=xl/sharedStrings.xml><?xml version="1.0" encoding="utf-8"?>
<sst xmlns="http://schemas.openxmlformats.org/spreadsheetml/2006/main" count="4792" uniqueCount="1377">
  <si>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</si>
  <si>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</si>
  <si>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</si>
  <si>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</si>
  <si>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</si>
  <si>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</si>
  <si>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</si>
  <si>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</si>
  <si>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</si>
  <si>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</si>
  <si>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</si>
  <si>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</si>
  <si>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</si>
  <si>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</si>
  <si>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</si>
  <si>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</si>
  <si>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</si>
  <si>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</si>
  <si>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</si>
  <si>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</si>
  <si>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</si>
  <si>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</si>
  <si>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</si>
  <si>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</si>
  <si>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</si>
  <si>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</si>
  <si>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</si>
  <si>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</si>
  <si>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</si>
  <si>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</si>
  <si>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</si>
  <si>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</si>
  <si>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</si>
  <si>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</si>
  <si>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</si>
  <si>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</si>
  <si>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</si>
  <si>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</si>
  <si>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</si>
  <si>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</si>
  <si>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</si>
  <si>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</si>
  <si>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</si>
  <si>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</si>
  <si>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</si>
  <si>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</si>
  <si>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</si>
  <si>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</si>
  <si>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</si>
  <si>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</si>
  <si>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</si>
  <si>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</si>
  <si>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</si>
  <si>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</si>
  <si>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</si>
  <si>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</si>
  <si>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</si>
  <si>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</si>
  <si>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</si>
  <si>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</si>
  <si>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</si>
  <si>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</si>
  <si>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</si>
  <si>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</si>
  <si>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</si>
  <si>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</si>
  <si>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</si>
  <si>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</si>
  <si>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</si>
  <si>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</si>
  <si>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</si>
  <si>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</si>
  <si>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</si>
  <si>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</si>
  <si>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</si>
  <si>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</si>
  <si>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</si>
  <si>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</si>
  <si>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</si>
  <si>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</si>
  <si>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</si>
  <si>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</si>
  <si>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</si>
  <si>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</si>
  <si>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</si>
  <si>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</si>
  <si>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</si>
  <si>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</si>
  <si>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</si>
  <si>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</si>
  <si>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</si>
  <si>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</si>
  <si>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</si>
  <si>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</si>
  <si>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</si>
  <si>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</si>
  <si>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</si>
  <si>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</si>
  <si>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</si>
  <si>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</si>
  <si>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</si>
  <si>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</si>
  <si>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</si>
  <si>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</si>
  <si>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</si>
  <si>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</si>
  <si>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</si>
  <si>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</si>
  <si>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</si>
  <si>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</si>
  <si>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</si>
  <si>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</si>
  <si>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</si>
  <si>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</si>
  <si>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</si>
  <si>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</si>
  <si>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</si>
  <si>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</si>
  <si>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</si>
  <si>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</si>
  <si>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</si>
  <si>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</si>
  <si>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</si>
  <si>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</si>
  <si>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</si>
  <si>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</si>
  <si>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</si>
  <si>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</si>
  <si>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</si>
  <si>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</si>
  <si>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</si>
  <si>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</si>
  <si>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</si>
  <si>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</si>
  <si>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</si>
  <si>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</si>
  <si>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</si>
  <si>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</si>
  <si>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</si>
  <si>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</si>
  <si>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</si>
  <si>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</si>
  <si>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</si>
  <si>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</si>
  <si>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</si>
  <si>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</si>
  <si>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</si>
  <si>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</si>
  <si>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</si>
  <si>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</si>
  <si>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</si>
  <si>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</si>
  <si>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</si>
  <si>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</si>
  <si>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</si>
  <si>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</si>
  <si>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</si>
  <si>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</si>
  <si>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</si>
  <si>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</si>
  <si>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</si>
  <si>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</si>
  <si>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</si>
  <si>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</si>
  <si>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</si>
  <si>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</si>
  <si>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</si>
  <si>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</si>
  <si>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</si>
  <si>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</si>
  <si>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</si>
  <si>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</si>
  <si>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</si>
  <si>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</si>
  <si>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</si>
  <si>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</si>
  <si>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</si>
  <si>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</si>
  <si>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</si>
  <si>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</si>
  <si>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</si>
  <si>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</si>
  <si>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</si>
  <si>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</si>
  <si>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</si>
  <si>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</si>
  <si>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</si>
  <si>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</si>
  <si>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</si>
  <si>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</si>
  <si>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</si>
  <si>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</si>
  <si>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</si>
  <si>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</si>
  <si>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</si>
  <si>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</si>
  <si>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</si>
  <si>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</si>
  <si>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</si>
  <si>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</si>
  <si>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</si>
  <si>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</si>
  <si>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</si>
  <si>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</si>
  <si>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</si>
  <si>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</si>
  <si>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</si>
  <si>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</si>
  <si>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</si>
  <si>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</si>
  <si>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</si>
  <si>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</si>
  <si>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</si>
  <si>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</si>
  <si>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</si>
  <si>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</si>
  <si>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</si>
  <si>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</si>
  <si>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</si>
  <si>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</si>
  <si>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</si>
  <si>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</si>
  <si>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</si>
  <si>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</si>
  <si>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</si>
  <si>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</si>
  <si>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</si>
  <si>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</si>
  <si>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</si>
  <si>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</si>
  <si>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</si>
  <si>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</si>
  <si>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</si>
  <si>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</si>
  <si>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</si>
  <si>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</si>
  <si>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</si>
  <si>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</si>
  <si>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</si>
  <si>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</si>
  <si>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</si>
  <si>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</si>
  <si>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</si>
  <si>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</si>
  <si>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</si>
  <si>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</si>
  <si>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</si>
  <si>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</si>
  <si>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</si>
  <si>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</si>
  <si>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</si>
  <si>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</si>
  <si>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</si>
  <si>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</si>
  <si>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</si>
  <si>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</si>
  <si>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</si>
  <si>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</si>
  <si>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</si>
  <si>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</si>
  <si>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</si>
  <si>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</si>
  <si>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</si>
  <si>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</si>
  <si>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</si>
  <si>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</si>
  <si>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</si>
  <si>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</si>
  <si>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</si>
  <si>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</si>
  <si>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</si>
  <si>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</si>
  <si>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</si>
  <si>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</si>
  <si>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</si>
  <si>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</si>
  <si>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</si>
  <si>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</si>
  <si>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</si>
  <si>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</si>
  <si>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</si>
  <si>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</si>
  <si>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</si>
  <si>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</si>
  <si>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</si>
  <si>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</si>
  <si>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</si>
  <si>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</si>
  <si>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</si>
  <si>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</si>
  <si>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</si>
  <si>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</si>
  <si>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</si>
  <si>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</si>
  <si>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</si>
  <si>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</si>
  <si>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</si>
  <si>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</si>
  <si>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</si>
  <si>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</si>
  <si>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001</t>
  </si>
  <si>
    <t>Hospital Name</t>
  </si>
  <si>
    <t>Swedish Health Services, DBA Swedish Medical Center</t>
  </si>
  <si>
    <t>Mailing Address</t>
  </si>
  <si>
    <t>747 Broadway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</si>
  <si>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</si>
  <si>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</si>
  <si>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</si>
  <si>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</si>
  <si>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</si>
  <si>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</si>
  <si>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</si>
  <si>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</si>
  <si>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</si>
  <si>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</si>
  <si>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</si>
  <si>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(206) 386-6000</t>
  </si>
  <si>
    <t>Facsimile Number</t>
  </si>
  <si>
    <t>(206) 233-7468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</si>
  <si>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</si>
  <si>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</si>
  <si>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</si>
  <si>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</si>
  <si>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</si>
  <si>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</si>
  <si>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</si>
  <si>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</si>
  <si>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</si>
  <si>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</si>
  <si>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</si>
  <si>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</si>
  <si>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</si>
  <si>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</si>
  <si>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</si>
  <si>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</si>
  <si>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</si>
  <si>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</si>
  <si>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</si>
  <si>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</si>
  <si>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</si>
  <si>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</si>
  <si>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</si>
  <si>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</si>
  <si>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</si>
  <si>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</si>
  <si>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</si>
  <si>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</si>
  <si>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</si>
  <si>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</si>
  <si>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</si>
  <si>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</si>
  <si>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</si>
  <si>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</si>
  <si>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</si>
  <si>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</si>
  <si>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</si>
  <si>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</si>
  <si>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</si>
  <si>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</si>
  <si>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</si>
  <si>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</si>
  <si>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</si>
  <si>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</si>
  <si>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</si>
  <si>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</si>
  <si>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</si>
  <si>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</si>
  <si>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</si>
  <si>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</si>
  <si>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</si>
  <si>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</si>
  <si>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</si>
  <si>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</si>
  <si>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</si>
  <si>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</si>
  <si>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</si>
  <si>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</si>
  <si>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</si>
  <si>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</si>
  <si>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</si>
  <si>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</si>
  <si>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</si>
  <si>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</si>
  <si>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</si>
  <si>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</si>
  <si>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</si>
  <si>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</si>
  <si>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</si>
  <si>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</si>
  <si>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</si>
  <si>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</si>
  <si>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</si>
  <si>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</si>
  <si>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</si>
  <si>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</si>
  <si>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</si>
  <si>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</si>
  <si>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</si>
  <si>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</si>
  <si>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</si>
  <si>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</si>
  <si>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</si>
  <si>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</si>
  <si>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</si>
  <si>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</si>
  <si>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</si>
  <si>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</si>
  <si>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</si>
  <si>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</si>
  <si>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</si>
  <si>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</si>
  <si>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</si>
  <si>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</si>
  <si>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</si>
  <si>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</si>
  <si>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</si>
  <si>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</si>
  <si>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</si>
  <si>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</si>
  <si>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</si>
  <si>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</si>
  <si>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</si>
  <si>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</si>
  <si>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</si>
  <si>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</si>
  <si>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</si>
  <si>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</si>
  <si>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</si>
  <si>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</si>
  <si>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</si>
  <si>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</si>
  <si>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</si>
  <si>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</si>
  <si>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</si>
  <si>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</si>
  <si>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</si>
  <si>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</si>
  <si>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</si>
  <si>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</si>
  <si>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</si>
  <si>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</si>
  <si>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</si>
  <si>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</si>
  <si>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</si>
  <si>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</si>
  <si>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</si>
  <si>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</si>
  <si>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</si>
  <si>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</si>
  <si>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</si>
  <si>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</si>
  <si>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</si>
  <si>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</si>
  <si>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</si>
  <si>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</si>
  <si>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</si>
  <si>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</si>
  <si>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</si>
  <si>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</si>
  <si>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</si>
  <si>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</si>
  <si>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</si>
  <si>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</si>
  <si>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</si>
  <si>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</si>
  <si>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</si>
  <si>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</si>
  <si>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</si>
  <si>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</si>
  <si>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</si>
  <si>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</si>
  <si>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</si>
  <si>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</si>
  <si>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</si>
  <si>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</si>
  <si>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</si>
  <si>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</si>
  <si>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</si>
  <si>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</si>
  <si>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</si>
  <si>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</si>
  <si>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</si>
  <si>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</si>
  <si>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</si>
  <si>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</si>
  <si>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</si>
  <si>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</si>
  <si>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</si>
  <si>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</si>
  <si>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</si>
  <si>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</si>
  <si>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</si>
  <si>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</si>
  <si>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</si>
  <si>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</si>
  <si>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</si>
  <si>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</si>
  <si>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</si>
  <si>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</si>
  <si>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</si>
  <si>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</si>
  <si>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</si>
  <si>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</si>
  <si>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</si>
  <si>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</si>
  <si>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</si>
  <si>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</si>
  <si>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</si>
  <si>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</si>
  <si>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</si>
  <si>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</si>
  <si>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</si>
  <si>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</si>
  <si>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</si>
  <si>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</si>
  <si>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</si>
  <si>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</si>
  <si>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</si>
  <si>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</si>
  <si>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</si>
  <si>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</si>
  <si>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</si>
  <si>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</si>
  <si>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</si>
  <si>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</si>
  <si>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</si>
  <si>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</si>
  <si>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</si>
  <si>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</si>
  <si>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</si>
  <si>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</si>
  <si>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</si>
  <si>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</si>
  <si>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</si>
  <si>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</si>
  <si>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</si>
  <si>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</si>
  <si>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</si>
  <si>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</si>
  <si>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</si>
  <si>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</si>
  <si>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</si>
  <si>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</si>
  <si>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</si>
  <si>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</si>
  <si>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</si>
  <si>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</si>
  <si>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</si>
  <si>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</si>
  <si>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</si>
  <si>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</si>
  <si>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</si>
  <si>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</si>
  <si>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</si>
  <si>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</si>
  <si>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</si>
  <si>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</si>
  <si>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</si>
  <si>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</si>
  <si>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</si>
  <si>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</si>
  <si>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</si>
  <si>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</si>
  <si>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</si>
  <si>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</si>
  <si>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</si>
  <si>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</si>
  <si>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</si>
  <si>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</si>
  <si>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</si>
  <si>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</si>
  <si>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</si>
  <si>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</si>
  <si>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</si>
  <si>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</si>
  <si>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</si>
  <si>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</si>
  <si>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</si>
  <si>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</si>
  <si>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</si>
  <si>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</si>
  <si>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</si>
  <si>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</si>
  <si>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</si>
  <si>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</si>
  <si>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</si>
  <si>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</si>
  <si>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</si>
  <si>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</si>
  <si>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</si>
  <si>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</si>
  <si>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</si>
  <si>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</si>
  <si>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</si>
  <si>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</si>
  <si>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</si>
  <si>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</si>
  <si>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</si>
  <si>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</si>
  <si>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</si>
  <si>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</si>
  <si>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</si>
  <si>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</si>
  <si>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</si>
  <si>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</si>
  <si>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</si>
  <si>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</si>
  <si>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</si>
  <si>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</si>
  <si>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</si>
  <si>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</si>
  <si>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</si>
  <si>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</si>
  <si>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</si>
  <si>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</si>
  <si>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</si>
  <si>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</si>
  <si>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</si>
  <si>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</si>
  <si>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</si>
  <si>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</si>
  <si>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</si>
  <si>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</si>
  <si>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</si>
  <si>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</si>
  <si>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</si>
  <si>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</si>
  <si>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</si>
  <si>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</si>
  <si>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</si>
  <si>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</si>
  <si>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</si>
  <si>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</si>
  <si>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</si>
  <si>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</si>
  <si>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</si>
  <si>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</si>
  <si>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</si>
  <si>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</si>
  <si>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</si>
  <si>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</si>
  <si>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</si>
  <si>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</si>
  <si>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</si>
  <si>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</si>
  <si>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</si>
  <si>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</si>
  <si>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</si>
  <si>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</si>
  <si>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</si>
  <si>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</si>
  <si>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</si>
  <si>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</si>
  <si>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</si>
  <si>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</si>
  <si>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</si>
  <si>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</si>
  <si>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</si>
  <si>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</si>
  <si>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</si>
  <si>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</si>
  <si>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</si>
  <si>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</si>
  <si>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</si>
  <si>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</si>
  <si>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</si>
  <si>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</si>
  <si>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</si>
  <si>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</si>
  <si>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</si>
  <si>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</si>
  <si>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</si>
  <si>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</si>
  <si>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</si>
  <si>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</si>
  <si>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</si>
  <si>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</si>
  <si>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</si>
  <si>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</si>
  <si>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</si>
  <si>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</si>
  <si>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</si>
  <si>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</si>
  <si>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</si>
  <si>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</si>
  <si>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</si>
  <si>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</si>
  <si>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</si>
  <si>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</si>
  <si>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</si>
  <si>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</si>
  <si>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</si>
  <si>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</si>
  <si>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</si>
  <si>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</si>
  <si>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</si>
  <si>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</si>
  <si>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</si>
  <si>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</si>
  <si>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</si>
  <si>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</si>
  <si>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</si>
  <si>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</si>
  <si>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</si>
  <si>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</si>
  <si>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</si>
  <si>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</si>
  <si>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</si>
  <si>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</si>
  <si>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</si>
  <si>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</si>
  <si>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</si>
  <si>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</si>
  <si>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</si>
  <si>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</si>
  <si>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</si>
  <si>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</si>
  <si>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</si>
  <si>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</si>
  <si>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</si>
  <si>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</si>
  <si>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</si>
  <si>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</si>
  <si>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</si>
  <si>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</si>
  <si>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</si>
  <si>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</si>
  <si>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</si>
  <si>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</si>
  <si>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</si>
  <si>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</si>
  <si>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</si>
  <si>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</si>
  <si>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</si>
  <si>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</si>
  <si>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</si>
  <si>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</si>
  <si>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</si>
  <si>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</si>
  <si>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</si>
  <si>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</si>
  <si>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</si>
  <si>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</si>
  <si>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</si>
  <si>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</si>
  <si>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</si>
  <si>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</si>
  <si>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</si>
  <si>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</si>
  <si>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</si>
  <si>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</si>
  <si>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</si>
  <si>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</si>
  <si>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</si>
  <si>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</si>
  <si>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</si>
  <si>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</si>
  <si>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</si>
  <si>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</si>
  <si>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</si>
  <si>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</si>
  <si>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</si>
  <si>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</si>
  <si>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</si>
  <si>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</si>
  <si>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</si>
  <si>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</si>
  <si>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</si>
  <si>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</si>
  <si>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</si>
  <si>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</si>
  <si>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</si>
  <si>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</si>
  <si>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</si>
  <si>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</si>
  <si>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</si>
  <si>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</si>
  <si>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</si>
  <si>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</si>
  <si>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</si>
  <si>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</si>
  <si>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</si>
  <si>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</si>
  <si>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</si>
  <si>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</si>
  <si>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</si>
  <si>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</si>
  <si>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</si>
  <si>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</si>
  <si>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</si>
  <si>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</si>
  <si>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</si>
  <si>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</si>
  <si>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</si>
  <si>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</si>
  <si>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</si>
  <si>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</si>
  <si>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</si>
  <si>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</si>
  <si>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</si>
  <si>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</si>
  <si>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</si>
  <si>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</si>
  <si>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</si>
  <si>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</si>
  <si>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</si>
  <si>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</si>
  <si>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</si>
  <si>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</si>
  <si>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</si>
  <si>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</si>
  <si>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</si>
  <si>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</si>
  <si>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</si>
  <si>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</si>
  <si>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</si>
  <si>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</si>
  <si>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</si>
  <si>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</si>
  <si>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</si>
  <si>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</si>
  <si>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</si>
  <si>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</si>
  <si>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</si>
  <si>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</si>
  <si>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</si>
  <si>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</si>
  <si>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</si>
  <si>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</si>
  <si>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</si>
  <si>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</si>
  <si>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</si>
  <si>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</si>
  <si>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</si>
  <si>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</si>
  <si>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</si>
  <si>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</si>
  <si>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</si>
  <si>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</si>
  <si>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</si>
  <si>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</si>
  <si>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</si>
  <si>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</si>
  <si>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</si>
  <si>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</si>
  <si>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</si>
  <si>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</si>
  <si>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</si>
  <si>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</si>
  <si>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</si>
  <si>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</si>
  <si>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</si>
  <si>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</si>
  <si>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</si>
  <si>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</si>
  <si>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</si>
  <si>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</si>
  <si>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</si>
  <si>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</si>
  <si>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</si>
  <si>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</si>
  <si>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</si>
  <si>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</si>
  <si>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</si>
  <si>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</si>
  <si>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</si>
  <si>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</si>
  <si>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</si>
  <si>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</si>
  <si>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</si>
  <si>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</si>
  <si>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</si>
  <si>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</si>
  <si>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</si>
  <si>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</si>
  <si>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</si>
  <si>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</si>
  <si>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</si>
  <si>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</si>
  <si>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</si>
  <si>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</si>
  <si>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</si>
  <si>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</si>
  <si>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</si>
  <si>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</si>
  <si>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</si>
  <si>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</si>
  <si>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</si>
  <si>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</si>
  <si>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</si>
  <si>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</si>
  <si>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</si>
  <si>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</si>
  <si>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</si>
  <si>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</si>
  <si>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</si>
  <si>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</si>
  <si>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</si>
  <si>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</si>
  <si>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</si>
  <si>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</si>
  <si>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</si>
  <si>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</si>
  <si>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</si>
  <si>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</si>
  <si>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</si>
  <si>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</si>
  <si>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</si>
  <si>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</si>
  <si>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</si>
  <si>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</si>
  <si>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</si>
  <si>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</si>
  <si>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</si>
  <si>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</si>
  <si>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</si>
  <si>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</si>
  <si>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</si>
  <si>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</si>
  <si>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</si>
  <si>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</si>
  <si>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</si>
  <si>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</si>
  <si>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</si>
  <si>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</si>
  <si>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</si>
  <si>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</si>
  <si>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</si>
  <si>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</si>
  <si>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</si>
  <si>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</si>
  <si>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</si>
  <si>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</si>
  <si>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</si>
  <si>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</si>
  <si>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</si>
  <si>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</si>
  <si>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</si>
  <si>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</si>
  <si>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</si>
  <si>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</si>
  <si>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</si>
  <si>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</si>
  <si>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</si>
  <si>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</si>
  <si>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</si>
  <si>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</si>
  <si>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</si>
  <si>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</si>
  <si>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</si>
  <si>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</si>
  <si>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</si>
  <si>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</si>
  <si>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</si>
  <si>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</si>
  <si>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</si>
  <si>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</si>
  <si>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</si>
  <si>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</si>
  <si>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</si>
  <si>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</si>
  <si>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</si>
  <si>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</si>
  <si>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</si>
  <si>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</si>
  <si>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</si>
  <si>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</si>
  <si>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</si>
  <si>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</si>
  <si>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</si>
  <si>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</si>
  <si>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</si>
  <si>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</si>
  <si>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</si>
  <si>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</si>
  <si>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</si>
  <si>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</si>
  <si>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</si>
  <si>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</si>
  <si>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</si>
  <si>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</si>
  <si>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</si>
  <si>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</si>
  <si>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</si>
  <si>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</si>
  <si>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</si>
  <si>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</si>
  <si>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</si>
  <si>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</si>
  <si>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</si>
  <si>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</si>
  <si>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</si>
  <si>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</si>
  <si>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</si>
  <si>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</si>
  <si>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</si>
  <si>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</si>
  <si>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</si>
  <si>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</si>
  <si>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</si>
  <si>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</si>
  <si>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</si>
  <si>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</si>
  <si>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</si>
  <si>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</si>
  <si>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</si>
  <si>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</si>
  <si>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</si>
  <si>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</si>
  <si>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</si>
  <si>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</si>
  <si>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</si>
  <si>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</si>
  <si>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</si>
  <si>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</si>
  <si>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</si>
  <si>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</si>
  <si>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</si>
  <si>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</si>
  <si>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</si>
  <si>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</si>
  <si>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</si>
  <si>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</si>
  <si>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</si>
  <si>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</si>
  <si>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</si>
  <si>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</si>
  <si>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</si>
  <si>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</si>
  <si>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</si>
  <si>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</si>
  <si>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</si>
  <si>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</si>
  <si>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</si>
  <si>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</si>
  <si>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</si>
  <si>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</si>
  <si>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</si>
  <si>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</si>
  <si>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</si>
  <si>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</si>
  <si>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</si>
  <si>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</si>
  <si>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</si>
  <si>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</si>
  <si>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</si>
  <si>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</si>
  <si>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</si>
  <si>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</si>
  <si>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</si>
  <si>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</si>
  <si>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</si>
  <si>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</si>
  <si>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</si>
  <si>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</si>
  <si>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</si>
  <si>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</si>
  <si>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</si>
  <si>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</si>
  <si>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Elizabeth Wako</t>
  </si>
  <si>
    <t>Mary Beth Formby</t>
  </si>
  <si>
    <t>R. Omar Riojas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</si>
  <si>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</si>
  <si>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</si>
  <si>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</si>
  <si>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</si>
  <si>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</si>
  <si>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</si>
  <si>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</si>
  <si>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</si>
  <si>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</si>
  <si>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</si>
  <si>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</si>
  <si>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</si>
  <si>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</si>
  <si>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</si>
  <si>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</si>
  <si>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</si>
  <si>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</si>
  <si>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</si>
  <si>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</si>
  <si>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</si>
  <si>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</si>
  <si>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</si>
  <si>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</si>
  <si>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</si>
  <si>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</si>
  <si>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</si>
  <si>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</si>
  <si>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</si>
  <si>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</si>
  <si>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</si>
  <si>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</si>
  <si>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</si>
  <si>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</si>
  <si>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</si>
  <si>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</si>
  <si>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</si>
  <si>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</si>
  <si>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</si>
  <si>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</si>
  <si>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</si>
  <si>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</si>
  <si>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</si>
  <si>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</si>
  <si>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</si>
  <si>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</si>
  <si>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</si>
  <si>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</si>
  <si>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</si>
  <si>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</si>
  <si>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</si>
  <si>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</si>
  <si>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</si>
  <si>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</si>
  <si>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</si>
  <si>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</si>
  <si>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</si>
  <si>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</si>
  <si>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</si>
  <si>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</si>
  <si>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</si>
  <si>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</si>
  <si>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</si>
  <si>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</si>
  <si>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</si>
  <si>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</si>
  <si>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</si>
  <si>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</si>
  <si>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</si>
  <si>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</si>
  <si>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</si>
  <si>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</si>
  <si>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</si>
  <si>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</si>
  <si>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</si>
  <si>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</si>
  <si>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</si>
  <si>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</si>
  <si>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</si>
  <si>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</si>
  <si>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</si>
  <si>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</si>
  <si>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</si>
  <si>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</si>
  <si>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</si>
  <si>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</si>
  <si>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</si>
  <si>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</si>
  <si>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</si>
  <si>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</si>
  <si>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</si>
  <si>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</si>
  <si>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</si>
  <si>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</si>
  <si>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</si>
  <si>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</si>
  <si>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</si>
  <si>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</si>
  <si>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</si>
  <si>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</si>
  <si>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</si>
  <si>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</si>
  <si>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</si>
  <si>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</si>
  <si>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</si>
  <si>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</si>
  <si>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</si>
  <si>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</si>
  <si>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</si>
  <si>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</si>
  <si>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</si>
  <si>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</si>
  <si>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</si>
  <si>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</si>
  <si>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</si>
  <si>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</si>
  <si>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</si>
  <si>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</si>
  <si>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</si>
  <si>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</si>
  <si>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</si>
  <si>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</si>
  <si>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</si>
  <si>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</si>
  <si>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</si>
  <si>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</si>
  <si>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</si>
  <si>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</si>
  <si>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</si>
  <si>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</si>
  <si>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</si>
  <si>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</si>
  <si>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</si>
  <si>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</si>
  <si>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</si>
  <si>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</si>
  <si>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</si>
  <si>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</si>
  <si>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</si>
  <si>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</si>
  <si>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</si>
  <si>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</si>
  <si>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</si>
  <si>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</si>
  <si>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</si>
  <si>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</si>
  <si>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</si>
  <si>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</si>
  <si>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</si>
  <si>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</si>
  <si>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</si>
  <si>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</si>
  <si>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</si>
  <si>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</si>
  <si>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</si>
  <si>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</si>
  <si>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</si>
  <si>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</si>
  <si>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</si>
  <si>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</si>
  <si>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</si>
  <si>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</si>
  <si>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</si>
  <si>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</si>
  <si>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</si>
  <si>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</si>
  <si>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</si>
  <si>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</si>
  <si>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</si>
  <si>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</si>
  <si>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</si>
  <si>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</si>
  <si>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</si>
  <si>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</si>
  <si>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</si>
  <si>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</si>
  <si>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</si>
  <si>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</si>
  <si>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</si>
  <si>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</si>
  <si>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</si>
  <si>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</si>
  <si>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</si>
  <si>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</si>
  <si>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</si>
  <si>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</si>
  <si>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</si>
  <si>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</si>
  <si>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</si>
  <si>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</si>
  <si>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</si>
  <si>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</si>
  <si>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</si>
  <si>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</si>
  <si>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</si>
  <si>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</si>
  <si>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</si>
  <si>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</si>
  <si>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</si>
  <si>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</si>
  <si>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</si>
  <si>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</si>
  <si>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</si>
  <si>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</si>
  <si>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</si>
  <si>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</si>
  <si>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</si>
  <si>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</si>
  <si>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</si>
  <si>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</si>
  <si>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</si>
  <si>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</si>
  <si>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</si>
  <si>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</si>
  <si>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</si>
  <si>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</si>
  <si>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</si>
  <si>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</si>
  <si>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</si>
  <si>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</si>
  <si>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</si>
  <si>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</si>
  <si>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</si>
  <si>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</si>
  <si>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</si>
  <si>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</si>
  <si>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</si>
  <si>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</si>
  <si>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</si>
  <si>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</si>
  <si>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</si>
  <si>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</si>
  <si>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</si>
  <si>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</si>
  <si>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</si>
  <si>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</si>
  <si>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</si>
  <si>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</si>
  <si>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</si>
  <si>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</si>
  <si>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</si>
  <si>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</si>
  <si>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</si>
  <si>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</si>
  <si>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</si>
  <si>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</si>
  <si>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</si>
  <si>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</si>
  <si>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</si>
  <si>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</si>
  <si>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</si>
  <si>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</si>
  <si>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</si>
  <si>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</si>
  <si>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</si>
  <si>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</si>
  <si>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</si>
  <si>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</si>
  <si>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</si>
  <si>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</si>
  <si>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</si>
  <si>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</si>
  <si>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</si>
  <si>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</si>
  <si>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</si>
  <si>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</si>
  <si>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</si>
  <si>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</si>
  <si>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</si>
  <si>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</si>
  <si>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</si>
  <si>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</si>
  <si>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</si>
  <si>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</si>
  <si>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</si>
  <si>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</si>
  <si>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</si>
  <si>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</si>
  <si>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</si>
  <si>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</si>
  <si>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</si>
  <si>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</si>
  <si>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</si>
  <si>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</si>
  <si>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</si>
  <si>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</si>
  <si>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</si>
  <si>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</si>
  <si>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</si>
  <si>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</si>
  <si>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</si>
  <si>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</si>
  <si>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</si>
  <si>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</si>
  <si>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</si>
  <si>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</si>
  <si>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</si>
  <si>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</si>
  <si>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</si>
  <si>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</si>
  <si>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</si>
  <si>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</si>
  <si>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</si>
  <si>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</si>
  <si>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</si>
  <si>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</si>
  <si>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</si>
  <si>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</si>
  <si>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</si>
  <si>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Interaffiliate Revenues from Services Provided</t>
  </si>
  <si>
    <t>JV Billing from Services Provided</t>
  </si>
  <si>
    <t>One Time Expense Related to Clean Up of Old Invoices</t>
  </si>
  <si>
    <t>Other Direct Expense</t>
  </si>
  <si>
    <t>Nathan Louvier</t>
  </si>
  <si>
    <t>nathan.louvier@providence.org</t>
  </si>
  <si>
    <t>Update to Newborn Days query resulted in more accruate count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</si>
</sst>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4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27" fillId="3" borderId="0" xfId="0" quotePrefix="1" applyFont="1" applyFill="1" applyAlignment="1">
      <alignment horizontal="left"/>
    </xf>
    <xf numFmtId="37" fontId="27" fillId="3" borderId="0" xfId="0" applyFont="1" applyFill="1"/>
    <xf numFmtId="37" fontId="26" fillId="30" borderId="1" xfId="0" applyFont="1" applyFill="1" applyBorder="1" applyProtection="1">
      <protection locked="0"/>
    </xf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2" transitionEvaluation="1" transitionEntry="1" codeName="Sheet1">
    <tabColor rgb="FF92D050"/>
    <pageSetUpPr autoPageBreaks="0" fitToPage="1"/>
  </sheetPr>
  <dimension ref="A1:CF716"/>
  <sheetViews>
    <sheetView topLeftCell="A82" zoomScaleNormal="100" workbookViewId="0">
      <selection activeCell="J60" sqref="J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131392437</v>
      </c>
      <c r="C47" s="273">
        <v>2918202</v>
      </c>
      <c r="D47" s="273">
        <v>0</v>
      </c>
      <c r="E47" s="273">
        <v>11305204</v>
      </c>
      <c r="F47" s="273">
        <v>0</v>
      </c>
      <c r="G47" s="273">
        <v>0</v>
      </c>
      <c r="H47" s="273">
        <v>907328</v>
      </c>
      <c r="I47" s="273">
        <v>477685</v>
      </c>
      <c r="J47" s="273">
        <v>2286040</v>
      </c>
      <c r="K47" s="273">
        <v>0</v>
      </c>
      <c r="L47" s="273">
        <v>0</v>
      </c>
      <c r="M47" s="273">
        <v>0</v>
      </c>
      <c r="N47" s="273">
        <v>0</v>
      </c>
      <c r="O47" s="273">
        <v>2683475</v>
      </c>
      <c r="P47" s="273">
        <v>7468125</v>
      </c>
      <c r="Q47" s="273">
        <v>1006589</v>
      </c>
      <c r="R47" s="273">
        <v>407129</v>
      </c>
      <c r="S47" s="273">
        <v>0</v>
      </c>
      <c r="T47" s="273">
        <v>224281</v>
      </c>
      <c r="U47" s="273">
        <v>252006</v>
      </c>
      <c r="V47" s="273">
        <v>311073</v>
      </c>
      <c r="W47" s="273">
        <v>185514</v>
      </c>
      <c r="X47" s="273">
        <v>433297</v>
      </c>
      <c r="Y47" s="273">
        <v>2212878</v>
      </c>
      <c r="Z47" s="273">
        <v>6172426</v>
      </c>
      <c r="AA47" s="273">
        <v>82215</v>
      </c>
      <c r="AB47" s="273">
        <v>3916768</v>
      </c>
      <c r="AC47" s="273">
        <v>1342993</v>
      </c>
      <c r="AD47" s="273">
        <v>553761</v>
      </c>
      <c r="AE47" s="273">
        <v>706948</v>
      </c>
      <c r="AF47" s="273">
        <v>0</v>
      </c>
      <c r="AG47" s="273">
        <v>2091379</v>
      </c>
      <c r="AH47" s="273">
        <v>0</v>
      </c>
      <c r="AI47" s="273">
        <v>0</v>
      </c>
      <c r="AJ47" s="273">
        <v>3217773</v>
      </c>
      <c r="AK47" s="273">
        <v>272049</v>
      </c>
      <c r="AL47" s="273">
        <v>32337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621567</v>
      </c>
      <c r="AU47" s="273">
        <v>0</v>
      </c>
      <c r="AV47" s="273">
        <v>306889</v>
      </c>
      <c r="AW47" s="273">
        <v>41647</v>
      </c>
      <c r="AX47" s="273">
        <v>0</v>
      </c>
      <c r="AY47" s="273">
        <v>1502360</v>
      </c>
      <c r="AZ47" s="273">
        <v>90117</v>
      </c>
      <c r="BA47" s="273">
        <v>95040</v>
      </c>
      <c r="BB47" s="273">
        <v>1372384</v>
      </c>
      <c r="BC47" s="273">
        <v>62128</v>
      </c>
      <c r="BD47" s="273">
        <v>43561</v>
      </c>
      <c r="BE47" s="273">
        <v>3104814</v>
      </c>
      <c r="BF47" s="273">
        <v>0</v>
      </c>
      <c r="BG47" s="273">
        <v>0</v>
      </c>
      <c r="BH47" s="273">
        <v>230087</v>
      </c>
      <c r="BI47" s="273">
        <v>0</v>
      </c>
      <c r="BJ47" s="273">
        <v>0</v>
      </c>
      <c r="BK47" s="273">
        <v>0</v>
      </c>
      <c r="BL47" s="273">
        <v>477529</v>
      </c>
      <c r="BM47" s="273">
        <v>0</v>
      </c>
      <c r="BN47" s="273">
        <v>1023331</v>
      </c>
      <c r="BO47" s="273">
        <v>62644056</v>
      </c>
      <c r="BP47" s="273">
        <v>0</v>
      </c>
      <c r="BQ47" s="273">
        <v>0</v>
      </c>
      <c r="BR47" s="273">
        <v>0</v>
      </c>
      <c r="BS47" s="273">
        <v>73795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307803</v>
      </c>
      <c r="BZ47" s="273">
        <v>2464152</v>
      </c>
      <c r="CA47" s="273">
        <v>1637095</v>
      </c>
      <c r="CB47" s="273">
        <v>0</v>
      </c>
      <c r="CC47" s="273">
        <v>3826609</v>
      </c>
      <c r="CD47" s="16"/>
      <c r="CE47" s="25">
        <f>SUM(C47:CC47)</f>
        <v>131392439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131392437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28201385</v>
      </c>
      <c r="C51" s="273">
        <v>436569</v>
      </c>
      <c r="D51" s="273">
        <v>0</v>
      </c>
      <c r="E51" s="273">
        <v>514647</v>
      </c>
      <c r="F51" s="273">
        <v>0</v>
      </c>
      <c r="G51" s="273">
        <v>3027</v>
      </c>
      <c r="H51" s="273">
        <v>11261</v>
      </c>
      <c r="I51" s="273">
        <v>13911</v>
      </c>
      <c r="J51" s="273">
        <v>257587</v>
      </c>
      <c r="K51" s="273">
        <v>0</v>
      </c>
      <c r="L51" s="273">
        <v>0</v>
      </c>
      <c r="M51" s="273">
        <v>0</v>
      </c>
      <c r="N51" s="273">
        <v>0</v>
      </c>
      <c r="O51" s="273">
        <v>215296</v>
      </c>
      <c r="P51" s="273">
        <v>4970458</v>
      </c>
      <c r="Q51" s="273">
        <v>45872</v>
      </c>
      <c r="R51" s="273">
        <v>292049</v>
      </c>
      <c r="S51" s="273">
        <v>579352</v>
      </c>
      <c r="T51" s="273">
        <v>16227</v>
      </c>
      <c r="U51" s="273">
        <v>269776</v>
      </c>
      <c r="V51" s="273">
        <v>180329</v>
      </c>
      <c r="W51" s="273">
        <v>164420</v>
      </c>
      <c r="X51" s="273">
        <v>394144</v>
      </c>
      <c r="Y51" s="273">
        <v>2472934</v>
      </c>
      <c r="Z51" s="273">
        <v>1931040</v>
      </c>
      <c r="AA51" s="273">
        <v>48876</v>
      </c>
      <c r="AB51" s="273">
        <v>581437</v>
      </c>
      <c r="AC51" s="273">
        <v>222784</v>
      </c>
      <c r="AD51" s="273">
        <v>132962</v>
      </c>
      <c r="AE51" s="273">
        <v>1724</v>
      </c>
      <c r="AF51" s="273">
        <v>0</v>
      </c>
      <c r="AG51" s="273">
        <v>438993</v>
      </c>
      <c r="AH51" s="273">
        <v>0</v>
      </c>
      <c r="AI51" s="273">
        <v>0</v>
      </c>
      <c r="AJ51" s="273">
        <v>332925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11263</v>
      </c>
      <c r="AU51" s="273">
        <v>0</v>
      </c>
      <c r="AV51" s="273">
        <v>76678</v>
      </c>
      <c r="AW51" s="273">
        <v>174017</v>
      </c>
      <c r="AX51" s="273">
        <v>0</v>
      </c>
      <c r="AY51" s="273">
        <v>861017</v>
      </c>
      <c r="AZ51" s="273">
        <v>89928</v>
      </c>
      <c r="BA51" s="273">
        <v>43932</v>
      </c>
      <c r="BB51" s="273">
        <v>971</v>
      </c>
      <c r="BC51" s="273">
        <v>0</v>
      </c>
      <c r="BD51" s="273">
        <v>150839</v>
      </c>
      <c r="BE51" s="273">
        <v>2830568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1362744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620085</v>
      </c>
      <c r="CA51" s="273">
        <v>70011</v>
      </c>
      <c r="CB51" s="273">
        <v>0</v>
      </c>
      <c r="CC51" s="273">
        <v>7380730</v>
      </c>
      <c r="CD51" s="16"/>
      <c r="CE51" s="25">
        <f>SUM(C51:CD51)</f>
        <v>28201383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28201385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14085</v>
      </c>
      <c r="D59" s="273">
        <v>0</v>
      </c>
      <c r="E59" s="273">
        <v>100435</v>
      </c>
      <c r="F59" s="273">
        <v>0</v>
      </c>
      <c r="G59" s="273">
        <v>0</v>
      </c>
      <c r="H59" s="273">
        <v>7924</v>
      </c>
      <c r="I59" s="273">
        <v>4372</v>
      </c>
      <c r="J59" s="273">
        <v>28775</v>
      </c>
      <c r="K59" s="273">
        <v>0</v>
      </c>
      <c r="L59" s="273">
        <v>0</v>
      </c>
      <c r="M59" s="273">
        <v>0</v>
      </c>
      <c r="N59" s="273">
        <v>0</v>
      </c>
      <c r="O59" s="273">
        <v>6075</v>
      </c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2325862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174.29502403846155</v>
      </c>
      <c r="D60" s="277">
        <v>0</v>
      </c>
      <c r="E60" s="277">
        <v>770.94802403846177</v>
      </c>
      <c r="F60" s="277">
        <v>0</v>
      </c>
      <c r="G60" s="277">
        <v>0</v>
      </c>
      <c r="H60" s="277">
        <v>48.994009615384613</v>
      </c>
      <c r="I60" s="277">
        <v>26.779956730769236</v>
      </c>
      <c r="J60" s="277">
        <v>139.05074038461541</v>
      </c>
      <c r="K60" s="277">
        <v>0</v>
      </c>
      <c r="L60" s="277">
        <v>0</v>
      </c>
      <c r="M60" s="277">
        <v>0</v>
      </c>
      <c r="N60" s="277">
        <v>0</v>
      </c>
      <c r="O60" s="277">
        <v>158.09531730769231</v>
      </c>
      <c r="P60" s="274">
        <v>481.16041346153833</v>
      </c>
      <c r="Q60" s="274">
        <v>52.687341346153843</v>
      </c>
      <c r="R60" s="274">
        <v>21.978173076923085</v>
      </c>
      <c r="S60" s="278">
        <v>0</v>
      </c>
      <c r="T60" s="278">
        <v>10.127879807692308</v>
      </c>
      <c r="U60" s="279">
        <v>11.188528846153845</v>
      </c>
      <c r="V60" s="274">
        <v>26.34628846153846</v>
      </c>
      <c r="W60" s="274">
        <v>10.006086538461538</v>
      </c>
      <c r="X60" s="274">
        <v>25.146687499999999</v>
      </c>
      <c r="Y60" s="274">
        <v>129.64601923076921</v>
      </c>
      <c r="Z60" s="274">
        <v>307.20996634615386</v>
      </c>
      <c r="AA60" s="274">
        <v>4.5083221153846154</v>
      </c>
      <c r="AB60" s="278">
        <v>177.4326778846154</v>
      </c>
      <c r="AC60" s="274">
        <v>79.448860576923082</v>
      </c>
      <c r="AD60" s="274">
        <v>20.068096153846152</v>
      </c>
      <c r="AE60" s="274">
        <v>41.865562500000017</v>
      </c>
      <c r="AF60" s="274">
        <v>0</v>
      </c>
      <c r="AG60" s="274">
        <v>136.4018846153846</v>
      </c>
      <c r="AH60" s="274">
        <v>0</v>
      </c>
      <c r="AI60" s="274">
        <v>0</v>
      </c>
      <c r="AJ60" s="274">
        <v>203.11201442307686</v>
      </c>
      <c r="AK60" s="274">
        <v>17.273764423076923</v>
      </c>
      <c r="AL60" s="274">
        <v>1.7117596153846153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39.119889423076934</v>
      </c>
      <c r="AU60" s="274">
        <v>0</v>
      </c>
      <c r="AV60" s="278">
        <v>14.791730769230769</v>
      </c>
      <c r="AW60" s="278">
        <v>2.8776346153846157</v>
      </c>
      <c r="AX60" s="278">
        <v>0</v>
      </c>
      <c r="AY60" s="274">
        <v>150.17182692307694</v>
      </c>
      <c r="AZ60" s="274">
        <v>11.613350961538458</v>
      </c>
      <c r="BA60" s="278">
        <v>11.483807692307693</v>
      </c>
      <c r="BB60" s="278">
        <v>79.945956730769225</v>
      </c>
      <c r="BC60" s="278">
        <v>8.3150288461538455</v>
      </c>
      <c r="BD60" s="278">
        <v>-0.25207211538461521</v>
      </c>
      <c r="BE60" s="274">
        <v>310.10674999999998</v>
      </c>
      <c r="BF60" s="278">
        <v>0</v>
      </c>
      <c r="BG60" s="278">
        <v>0</v>
      </c>
      <c r="BH60" s="278">
        <v>19.021149038461541</v>
      </c>
      <c r="BI60" s="278">
        <v>0</v>
      </c>
      <c r="BJ60" s="278">
        <v>0</v>
      </c>
      <c r="BK60" s="278">
        <v>0</v>
      </c>
      <c r="BL60" s="278">
        <v>29.033985576923076</v>
      </c>
      <c r="BM60" s="278">
        <v>0</v>
      </c>
      <c r="BN60" s="278">
        <v>53.888711538461536</v>
      </c>
      <c r="BO60" s="278">
        <v>0</v>
      </c>
      <c r="BP60" s="278">
        <v>0</v>
      </c>
      <c r="BQ60" s="278">
        <v>0</v>
      </c>
      <c r="BR60" s="278">
        <v>0</v>
      </c>
      <c r="BS60" s="278">
        <v>6.1277163461538473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12.338927884615382</v>
      </c>
      <c r="BZ60" s="278">
        <v>114.17685576923078</v>
      </c>
      <c r="CA60" s="278">
        <v>118.67514423076923</v>
      </c>
      <c r="CB60" s="278">
        <v>0</v>
      </c>
      <c r="CC60" s="278">
        <v>165.61199038461544</v>
      </c>
      <c r="CD60" s="209" t="s">
        <v>247</v>
      </c>
      <c r="CE60" s="227">
        <f t="shared" ref="CE60:CE68" si="6">SUM(C60:CD60)</f>
        <v>4222.5317836538443</v>
      </c>
    </row>
    <row r="61" spans="1:83" x14ac:dyDescent="0.25">
      <c r="A61" s="31" t="s">
        <v>262</v>
      </c>
      <c r="B61" s="16"/>
      <c r="C61" s="273">
        <v>21462052</v>
      </c>
      <c r="D61" s="273">
        <v>0</v>
      </c>
      <c r="E61" s="273">
        <v>89544618</v>
      </c>
      <c r="F61" s="273">
        <v>0</v>
      </c>
      <c r="G61" s="273">
        <v>0</v>
      </c>
      <c r="H61" s="273">
        <v>6224810</v>
      </c>
      <c r="I61" s="273">
        <v>3429628</v>
      </c>
      <c r="J61" s="273">
        <v>18900584</v>
      </c>
      <c r="K61" s="273">
        <v>0</v>
      </c>
      <c r="L61" s="273">
        <v>0</v>
      </c>
      <c r="M61" s="273">
        <v>0</v>
      </c>
      <c r="N61" s="273">
        <v>0</v>
      </c>
      <c r="O61" s="273">
        <v>19270193</v>
      </c>
      <c r="P61" s="275">
        <v>66094274</v>
      </c>
      <c r="Q61" s="275">
        <v>7627246</v>
      </c>
      <c r="R61" s="275">
        <v>2468679</v>
      </c>
      <c r="S61" s="280">
        <v>0</v>
      </c>
      <c r="T61" s="280">
        <v>1435594</v>
      </c>
      <c r="U61" s="276">
        <v>1345782</v>
      </c>
      <c r="V61" s="275">
        <v>3791485</v>
      </c>
      <c r="W61" s="275">
        <v>1737959</v>
      </c>
      <c r="X61" s="275">
        <v>3277733</v>
      </c>
      <c r="Y61" s="275">
        <v>16106678</v>
      </c>
      <c r="Z61" s="275">
        <v>50249802</v>
      </c>
      <c r="AA61" s="275">
        <v>813478</v>
      </c>
      <c r="AB61" s="281">
        <v>26812174</v>
      </c>
      <c r="AC61" s="275">
        <v>10366925</v>
      </c>
      <c r="AD61" s="275">
        <v>3157265</v>
      </c>
      <c r="AE61" s="275">
        <v>5054530</v>
      </c>
      <c r="AF61" s="275">
        <v>0</v>
      </c>
      <c r="AG61" s="275">
        <v>15946440</v>
      </c>
      <c r="AH61" s="275">
        <v>0</v>
      </c>
      <c r="AI61" s="275">
        <v>0</v>
      </c>
      <c r="AJ61" s="275">
        <v>25452983</v>
      </c>
      <c r="AK61" s="275">
        <v>1962547</v>
      </c>
      <c r="AL61" s="275">
        <v>232398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7350908</v>
      </c>
      <c r="AU61" s="275">
        <v>0</v>
      </c>
      <c r="AV61" s="280">
        <v>2261361</v>
      </c>
      <c r="AW61" s="280">
        <v>9270505</v>
      </c>
      <c r="AX61" s="280">
        <v>0</v>
      </c>
      <c r="AY61" s="275">
        <v>11797499</v>
      </c>
      <c r="AZ61" s="275">
        <v>886871</v>
      </c>
      <c r="BA61" s="280">
        <v>850353</v>
      </c>
      <c r="BB61" s="280">
        <v>9655765</v>
      </c>
      <c r="BC61" s="280">
        <v>596635</v>
      </c>
      <c r="BD61" s="280">
        <v>15430</v>
      </c>
      <c r="BE61" s="275">
        <v>23567077</v>
      </c>
      <c r="BF61" s="280">
        <v>0</v>
      </c>
      <c r="BG61" s="280">
        <v>0</v>
      </c>
      <c r="BH61" s="280">
        <v>1581676</v>
      </c>
      <c r="BI61" s="280">
        <v>0</v>
      </c>
      <c r="BJ61" s="280">
        <v>0</v>
      </c>
      <c r="BK61" s="280">
        <v>0</v>
      </c>
      <c r="BL61" s="280">
        <v>4097500</v>
      </c>
      <c r="BM61" s="280">
        <v>0</v>
      </c>
      <c r="BN61" s="280">
        <v>7947484</v>
      </c>
      <c r="BO61" s="280">
        <v>0</v>
      </c>
      <c r="BP61" s="280">
        <v>0</v>
      </c>
      <c r="BQ61" s="280">
        <v>0</v>
      </c>
      <c r="BR61" s="280">
        <v>0</v>
      </c>
      <c r="BS61" s="280">
        <v>418813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2214723</v>
      </c>
      <c r="BZ61" s="280">
        <v>13764791</v>
      </c>
      <c r="CA61" s="280">
        <v>9728083</v>
      </c>
      <c r="CB61" s="280">
        <v>0</v>
      </c>
      <c r="CC61" s="280">
        <v>9254600</v>
      </c>
      <c r="CD61" s="24" t="s">
        <v>247</v>
      </c>
      <c r="CE61" s="25">
        <f t="shared" si="6"/>
        <v>518025931</v>
      </c>
    </row>
    <row r="62" spans="1:83" x14ac:dyDescent="0.25">
      <c r="A62" s="31" t="s">
        <v>10</v>
      </c>
      <c r="B62" s="16"/>
      <c r="C62" s="25">
        <f t="shared" ref="C62:AH62" si="7">ROUND(C47+C48,0)</f>
        <v>2918202</v>
      </c>
      <c r="D62" s="25">
        <f t="shared" si="7"/>
        <v>0</v>
      </c>
      <c r="E62" s="25">
        <f t="shared" si="7"/>
        <v>11305204</v>
      </c>
      <c r="F62" s="25">
        <f t="shared" si="7"/>
        <v>0</v>
      </c>
      <c r="G62" s="25">
        <f t="shared" si="7"/>
        <v>0</v>
      </c>
      <c r="H62" s="25">
        <f t="shared" si="7"/>
        <v>907328</v>
      </c>
      <c r="I62" s="25">
        <f t="shared" si="7"/>
        <v>477685</v>
      </c>
      <c r="J62" s="25">
        <f t="shared" si="7"/>
        <v>2286040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2683475</v>
      </c>
      <c r="P62" s="25">
        <f t="shared" si="7"/>
        <v>7468125</v>
      </c>
      <c r="Q62" s="25">
        <f t="shared" si="7"/>
        <v>1006589</v>
      </c>
      <c r="R62" s="25">
        <f t="shared" si="7"/>
        <v>407129</v>
      </c>
      <c r="S62" s="25">
        <f t="shared" si="7"/>
        <v>0</v>
      </c>
      <c r="T62" s="25">
        <f t="shared" si="7"/>
        <v>224281</v>
      </c>
      <c r="U62" s="25">
        <f t="shared" si="7"/>
        <v>252006</v>
      </c>
      <c r="V62" s="25">
        <f t="shared" si="7"/>
        <v>311073</v>
      </c>
      <c r="W62" s="25">
        <f t="shared" si="7"/>
        <v>185514</v>
      </c>
      <c r="X62" s="25">
        <f t="shared" si="7"/>
        <v>433297</v>
      </c>
      <c r="Y62" s="25">
        <f t="shared" si="7"/>
        <v>2212878</v>
      </c>
      <c r="Z62" s="25">
        <f t="shared" si="7"/>
        <v>6172426</v>
      </c>
      <c r="AA62" s="25">
        <f t="shared" si="7"/>
        <v>82215</v>
      </c>
      <c r="AB62" s="25">
        <f t="shared" si="7"/>
        <v>3916768</v>
      </c>
      <c r="AC62" s="25">
        <f t="shared" si="7"/>
        <v>1342993</v>
      </c>
      <c r="AD62" s="25">
        <f t="shared" si="7"/>
        <v>553761</v>
      </c>
      <c r="AE62" s="25">
        <f t="shared" si="7"/>
        <v>706948</v>
      </c>
      <c r="AF62" s="25">
        <f t="shared" si="7"/>
        <v>0</v>
      </c>
      <c r="AG62" s="25">
        <f t="shared" si="7"/>
        <v>2091379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3217773</v>
      </c>
      <c r="AK62" s="25">
        <f t="shared" si="8"/>
        <v>272049</v>
      </c>
      <c r="AL62" s="25">
        <f t="shared" si="8"/>
        <v>32337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621567</v>
      </c>
      <c r="AU62" s="25">
        <f t="shared" si="8"/>
        <v>0</v>
      </c>
      <c r="AV62" s="25">
        <f t="shared" si="8"/>
        <v>306889</v>
      </c>
      <c r="AW62" s="25">
        <f t="shared" si="8"/>
        <v>41647</v>
      </c>
      <c r="AX62" s="25">
        <f t="shared" si="8"/>
        <v>0</v>
      </c>
      <c r="AY62" s="25">
        <f t="shared" si="8"/>
        <v>1502360</v>
      </c>
      <c r="AZ62" s="25">
        <f t="shared" si="8"/>
        <v>90117</v>
      </c>
      <c r="BA62" s="25">
        <f t="shared" si="8"/>
        <v>95040</v>
      </c>
      <c r="BB62" s="25">
        <f t="shared" si="8"/>
        <v>1372384</v>
      </c>
      <c r="BC62" s="25">
        <f t="shared" si="8"/>
        <v>62128</v>
      </c>
      <c r="BD62" s="25">
        <f t="shared" si="8"/>
        <v>43561</v>
      </c>
      <c r="BE62" s="25">
        <f t="shared" si="8"/>
        <v>3104814</v>
      </c>
      <c r="BF62" s="25">
        <f t="shared" si="8"/>
        <v>0</v>
      </c>
      <c r="BG62" s="25">
        <f t="shared" si="8"/>
        <v>0</v>
      </c>
      <c r="BH62" s="25">
        <f t="shared" si="8"/>
        <v>230087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477529</v>
      </c>
      <c r="BM62" s="25">
        <f t="shared" si="8"/>
        <v>0</v>
      </c>
      <c r="BN62" s="25">
        <f t="shared" si="8"/>
        <v>1023331</v>
      </c>
      <c r="BO62" s="25">
        <f t="shared" ref="BO62:CC62" si="9">ROUND(BO47+BO48,0)</f>
        <v>62644056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73795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307803</v>
      </c>
      <c r="BZ62" s="25">
        <f t="shared" si="9"/>
        <v>2464152</v>
      </c>
      <c r="CA62" s="25">
        <f t="shared" si="9"/>
        <v>1637095</v>
      </c>
      <c r="CB62" s="25">
        <f t="shared" si="9"/>
        <v>0</v>
      </c>
      <c r="CC62" s="25">
        <f t="shared" si="9"/>
        <v>3826609</v>
      </c>
      <c r="CD62" s="24" t="s">
        <v>247</v>
      </c>
      <c r="CE62" s="25">
        <f t="shared" si="6"/>
        <v>131392439</v>
      </c>
    </row>
    <row r="63" spans="1:83" x14ac:dyDescent="0.25">
      <c r="A63" s="31" t="s">
        <v>263</v>
      </c>
      <c r="B63" s="16"/>
      <c r="C63" s="273">
        <v>-35</v>
      </c>
      <c r="D63" s="273">
        <v>0</v>
      </c>
      <c r="E63" s="273">
        <v>530728</v>
      </c>
      <c r="F63" s="273">
        <v>0</v>
      </c>
      <c r="G63" s="273">
        <v>0</v>
      </c>
      <c r="H63" s="273">
        <v>0</v>
      </c>
      <c r="I63" s="273">
        <v>32000</v>
      </c>
      <c r="J63" s="273">
        <v>100122</v>
      </c>
      <c r="K63" s="273">
        <v>0</v>
      </c>
      <c r="L63" s="273">
        <v>0</v>
      </c>
      <c r="M63" s="273">
        <v>0</v>
      </c>
      <c r="N63" s="273">
        <v>0</v>
      </c>
      <c r="O63" s="273">
        <v>459252</v>
      </c>
      <c r="P63" s="275">
        <v>405035</v>
      </c>
      <c r="Q63" s="275">
        <v>0</v>
      </c>
      <c r="R63" s="275">
        <v>4746133</v>
      </c>
      <c r="S63" s="280">
        <v>144</v>
      </c>
      <c r="T63" s="280">
        <v>0</v>
      </c>
      <c r="U63" s="276">
        <v>2411720</v>
      </c>
      <c r="V63" s="275">
        <v>9848</v>
      </c>
      <c r="W63" s="275">
        <v>0</v>
      </c>
      <c r="X63" s="275">
        <v>1655</v>
      </c>
      <c r="Y63" s="275">
        <v>2212464</v>
      </c>
      <c r="Z63" s="275">
        <v>685481</v>
      </c>
      <c r="AA63" s="275">
        <v>0</v>
      </c>
      <c r="AB63" s="281">
        <v>62858</v>
      </c>
      <c r="AC63" s="275">
        <v>82417</v>
      </c>
      <c r="AD63" s="275">
        <v>0</v>
      </c>
      <c r="AE63" s="275">
        <v>0</v>
      </c>
      <c r="AF63" s="275">
        <v>0</v>
      </c>
      <c r="AG63" s="275">
        <v>2371299</v>
      </c>
      <c r="AH63" s="275">
        <v>0</v>
      </c>
      <c r="AI63" s="275">
        <v>0</v>
      </c>
      <c r="AJ63" s="275">
        <v>5421980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199597</v>
      </c>
      <c r="AX63" s="280">
        <v>0</v>
      </c>
      <c r="AY63" s="275">
        <v>0</v>
      </c>
      <c r="AZ63" s="275">
        <v>0</v>
      </c>
      <c r="BA63" s="280">
        <v>0</v>
      </c>
      <c r="BB63" s="280">
        <v>8578</v>
      </c>
      <c r="BC63" s="280">
        <v>0</v>
      </c>
      <c r="BD63" s="280">
        <v>0</v>
      </c>
      <c r="BE63" s="275">
        <v>69742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225795</v>
      </c>
      <c r="BM63" s="280">
        <v>0</v>
      </c>
      <c r="BN63" s="280">
        <v>8626329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570000</v>
      </c>
      <c r="BX63" s="280">
        <v>0</v>
      </c>
      <c r="BY63" s="280">
        <v>0</v>
      </c>
      <c r="BZ63" s="280">
        <v>0</v>
      </c>
      <c r="CA63" s="280">
        <v>916008</v>
      </c>
      <c r="CB63" s="280">
        <v>0</v>
      </c>
      <c r="CC63" s="280">
        <v>196725</v>
      </c>
      <c r="CD63" s="24" t="s">
        <v>247</v>
      </c>
      <c r="CE63" s="25">
        <f t="shared" si="6"/>
        <v>30345875</v>
      </c>
    </row>
    <row r="64" spans="1:83" x14ac:dyDescent="0.25">
      <c r="A64" s="31" t="s">
        <v>264</v>
      </c>
      <c r="B64" s="16"/>
      <c r="C64" s="273">
        <v>3698312</v>
      </c>
      <c r="D64" s="273">
        <v>0</v>
      </c>
      <c r="E64" s="273">
        <v>5191183</v>
      </c>
      <c r="F64" s="273">
        <v>0</v>
      </c>
      <c r="G64" s="273">
        <v>0</v>
      </c>
      <c r="H64" s="273">
        <v>137317</v>
      </c>
      <c r="I64" s="273">
        <v>71137</v>
      </c>
      <c r="J64" s="273">
        <v>1226078</v>
      </c>
      <c r="K64" s="273">
        <v>0</v>
      </c>
      <c r="L64" s="273">
        <v>0</v>
      </c>
      <c r="M64" s="273">
        <v>0</v>
      </c>
      <c r="N64" s="273">
        <v>0</v>
      </c>
      <c r="O64" s="273">
        <v>2290072</v>
      </c>
      <c r="P64" s="275">
        <v>14365853</v>
      </c>
      <c r="Q64" s="275">
        <v>196794</v>
      </c>
      <c r="R64" s="275">
        <v>4511116</v>
      </c>
      <c r="S64" s="280">
        <v>44461323</v>
      </c>
      <c r="T64" s="280">
        <v>383463</v>
      </c>
      <c r="U64" s="276">
        <v>802104</v>
      </c>
      <c r="V64" s="275">
        <v>2044079</v>
      </c>
      <c r="W64" s="275">
        <v>101035</v>
      </c>
      <c r="X64" s="275">
        <v>726804</v>
      </c>
      <c r="Y64" s="275">
        <v>3033496</v>
      </c>
      <c r="Z64" s="275">
        <v>7051525</v>
      </c>
      <c r="AA64" s="275">
        <v>2307948</v>
      </c>
      <c r="AB64" s="281">
        <v>226217896</v>
      </c>
      <c r="AC64" s="275">
        <v>1961441</v>
      </c>
      <c r="AD64" s="275">
        <v>194979</v>
      </c>
      <c r="AE64" s="275">
        <v>19982</v>
      </c>
      <c r="AF64" s="275">
        <v>0</v>
      </c>
      <c r="AG64" s="275">
        <v>2128140</v>
      </c>
      <c r="AH64" s="275">
        <v>0</v>
      </c>
      <c r="AI64" s="275">
        <v>0</v>
      </c>
      <c r="AJ64" s="275">
        <v>1938814</v>
      </c>
      <c r="AK64" s="275">
        <v>1030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31874</v>
      </c>
      <c r="AU64" s="275">
        <v>0</v>
      </c>
      <c r="AV64" s="280">
        <v>1462695</v>
      </c>
      <c r="AW64" s="280">
        <v>199189</v>
      </c>
      <c r="AX64" s="280">
        <v>0</v>
      </c>
      <c r="AY64" s="275">
        <v>1679058</v>
      </c>
      <c r="AZ64" s="275">
        <v>783083</v>
      </c>
      <c r="BA64" s="280">
        <v>102094</v>
      </c>
      <c r="BB64" s="280">
        <v>101707</v>
      </c>
      <c r="BC64" s="280">
        <v>693</v>
      </c>
      <c r="BD64" s="280">
        <v>334395</v>
      </c>
      <c r="BE64" s="275">
        <v>2264018</v>
      </c>
      <c r="BF64" s="280">
        <v>0</v>
      </c>
      <c r="BG64" s="280">
        <v>0</v>
      </c>
      <c r="BH64" s="280">
        <v>1601</v>
      </c>
      <c r="BI64" s="280">
        <v>0</v>
      </c>
      <c r="BJ64" s="280">
        <v>0</v>
      </c>
      <c r="BK64" s="280">
        <v>0</v>
      </c>
      <c r="BL64" s="280">
        <v>3913</v>
      </c>
      <c r="BM64" s="280">
        <v>0</v>
      </c>
      <c r="BN64" s="280">
        <v>-1702195</v>
      </c>
      <c r="BO64" s="280">
        <v>0</v>
      </c>
      <c r="BP64" s="280">
        <v>0</v>
      </c>
      <c r="BQ64" s="280">
        <v>0</v>
      </c>
      <c r="BR64" s="280">
        <v>0</v>
      </c>
      <c r="BS64" s="280">
        <v>65516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11841</v>
      </c>
      <c r="BZ64" s="280">
        <v>5010</v>
      </c>
      <c r="CA64" s="280">
        <v>268301</v>
      </c>
      <c r="CB64" s="280">
        <v>0</v>
      </c>
      <c r="CC64" s="280">
        <v>733949</v>
      </c>
      <c r="CD64" s="24" t="s">
        <v>247</v>
      </c>
      <c r="CE64" s="25">
        <f t="shared" si="6"/>
        <v>331408663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168990</v>
      </c>
      <c r="D66" s="273">
        <v>0</v>
      </c>
      <c r="E66" s="273">
        <v>1066221</v>
      </c>
      <c r="F66" s="273">
        <v>0</v>
      </c>
      <c r="G66" s="273">
        <v>0</v>
      </c>
      <c r="H66" s="273">
        <v>661909</v>
      </c>
      <c r="I66" s="273">
        <v>623370</v>
      </c>
      <c r="J66" s="273">
        <v>81874</v>
      </c>
      <c r="K66" s="273">
        <v>0</v>
      </c>
      <c r="L66" s="273">
        <v>0</v>
      </c>
      <c r="M66" s="273">
        <v>0</v>
      </c>
      <c r="N66" s="273">
        <v>0</v>
      </c>
      <c r="O66" s="273">
        <v>158675</v>
      </c>
      <c r="P66" s="275">
        <v>1827792</v>
      </c>
      <c r="Q66" s="275">
        <v>8343</v>
      </c>
      <c r="R66" s="275">
        <v>20660</v>
      </c>
      <c r="S66" s="280">
        <v>699891</v>
      </c>
      <c r="T66" s="280">
        <v>10953</v>
      </c>
      <c r="U66" s="276">
        <v>25471408</v>
      </c>
      <c r="V66" s="275">
        <v>42199</v>
      </c>
      <c r="W66" s="275">
        <v>92653</v>
      </c>
      <c r="X66" s="275">
        <v>27818</v>
      </c>
      <c r="Y66" s="275">
        <v>1495220</v>
      </c>
      <c r="Z66" s="275">
        <v>4667565</v>
      </c>
      <c r="AA66" s="275">
        <v>23609</v>
      </c>
      <c r="AB66" s="281">
        <v>3870558</v>
      </c>
      <c r="AC66" s="275">
        <v>67804</v>
      </c>
      <c r="AD66" s="275">
        <v>8770</v>
      </c>
      <c r="AE66" s="275">
        <v>54896</v>
      </c>
      <c r="AF66" s="275">
        <v>0</v>
      </c>
      <c r="AG66" s="275">
        <v>146329</v>
      </c>
      <c r="AH66" s="275">
        <v>0</v>
      </c>
      <c r="AI66" s="275">
        <v>0</v>
      </c>
      <c r="AJ66" s="275">
        <v>17448559</v>
      </c>
      <c r="AK66" s="275">
        <v>24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15168590</v>
      </c>
      <c r="AU66" s="275">
        <v>0</v>
      </c>
      <c r="AV66" s="280">
        <v>6772</v>
      </c>
      <c r="AW66" s="280">
        <v>6314631</v>
      </c>
      <c r="AX66" s="280">
        <v>0</v>
      </c>
      <c r="AY66" s="275">
        <v>245427</v>
      </c>
      <c r="AZ66" s="275">
        <v>533</v>
      </c>
      <c r="BA66" s="280">
        <v>1444</v>
      </c>
      <c r="BB66" s="280">
        <v>61353</v>
      </c>
      <c r="BC66" s="280">
        <v>0</v>
      </c>
      <c r="BD66" s="280">
        <v>3053</v>
      </c>
      <c r="BE66" s="275">
        <v>3045210</v>
      </c>
      <c r="BF66" s="280">
        <v>0</v>
      </c>
      <c r="BG66" s="280">
        <v>0</v>
      </c>
      <c r="BH66" s="280">
        <v>65496</v>
      </c>
      <c r="BI66" s="280">
        <v>0</v>
      </c>
      <c r="BJ66" s="280">
        <v>0</v>
      </c>
      <c r="BK66" s="280">
        <v>0</v>
      </c>
      <c r="BL66" s="280">
        <v>52650</v>
      </c>
      <c r="BM66" s="280">
        <v>0</v>
      </c>
      <c r="BN66" s="280">
        <v>3763214</v>
      </c>
      <c r="BO66" s="280">
        <v>793</v>
      </c>
      <c r="BP66" s="280">
        <v>0</v>
      </c>
      <c r="BQ66" s="280">
        <v>0</v>
      </c>
      <c r="BR66" s="280">
        <v>0</v>
      </c>
      <c r="BS66" s="280">
        <v>37360</v>
      </c>
      <c r="BT66" s="280">
        <v>0</v>
      </c>
      <c r="BU66" s="280">
        <v>37</v>
      </c>
      <c r="BV66" s="280">
        <v>0</v>
      </c>
      <c r="BW66" s="280">
        <v>14818936</v>
      </c>
      <c r="BX66" s="280">
        <v>0</v>
      </c>
      <c r="BY66" s="280">
        <v>9990</v>
      </c>
      <c r="BZ66" s="280">
        <v>266884</v>
      </c>
      <c r="CA66" s="280">
        <v>14646</v>
      </c>
      <c r="CB66" s="280">
        <v>0</v>
      </c>
      <c r="CC66" s="280">
        <v>1640534</v>
      </c>
      <c r="CD66" s="24" t="s">
        <v>247</v>
      </c>
      <c r="CE66" s="25">
        <f t="shared" si="6"/>
        <v>104263643</v>
      </c>
    </row>
    <row r="67" spans="1:83" x14ac:dyDescent="0.25">
      <c r="A67" s="31" t="s">
        <v>15</v>
      </c>
      <c r="B67" s="16"/>
      <c r="C67" s="25">
        <f t="shared" ref="C67:AH67" si="10">ROUND(C51+C52,0)</f>
        <v>436569</v>
      </c>
      <c r="D67" s="25">
        <f t="shared" si="10"/>
        <v>0</v>
      </c>
      <c r="E67" s="25">
        <f t="shared" si="10"/>
        <v>514647</v>
      </c>
      <c r="F67" s="25">
        <f t="shared" si="10"/>
        <v>0</v>
      </c>
      <c r="G67" s="25">
        <f t="shared" si="10"/>
        <v>3027</v>
      </c>
      <c r="H67" s="25">
        <f t="shared" si="10"/>
        <v>11261</v>
      </c>
      <c r="I67" s="25">
        <f t="shared" si="10"/>
        <v>13911</v>
      </c>
      <c r="J67" s="25">
        <f t="shared" si="10"/>
        <v>257587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215296</v>
      </c>
      <c r="P67" s="25">
        <f t="shared" si="10"/>
        <v>4970458</v>
      </c>
      <c r="Q67" s="25">
        <f t="shared" si="10"/>
        <v>45872</v>
      </c>
      <c r="R67" s="25">
        <f t="shared" si="10"/>
        <v>292049</v>
      </c>
      <c r="S67" s="25">
        <f t="shared" si="10"/>
        <v>579352</v>
      </c>
      <c r="T67" s="25">
        <f t="shared" si="10"/>
        <v>16227</v>
      </c>
      <c r="U67" s="25">
        <f t="shared" si="10"/>
        <v>269776</v>
      </c>
      <c r="V67" s="25">
        <f t="shared" si="10"/>
        <v>180329</v>
      </c>
      <c r="W67" s="25">
        <f t="shared" si="10"/>
        <v>164420</v>
      </c>
      <c r="X67" s="25">
        <f t="shared" si="10"/>
        <v>394144</v>
      </c>
      <c r="Y67" s="25">
        <f t="shared" si="10"/>
        <v>2472934</v>
      </c>
      <c r="Z67" s="25">
        <f t="shared" si="10"/>
        <v>1931040</v>
      </c>
      <c r="AA67" s="25">
        <f t="shared" si="10"/>
        <v>48876</v>
      </c>
      <c r="AB67" s="25">
        <f t="shared" si="10"/>
        <v>581437</v>
      </c>
      <c r="AC67" s="25">
        <f t="shared" si="10"/>
        <v>222784</v>
      </c>
      <c r="AD67" s="25">
        <f t="shared" si="10"/>
        <v>132962</v>
      </c>
      <c r="AE67" s="25">
        <f t="shared" si="10"/>
        <v>1724</v>
      </c>
      <c r="AF67" s="25">
        <f t="shared" si="10"/>
        <v>0</v>
      </c>
      <c r="AG67" s="25">
        <f t="shared" si="10"/>
        <v>438993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332925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11263</v>
      </c>
      <c r="AU67" s="25">
        <f t="shared" si="11"/>
        <v>0</v>
      </c>
      <c r="AV67" s="25">
        <f t="shared" si="11"/>
        <v>76678</v>
      </c>
      <c r="AW67" s="25">
        <f t="shared" si="11"/>
        <v>174017</v>
      </c>
      <c r="AX67" s="25">
        <f t="shared" si="11"/>
        <v>0</v>
      </c>
      <c r="AY67" s="25">
        <f t="shared" si="11"/>
        <v>861017</v>
      </c>
      <c r="AZ67" s="25">
        <f t="shared" si="11"/>
        <v>89928</v>
      </c>
      <c r="BA67" s="25">
        <f t="shared" si="11"/>
        <v>43932</v>
      </c>
      <c r="BB67" s="25">
        <f t="shared" si="11"/>
        <v>971</v>
      </c>
      <c r="BC67" s="25">
        <f t="shared" si="11"/>
        <v>0</v>
      </c>
      <c r="BD67" s="25">
        <f t="shared" si="11"/>
        <v>150839</v>
      </c>
      <c r="BE67" s="25">
        <f t="shared" si="11"/>
        <v>2830568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1362744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620085</v>
      </c>
      <c r="CA67" s="25">
        <f t="shared" si="12"/>
        <v>70011</v>
      </c>
      <c r="CB67" s="25">
        <f t="shared" si="12"/>
        <v>0</v>
      </c>
      <c r="CC67" s="25">
        <f t="shared" si="12"/>
        <v>7380730</v>
      </c>
      <c r="CD67" s="24" t="s">
        <v>247</v>
      </c>
      <c r="CE67" s="25">
        <f t="shared" si="6"/>
        <v>28201383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5267965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895840</v>
      </c>
      <c r="P68" s="275">
        <v>7834564</v>
      </c>
      <c r="Q68" s="275">
        <v>332109</v>
      </c>
      <c r="R68" s="275">
        <v>159460</v>
      </c>
      <c r="S68" s="280">
        <v>1076182</v>
      </c>
      <c r="T68" s="280">
        <v>0</v>
      </c>
      <c r="U68" s="276">
        <v>56319</v>
      </c>
      <c r="V68" s="275">
        <v>0</v>
      </c>
      <c r="W68" s="275">
        <v>0</v>
      </c>
      <c r="X68" s="275">
        <v>0</v>
      </c>
      <c r="Y68" s="275">
        <v>2051616</v>
      </c>
      <c r="Z68" s="275">
        <v>5280729</v>
      </c>
      <c r="AA68" s="275">
        <v>0</v>
      </c>
      <c r="AB68" s="281">
        <v>2377445</v>
      </c>
      <c r="AC68" s="275">
        <v>167878</v>
      </c>
      <c r="AD68" s="275">
        <v>0</v>
      </c>
      <c r="AE68" s="275">
        <v>494335</v>
      </c>
      <c r="AF68" s="275">
        <v>0</v>
      </c>
      <c r="AG68" s="275">
        <v>860134</v>
      </c>
      <c r="AH68" s="275">
        <v>0</v>
      </c>
      <c r="AI68" s="275">
        <v>0</v>
      </c>
      <c r="AJ68" s="275">
        <v>4698923</v>
      </c>
      <c r="AK68" s="275">
        <v>154135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7831</v>
      </c>
      <c r="AU68" s="275">
        <v>0</v>
      </c>
      <c r="AV68" s="280">
        <v>0</v>
      </c>
      <c r="AW68" s="280">
        <v>261929</v>
      </c>
      <c r="AX68" s="280">
        <v>0</v>
      </c>
      <c r="AY68" s="275">
        <v>311692</v>
      </c>
      <c r="AZ68" s="275">
        <v>2858</v>
      </c>
      <c r="BA68" s="280">
        <v>0</v>
      </c>
      <c r="BB68" s="280">
        <v>133621</v>
      </c>
      <c r="BC68" s="280">
        <v>0</v>
      </c>
      <c r="BD68" s="280">
        <v>0</v>
      </c>
      <c r="BE68" s="275">
        <v>2556329</v>
      </c>
      <c r="BF68" s="280">
        <v>0</v>
      </c>
      <c r="BG68" s="280">
        <v>0</v>
      </c>
      <c r="BH68" s="280">
        <v>139502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841887</v>
      </c>
      <c r="BO68" s="280">
        <v>0</v>
      </c>
      <c r="BP68" s="280">
        <v>0</v>
      </c>
      <c r="BQ68" s="280">
        <v>0</v>
      </c>
      <c r="BR68" s="280">
        <v>0</v>
      </c>
      <c r="BS68" s="280">
        <v>14638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429545</v>
      </c>
      <c r="CB68" s="280">
        <v>0</v>
      </c>
      <c r="CC68" s="280">
        <v>2095694</v>
      </c>
      <c r="CD68" s="24" t="s">
        <v>247</v>
      </c>
      <c r="CE68" s="25">
        <f t="shared" si="6"/>
        <v>38503160</v>
      </c>
    </row>
    <row r="69" spans="1:83" x14ac:dyDescent="0.25">
      <c r="A69" s="31" t="s">
        <v>268</v>
      </c>
      <c r="B69" s="16"/>
      <c r="C69" s="25">
        <f t="shared" ref="C69:AH69" si="13">SUM(C70:C83)</f>
        <v>16139473</v>
      </c>
      <c r="D69" s="25">
        <f t="shared" si="13"/>
        <v>0</v>
      </c>
      <c r="E69" s="25">
        <f t="shared" si="13"/>
        <v>70509395</v>
      </c>
      <c r="F69" s="25">
        <f t="shared" si="13"/>
        <v>0</v>
      </c>
      <c r="G69" s="25">
        <f t="shared" si="13"/>
        <v>-11386</v>
      </c>
      <c r="H69" s="25">
        <f t="shared" si="13"/>
        <v>4208398</v>
      </c>
      <c r="I69" s="25">
        <f t="shared" si="13"/>
        <v>2318279</v>
      </c>
      <c r="J69" s="25">
        <f t="shared" si="13"/>
        <v>14585441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14549900</v>
      </c>
      <c r="P69" s="25">
        <f t="shared" si="13"/>
        <v>54247464</v>
      </c>
      <c r="Q69" s="25">
        <f t="shared" si="13"/>
        <v>5181304</v>
      </c>
      <c r="R69" s="25">
        <f t="shared" si="13"/>
        <v>1754680</v>
      </c>
      <c r="S69" s="25">
        <f t="shared" si="13"/>
        <v>357200</v>
      </c>
      <c r="T69" s="25">
        <f t="shared" si="13"/>
        <v>1239767</v>
      </c>
      <c r="U69" s="25">
        <f t="shared" si="13"/>
        <v>7883084</v>
      </c>
      <c r="V69" s="25">
        <f t="shared" si="13"/>
        <v>2595080</v>
      </c>
      <c r="W69" s="25">
        <f t="shared" si="13"/>
        <v>1127898</v>
      </c>
      <c r="X69" s="25">
        <f t="shared" si="13"/>
        <v>2519818</v>
      </c>
      <c r="Y69" s="25">
        <f t="shared" si="13"/>
        <v>12751506</v>
      </c>
      <c r="Z69" s="25">
        <f t="shared" si="13"/>
        <v>38674931</v>
      </c>
      <c r="AA69" s="25">
        <f t="shared" si="13"/>
        <v>542847</v>
      </c>
      <c r="AB69" s="25">
        <f t="shared" si="13"/>
        <v>18475314</v>
      </c>
      <c r="AC69" s="25">
        <f t="shared" si="13"/>
        <v>7532720</v>
      </c>
      <c r="AD69" s="25">
        <f t="shared" si="13"/>
        <v>2168476</v>
      </c>
      <c r="AE69" s="25">
        <f t="shared" si="13"/>
        <v>3379763</v>
      </c>
      <c r="AF69" s="25">
        <f t="shared" si="13"/>
        <v>0</v>
      </c>
      <c r="AG69" s="25">
        <f t="shared" si="13"/>
        <v>11633554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24856252</v>
      </c>
      <c r="AK69" s="25">
        <f t="shared" si="14"/>
        <v>1373307</v>
      </c>
      <c r="AL69" s="25">
        <f t="shared" si="14"/>
        <v>155285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5780337</v>
      </c>
      <c r="AU69" s="25">
        <f t="shared" si="14"/>
        <v>0</v>
      </c>
      <c r="AV69" s="25">
        <f t="shared" si="14"/>
        <v>1506997</v>
      </c>
      <c r="AW69" s="25">
        <f t="shared" si="14"/>
        <v>6718218</v>
      </c>
      <c r="AX69" s="25">
        <f t="shared" si="14"/>
        <v>0</v>
      </c>
      <c r="AY69" s="25">
        <f t="shared" si="14"/>
        <v>7954143</v>
      </c>
      <c r="AZ69" s="25">
        <f t="shared" si="14"/>
        <v>592375</v>
      </c>
      <c r="BA69" s="25">
        <f t="shared" si="14"/>
        <v>762418</v>
      </c>
      <c r="BB69" s="25">
        <f t="shared" si="14"/>
        <v>7982482</v>
      </c>
      <c r="BC69" s="25">
        <f t="shared" si="14"/>
        <v>397541</v>
      </c>
      <c r="BD69" s="25">
        <f t="shared" si="14"/>
        <v>32561</v>
      </c>
      <c r="BE69" s="25">
        <f t="shared" si="14"/>
        <v>31470902</v>
      </c>
      <c r="BF69" s="25">
        <f t="shared" si="14"/>
        <v>0</v>
      </c>
      <c r="BG69" s="25">
        <f t="shared" si="14"/>
        <v>0</v>
      </c>
      <c r="BH69" s="25">
        <f t="shared" si="14"/>
        <v>1100605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2737177</v>
      </c>
      <c r="BM69" s="25">
        <f t="shared" si="14"/>
        <v>0</v>
      </c>
      <c r="BN69" s="25">
        <f t="shared" si="14"/>
        <v>9106434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363775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1480671</v>
      </c>
      <c r="BZ69" s="25">
        <f t="shared" si="15"/>
        <v>9191035</v>
      </c>
      <c r="CA69" s="25">
        <f t="shared" si="15"/>
        <v>7472249</v>
      </c>
      <c r="CB69" s="25">
        <f t="shared" si="15"/>
        <v>0</v>
      </c>
      <c r="CC69" s="25">
        <f t="shared" si="15"/>
        <v>111176827</v>
      </c>
      <c r="CD69" s="25">
        <f t="shared" si="15"/>
        <v>0</v>
      </c>
      <c r="CE69" s="25">
        <f t="shared" si="15"/>
        <v>526576497</v>
      </c>
    </row>
    <row r="70" spans="1:83" x14ac:dyDescent="0.25">
      <c r="A70" s="26" t="s">
        <v>269</v>
      </c>
      <c r="B70" s="27"/>
      <c r="C70" s="282">
        <v>22216</v>
      </c>
      <c r="D70" s="282">
        <v>0</v>
      </c>
      <c r="E70" s="282">
        <v>22754</v>
      </c>
      <c r="F70" s="282">
        <v>0</v>
      </c>
      <c r="G70" s="282">
        <v>0</v>
      </c>
      <c r="H70" s="282">
        <v>0</v>
      </c>
      <c r="I70" s="282">
        <v>0</v>
      </c>
      <c r="J70" s="282">
        <v>188</v>
      </c>
      <c r="K70" s="282">
        <v>0</v>
      </c>
      <c r="L70" s="282">
        <v>0</v>
      </c>
      <c r="M70" s="282">
        <v>0</v>
      </c>
      <c r="N70" s="282">
        <v>0</v>
      </c>
      <c r="O70" s="282">
        <v>795</v>
      </c>
      <c r="P70" s="282">
        <v>106</v>
      </c>
      <c r="Q70" s="282">
        <v>322</v>
      </c>
      <c r="R70" s="282">
        <v>48511</v>
      </c>
      <c r="S70" s="282">
        <v>61</v>
      </c>
      <c r="T70" s="282">
        <v>0</v>
      </c>
      <c r="U70" s="282">
        <v>6818175</v>
      </c>
      <c r="V70" s="282">
        <v>0</v>
      </c>
      <c r="W70" s="282">
        <v>0</v>
      </c>
      <c r="X70" s="282">
        <v>0</v>
      </c>
      <c r="Y70" s="282">
        <v>95</v>
      </c>
      <c r="Z70" s="282">
        <v>7734</v>
      </c>
      <c r="AA70" s="282">
        <v>0</v>
      </c>
      <c r="AB70" s="282">
        <v>1144</v>
      </c>
      <c r="AC70" s="282">
        <v>0</v>
      </c>
      <c r="AD70" s="282">
        <v>0</v>
      </c>
      <c r="AE70" s="282">
        <v>0</v>
      </c>
      <c r="AF70" s="282">
        <v>0</v>
      </c>
      <c r="AG70" s="282">
        <v>4980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-389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/>
      <c r="CE70" s="25">
        <f t="shared" ref="CE70:CE85" si="16">SUM(C70:CD70)</f>
        <v>6926692</v>
      </c>
    </row>
    <row r="71" spans="1:83" x14ac:dyDescent="0.25">
      <c r="A71" s="26" t="s">
        <v>270</v>
      </c>
      <c r="B71" s="27"/>
      <c r="C71" s="282">
        <v>1407078</v>
      </c>
      <c r="D71" s="282">
        <v>0</v>
      </c>
      <c r="E71" s="282">
        <v>9244321</v>
      </c>
      <c r="F71" s="282">
        <v>0</v>
      </c>
      <c r="G71" s="282">
        <v>0</v>
      </c>
      <c r="H71" s="282">
        <v>2292</v>
      </c>
      <c r="I71" s="282">
        <v>14188</v>
      </c>
      <c r="J71" s="282">
        <v>1776762</v>
      </c>
      <c r="K71" s="282">
        <v>0</v>
      </c>
      <c r="L71" s="282">
        <v>0</v>
      </c>
      <c r="M71" s="282">
        <v>0</v>
      </c>
      <c r="N71" s="282">
        <v>0</v>
      </c>
      <c r="O71" s="282">
        <v>1297293</v>
      </c>
      <c r="P71" s="282">
        <v>4853478</v>
      </c>
      <c r="Q71" s="282">
        <v>384</v>
      </c>
      <c r="R71" s="282">
        <v>234</v>
      </c>
      <c r="S71" s="282">
        <v>0</v>
      </c>
      <c r="T71" s="282">
        <v>280992</v>
      </c>
      <c r="U71" s="282">
        <v>0</v>
      </c>
      <c r="V71" s="282">
        <v>35921</v>
      </c>
      <c r="W71" s="282">
        <v>0</v>
      </c>
      <c r="X71" s="282">
        <v>247912</v>
      </c>
      <c r="Y71" s="282">
        <v>894571</v>
      </c>
      <c r="Z71" s="282">
        <v>2880159</v>
      </c>
      <c r="AA71" s="282">
        <v>0</v>
      </c>
      <c r="AB71" s="282">
        <v>0</v>
      </c>
      <c r="AC71" s="282">
        <v>598809</v>
      </c>
      <c r="AD71" s="282">
        <v>46163</v>
      </c>
      <c r="AE71" s="282">
        <v>0</v>
      </c>
      <c r="AF71" s="282">
        <v>0</v>
      </c>
      <c r="AG71" s="282">
        <v>516393</v>
      </c>
      <c r="AH71" s="282">
        <v>0</v>
      </c>
      <c r="AI71" s="282">
        <v>0</v>
      </c>
      <c r="AJ71" s="282">
        <v>402630</v>
      </c>
      <c r="AK71" s="282">
        <v>63750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118442</v>
      </c>
      <c r="AU71" s="282">
        <v>0</v>
      </c>
      <c r="AV71" s="282">
        <v>0</v>
      </c>
      <c r="AW71" s="282">
        <v>0</v>
      </c>
      <c r="AX71" s="282">
        <v>0</v>
      </c>
      <c r="AY71" s="282">
        <v>4394</v>
      </c>
      <c r="AZ71" s="282">
        <v>0</v>
      </c>
      <c r="BA71" s="282">
        <v>0</v>
      </c>
      <c r="BB71" s="282">
        <v>0</v>
      </c>
      <c r="BC71" s="282">
        <v>0</v>
      </c>
      <c r="BD71" s="282">
        <v>2108</v>
      </c>
      <c r="BE71" s="282">
        <v>59707</v>
      </c>
      <c r="BF71" s="282">
        <v>0</v>
      </c>
      <c r="BG71" s="282">
        <v>0</v>
      </c>
      <c r="BH71" s="282">
        <v>-73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-19317</v>
      </c>
      <c r="CA71" s="282">
        <v>516</v>
      </c>
      <c r="CB71" s="282">
        <v>0</v>
      </c>
      <c r="CC71" s="282">
        <v>0</v>
      </c>
      <c r="CD71" s="282"/>
      <c r="CE71" s="25">
        <f t="shared" si="16"/>
        <v>24729107</v>
      </c>
    </row>
    <row r="72" spans="1:83" x14ac:dyDescent="0.25">
      <c r="A72" s="26" t="s">
        <v>271</v>
      </c>
      <c r="B72" s="27"/>
      <c r="C72" s="282">
        <v>121</v>
      </c>
      <c r="D72" s="282">
        <v>0</v>
      </c>
      <c r="E72" s="282">
        <v>2246</v>
      </c>
      <c r="F72" s="282">
        <v>0</v>
      </c>
      <c r="G72" s="282">
        <v>0</v>
      </c>
      <c r="H72" s="282">
        <v>482</v>
      </c>
      <c r="I72" s="282">
        <v>305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3615</v>
      </c>
      <c r="P72" s="282">
        <v>49716</v>
      </c>
      <c r="Q72" s="282">
        <v>0</v>
      </c>
      <c r="R72" s="282">
        <v>0</v>
      </c>
      <c r="S72" s="282">
        <v>0</v>
      </c>
      <c r="T72" s="282">
        <v>0</v>
      </c>
      <c r="U72" s="282">
        <v>3843</v>
      </c>
      <c r="V72" s="282">
        <v>0</v>
      </c>
      <c r="W72" s="282">
        <v>0</v>
      </c>
      <c r="X72" s="282">
        <v>0</v>
      </c>
      <c r="Y72" s="282">
        <v>13551</v>
      </c>
      <c r="Z72" s="282">
        <v>36959</v>
      </c>
      <c r="AA72" s="282">
        <v>0</v>
      </c>
      <c r="AB72" s="282">
        <v>21740</v>
      </c>
      <c r="AC72" s="282">
        <v>0</v>
      </c>
      <c r="AD72" s="282">
        <v>0</v>
      </c>
      <c r="AE72" s="282">
        <v>0</v>
      </c>
      <c r="AF72" s="282">
        <v>0</v>
      </c>
      <c r="AG72" s="282">
        <v>1283</v>
      </c>
      <c r="AH72" s="282">
        <v>0</v>
      </c>
      <c r="AI72" s="282">
        <v>0</v>
      </c>
      <c r="AJ72" s="282">
        <v>40233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15293</v>
      </c>
      <c r="AU72" s="282">
        <v>0</v>
      </c>
      <c r="AV72" s="282">
        <v>0</v>
      </c>
      <c r="AW72" s="282">
        <v>289</v>
      </c>
      <c r="AX72" s="282">
        <v>0</v>
      </c>
      <c r="AY72" s="282">
        <v>170</v>
      </c>
      <c r="AZ72" s="282">
        <v>0</v>
      </c>
      <c r="BA72" s="282">
        <v>0</v>
      </c>
      <c r="BB72" s="282">
        <v>2911</v>
      </c>
      <c r="BC72" s="282">
        <v>0</v>
      </c>
      <c r="BD72" s="282">
        <v>0</v>
      </c>
      <c r="BE72" s="282">
        <v>933956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451557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106562</v>
      </c>
      <c r="CB72" s="282">
        <v>0</v>
      </c>
      <c r="CC72" s="282">
        <v>3350</v>
      </c>
      <c r="CD72" s="282"/>
      <c r="CE72" s="25">
        <f t="shared" si="16"/>
        <v>1688182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9329787</v>
      </c>
      <c r="CD73" s="282"/>
      <c r="CE73" s="25">
        <f t="shared" si="16"/>
        <v>9329787</v>
      </c>
    </row>
    <row r="74" spans="1:83" x14ac:dyDescent="0.25">
      <c r="A74" s="26" t="s">
        <v>273</v>
      </c>
      <c r="B74" s="27"/>
      <c r="C74" s="282">
        <v>268590</v>
      </c>
      <c r="D74" s="282">
        <v>0</v>
      </c>
      <c r="E74" s="282">
        <v>1158457</v>
      </c>
      <c r="F74" s="282">
        <v>0</v>
      </c>
      <c r="G74" s="282">
        <v>0</v>
      </c>
      <c r="H74" s="282">
        <v>43482</v>
      </c>
      <c r="I74" s="282">
        <v>12240</v>
      </c>
      <c r="J74" s="282">
        <v>102345</v>
      </c>
      <c r="K74" s="282">
        <v>0</v>
      </c>
      <c r="L74" s="282">
        <v>0</v>
      </c>
      <c r="M74" s="282">
        <v>0</v>
      </c>
      <c r="N74" s="282">
        <v>0</v>
      </c>
      <c r="O74" s="282">
        <v>282553</v>
      </c>
      <c r="P74" s="282">
        <v>621207</v>
      </c>
      <c r="Q74" s="282">
        <v>79926</v>
      </c>
      <c r="R74" s="282">
        <v>22097</v>
      </c>
      <c r="S74" s="282">
        <v>0</v>
      </c>
      <c r="T74" s="282">
        <v>0</v>
      </c>
      <c r="U74" s="282">
        <v>2874</v>
      </c>
      <c r="V74" s="282">
        <v>18273</v>
      </c>
      <c r="W74" s="282">
        <v>0</v>
      </c>
      <c r="X74" s="282">
        <v>66609</v>
      </c>
      <c r="Y74" s="282">
        <v>120806</v>
      </c>
      <c r="Z74" s="282">
        <v>139051</v>
      </c>
      <c r="AA74" s="282">
        <v>23</v>
      </c>
      <c r="AB74" s="282">
        <v>27813</v>
      </c>
      <c r="AC74" s="282">
        <v>228</v>
      </c>
      <c r="AD74" s="282">
        <v>15037</v>
      </c>
      <c r="AE74" s="282">
        <v>2202</v>
      </c>
      <c r="AF74" s="282">
        <v>0</v>
      </c>
      <c r="AG74" s="282">
        <v>361115</v>
      </c>
      <c r="AH74" s="282">
        <v>0</v>
      </c>
      <c r="AI74" s="282">
        <v>0</v>
      </c>
      <c r="AJ74" s="282">
        <v>59248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24320</v>
      </c>
      <c r="AZ74" s="282">
        <v>0</v>
      </c>
      <c r="BA74" s="282">
        <v>195656</v>
      </c>
      <c r="BB74" s="282">
        <v>0</v>
      </c>
      <c r="BC74" s="282">
        <v>0</v>
      </c>
      <c r="BD74" s="282">
        <v>2399</v>
      </c>
      <c r="BE74" s="282">
        <v>278496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73529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7263</v>
      </c>
      <c r="CB74" s="282">
        <v>0</v>
      </c>
      <c r="CC74" s="282">
        <v>13018</v>
      </c>
      <c r="CD74" s="282"/>
      <c r="CE74" s="25">
        <f t="shared" si="16"/>
        <v>3998857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1628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100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32107</v>
      </c>
      <c r="AX75" s="282">
        <v>0</v>
      </c>
      <c r="AY75" s="282">
        <v>0</v>
      </c>
      <c r="AZ75" s="282">
        <v>0</v>
      </c>
      <c r="BA75" s="282">
        <v>0</v>
      </c>
      <c r="BB75" s="282">
        <v>9173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820150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2900</v>
      </c>
      <c r="CA75" s="282">
        <v>0</v>
      </c>
      <c r="CB75" s="282">
        <v>0</v>
      </c>
      <c r="CC75" s="282">
        <v>0</v>
      </c>
      <c r="CD75" s="282"/>
      <c r="CE75" s="25">
        <f t="shared" si="16"/>
        <v>866058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31830</v>
      </c>
      <c r="D77" s="282">
        <v>0</v>
      </c>
      <c r="E77" s="282">
        <v>117948</v>
      </c>
      <c r="F77" s="282">
        <v>0</v>
      </c>
      <c r="G77" s="282">
        <v>-11386</v>
      </c>
      <c r="H77" s="282">
        <v>0</v>
      </c>
      <c r="I77" s="282">
        <v>0</v>
      </c>
      <c r="J77" s="282">
        <v>247</v>
      </c>
      <c r="K77" s="282">
        <v>0</v>
      </c>
      <c r="L77" s="282">
        <v>0</v>
      </c>
      <c r="M77" s="282">
        <v>0</v>
      </c>
      <c r="N77" s="282">
        <v>0</v>
      </c>
      <c r="O77" s="282">
        <v>32025</v>
      </c>
      <c r="P77" s="282">
        <v>4045489</v>
      </c>
      <c r="Q77" s="282">
        <v>2755</v>
      </c>
      <c r="R77" s="282">
        <v>14130</v>
      </c>
      <c r="S77" s="282">
        <v>348207</v>
      </c>
      <c r="T77" s="282">
        <v>0</v>
      </c>
      <c r="U77" s="282">
        <v>113845</v>
      </c>
      <c r="V77" s="282">
        <v>5411</v>
      </c>
      <c r="W77" s="282">
        <v>-30767</v>
      </c>
      <c r="X77" s="282">
        <v>15651</v>
      </c>
      <c r="Y77" s="282">
        <v>902369</v>
      </c>
      <c r="Z77" s="282">
        <v>1555277</v>
      </c>
      <c r="AA77" s="282">
        <v>0</v>
      </c>
      <c r="AB77" s="282">
        <v>516014</v>
      </c>
      <c r="AC77" s="282">
        <v>7958</v>
      </c>
      <c r="AD77" s="282">
        <v>3119</v>
      </c>
      <c r="AE77" s="282">
        <v>0</v>
      </c>
      <c r="AF77" s="282">
        <v>0</v>
      </c>
      <c r="AG77" s="282">
        <v>15698</v>
      </c>
      <c r="AH77" s="282">
        <v>0</v>
      </c>
      <c r="AI77" s="282">
        <v>0</v>
      </c>
      <c r="AJ77" s="282">
        <v>5709261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55850</v>
      </c>
      <c r="AZ77" s="282">
        <v>0</v>
      </c>
      <c r="BA77" s="282">
        <v>8</v>
      </c>
      <c r="BB77" s="282">
        <v>1456</v>
      </c>
      <c r="BC77" s="282">
        <v>0</v>
      </c>
      <c r="BD77" s="282">
        <v>16591</v>
      </c>
      <c r="BE77" s="282">
        <v>4552728</v>
      </c>
      <c r="BF77" s="282">
        <v>0</v>
      </c>
      <c r="BG77" s="282">
        <v>0</v>
      </c>
      <c r="BH77" s="282">
        <v>36514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573172</v>
      </c>
      <c r="BO77" s="282">
        <v>0</v>
      </c>
      <c r="BP77" s="282">
        <v>0</v>
      </c>
      <c r="BQ77" s="282">
        <v>0</v>
      </c>
      <c r="BR77" s="282">
        <v>0</v>
      </c>
      <c r="BS77" s="282">
        <v>4905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2396</v>
      </c>
      <c r="CB77" s="282">
        <v>0</v>
      </c>
      <c r="CC77" s="282">
        <v>-601538</v>
      </c>
      <c r="CD77" s="282"/>
      <c r="CE77" s="25">
        <f t="shared" si="16"/>
        <v>18037163</v>
      </c>
    </row>
    <row r="78" spans="1:83" x14ac:dyDescent="0.25">
      <c r="A78" s="26" t="s">
        <v>277</v>
      </c>
      <c r="B78" s="16"/>
      <c r="C78" s="282">
        <v>14300262</v>
      </c>
      <c r="D78" s="282">
        <v>0</v>
      </c>
      <c r="E78" s="282">
        <v>59663984</v>
      </c>
      <c r="F78" s="282">
        <v>0</v>
      </c>
      <c r="G78" s="282">
        <v>0</v>
      </c>
      <c r="H78" s="282">
        <v>4147619</v>
      </c>
      <c r="I78" s="282">
        <v>2285177</v>
      </c>
      <c r="J78" s="282">
        <v>12593545</v>
      </c>
      <c r="K78" s="282">
        <v>0</v>
      </c>
      <c r="L78" s="282">
        <v>0</v>
      </c>
      <c r="M78" s="282">
        <v>0</v>
      </c>
      <c r="N78" s="282">
        <v>0</v>
      </c>
      <c r="O78" s="282">
        <v>12839817</v>
      </c>
      <c r="P78" s="282">
        <v>44038914</v>
      </c>
      <c r="Q78" s="282">
        <v>5082069</v>
      </c>
      <c r="R78" s="282">
        <v>1644892</v>
      </c>
      <c r="S78" s="282">
        <v>0</v>
      </c>
      <c r="T78" s="282">
        <v>956543</v>
      </c>
      <c r="U78" s="282">
        <v>896701</v>
      </c>
      <c r="V78" s="282">
        <v>2526284</v>
      </c>
      <c r="W78" s="282">
        <v>1158010</v>
      </c>
      <c r="X78" s="282">
        <v>2183968</v>
      </c>
      <c r="Y78" s="282">
        <v>10731952</v>
      </c>
      <c r="Z78" s="282">
        <v>33481671</v>
      </c>
      <c r="AA78" s="282">
        <v>542024</v>
      </c>
      <c r="AB78" s="282">
        <v>17865073</v>
      </c>
      <c r="AC78" s="282">
        <v>6907529</v>
      </c>
      <c r="AD78" s="282">
        <v>2103700</v>
      </c>
      <c r="AE78" s="282">
        <v>3367856</v>
      </c>
      <c r="AF78" s="282">
        <v>0</v>
      </c>
      <c r="AG78" s="282">
        <v>10625185</v>
      </c>
      <c r="AH78" s="282">
        <v>0</v>
      </c>
      <c r="AI78" s="282">
        <v>0</v>
      </c>
      <c r="AJ78" s="282">
        <v>16959438</v>
      </c>
      <c r="AK78" s="282">
        <v>1307654</v>
      </c>
      <c r="AL78" s="282">
        <v>154848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4897943</v>
      </c>
      <c r="AU78" s="282">
        <v>0</v>
      </c>
      <c r="AV78" s="282">
        <v>1506755</v>
      </c>
      <c r="AW78" s="282">
        <v>6176979</v>
      </c>
      <c r="AX78" s="282">
        <v>0</v>
      </c>
      <c r="AY78" s="282">
        <v>7860727</v>
      </c>
      <c r="AZ78" s="282">
        <v>590926</v>
      </c>
      <c r="BA78" s="282">
        <v>566594</v>
      </c>
      <c r="BB78" s="282">
        <v>6433680</v>
      </c>
      <c r="BC78" s="282">
        <v>397541</v>
      </c>
      <c r="BD78" s="282">
        <v>10281</v>
      </c>
      <c r="BE78" s="282">
        <v>15702850</v>
      </c>
      <c r="BF78" s="282">
        <v>0</v>
      </c>
      <c r="BG78" s="282">
        <v>0</v>
      </c>
      <c r="BH78" s="282">
        <v>1053878</v>
      </c>
      <c r="BI78" s="282">
        <v>0</v>
      </c>
      <c r="BJ78" s="282">
        <v>0</v>
      </c>
      <c r="BK78" s="282">
        <v>0</v>
      </c>
      <c r="BL78" s="282">
        <v>2730183</v>
      </c>
      <c r="BM78" s="282">
        <v>0</v>
      </c>
      <c r="BN78" s="282">
        <v>5295445</v>
      </c>
      <c r="BO78" s="282">
        <v>0</v>
      </c>
      <c r="BP78" s="282">
        <v>0</v>
      </c>
      <c r="BQ78" s="282">
        <v>0</v>
      </c>
      <c r="BR78" s="282">
        <v>0</v>
      </c>
      <c r="BS78" s="282">
        <v>279057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1475680</v>
      </c>
      <c r="BZ78" s="282">
        <v>9171543</v>
      </c>
      <c r="CA78" s="282">
        <v>6481866</v>
      </c>
      <c r="CB78" s="282">
        <v>0</v>
      </c>
      <c r="CC78" s="282">
        <v>6166382</v>
      </c>
      <c r="CD78" s="282"/>
      <c r="CE78" s="25">
        <f t="shared" si="16"/>
        <v>345163025</v>
      </c>
    </row>
    <row r="79" spans="1:83" x14ac:dyDescent="0.25">
      <c r="A79" s="26" t="s">
        <v>278</v>
      </c>
      <c r="B79" s="16"/>
      <c r="C79" s="282">
        <v>80270</v>
      </c>
      <c r="D79" s="282">
        <v>0</v>
      </c>
      <c r="E79" s="282">
        <v>143907</v>
      </c>
      <c r="F79" s="282">
        <v>0</v>
      </c>
      <c r="G79" s="282">
        <v>0</v>
      </c>
      <c r="H79" s="282">
        <v>0</v>
      </c>
      <c r="I79" s="282">
        <v>3522</v>
      </c>
      <c r="J79" s="282">
        <v>13023</v>
      </c>
      <c r="K79" s="282">
        <v>0</v>
      </c>
      <c r="L79" s="282">
        <v>0</v>
      </c>
      <c r="M79" s="282">
        <v>0</v>
      </c>
      <c r="N79" s="282">
        <v>0</v>
      </c>
      <c r="O79" s="282">
        <v>42263</v>
      </c>
      <c r="P79" s="282">
        <v>165231</v>
      </c>
      <c r="Q79" s="282">
        <v>0</v>
      </c>
      <c r="R79" s="282">
        <v>8571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5678</v>
      </c>
      <c r="Y79" s="282">
        <v>6005</v>
      </c>
      <c r="Z79" s="282">
        <v>93254</v>
      </c>
      <c r="AA79" s="282">
        <v>0</v>
      </c>
      <c r="AB79" s="282">
        <v>6508</v>
      </c>
      <c r="AC79" s="282">
        <v>3194</v>
      </c>
      <c r="AD79" s="282">
        <v>0</v>
      </c>
      <c r="AE79" s="282">
        <v>0</v>
      </c>
      <c r="AF79" s="282">
        <v>0</v>
      </c>
      <c r="AG79" s="282">
        <v>46681</v>
      </c>
      <c r="AH79" s="282">
        <v>0</v>
      </c>
      <c r="AI79" s="282">
        <v>0</v>
      </c>
      <c r="AJ79" s="282">
        <v>9073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13308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11915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219712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10414</v>
      </c>
      <c r="CA79" s="282">
        <v>19616</v>
      </c>
      <c r="CB79" s="282">
        <v>0</v>
      </c>
      <c r="CC79" s="282">
        <v>4448</v>
      </c>
      <c r="CD79" s="282"/>
      <c r="CE79" s="25">
        <f t="shared" si="16"/>
        <v>906593</v>
      </c>
    </row>
    <row r="80" spans="1:83" x14ac:dyDescent="0.25">
      <c r="A80" s="26" t="s">
        <v>279</v>
      </c>
      <c r="B80" s="16"/>
      <c r="C80" s="282">
        <v>19884</v>
      </c>
      <c r="D80" s="282">
        <v>0</v>
      </c>
      <c r="E80" s="282">
        <v>35486</v>
      </c>
      <c r="F80" s="282">
        <v>0</v>
      </c>
      <c r="G80" s="282">
        <v>0</v>
      </c>
      <c r="H80" s="282">
        <v>6550</v>
      </c>
      <c r="I80" s="282">
        <v>450</v>
      </c>
      <c r="J80" s="282">
        <v>2579</v>
      </c>
      <c r="K80" s="282">
        <v>0</v>
      </c>
      <c r="L80" s="282">
        <v>0</v>
      </c>
      <c r="M80" s="282">
        <v>0</v>
      </c>
      <c r="N80" s="282">
        <v>0</v>
      </c>
      <c r="O80" s="282">
        <v>33673</v>
      </c>
      <c r="P80" s="282">
        <v>216845</v>
      </c>
      <c r="Q80" s="282">
        <v>6976</v>
      </c>
      <c r="R80" s="282">
        <v>914</v>
      </c>
      <c r="S80" s="282">
        <v>0</v>
      </c>
      <c r="T80" s="282">
        <v>0</v>
      </c>
      <c r="U80" s="282">
        <v>400</v>
      </c>
      <c r="V80" s="282">
        <v>1247</v>
      </c>
      <c r="W80" s="282">
        <v>0</v>
      </c>
      <c r="X80" s="282">
        <v>0</v>
      </c>
      <c r="Y80" s="282">
        <v>1172</v>
      </c>
      <c r="Z80" s="282">
        <v>108343</v>
      </c>
      <c r="AA80" s="282">
        <v>0</v>
      </c>
      <c r="AB80" s="282">
        <v>7294</v>
      </c>
      <c r="AC80" s="282">
        <v>7674</v>
      </c>
      <c r="AD80" s="282">
        <v>157</v>
      </c>
      <c r="AE80" s="282">
        <v>3513</v>
      </c>
      <c r="AF80" s="282">
        <v>0</v>
      </c>
      <c r="AG80" s="282">
        <v>55277</v>
      </c>
      <c r="AH80" s="282">
        <v>0</v>
      </c>
      <c r="AI80" s="282">
        <v>0</v>
      </c>
      <c r="AJ80" s="282">
        <v>306316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64935</v>
      </c>
      <c r="AU80" s="282">
        <v>0</v>
      </c>
      <c r="AV80" s="282">
        <v>0</v>
      </c>
      <c r="AW80" s="282">
        <v>250</v>
      </c>
      <c r="AX80" s="282">
        <v>0</v>
      </c>
      <c r="AY80" s="282">
        <v>220</v>
      </c>
      <c r="AZ80" s="282">
        <v>0</v>
      </c>
      <c r="BA80" s="282">
        <v>0</v>
      </c>
      <c r="BB80" s="282">
        <v>14580</v>
      </c>
      <c r="BC80" s="282">
        <v>0</v>
      </c>
      <c r="BD80" s="282">
        <v>0</v>
      </c>
      <c r="BE80" s="282">
        <v>9117</v>
      </c>
      <c r="BF80" s="282">
        <v>0</v>
      </c>
      <c r="BG80" s="282">
        <v>0</v>
      </c>
      <c r="BH80" s="282">
        <v>2210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130886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207</v>
      </c>
      <c r="BZ80" s="282">
        <v>4429</v>
      </c>
      <c r="CA80" s="282">
        <v>303044</v>
      </c>
      <c r="CB80" s="282">
        <v>0</v>
      </c>
      <c r="CC80" s="282">
        <v>13855</v>
      </c>
      <c r="CD80" s="282"/>
      <c r="CE80" s="25">
        <f t="shared" si="16"/>
        <v>1358483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2858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32917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284457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14078</v>
      </c>
      <c r="CA81" s="282">
        <v>0</v>
      </c>
      <c r="CB81" s="282">
        <v>0</v>
      </c>
      <c r="CC81" s="282">
        <v>95565610</v>
      </c>
      <c r="CD81" s="282"/>
      <c r="CE81" s="25">
        <f t="shared" si="16"/>
        <v>95899920</v>
      </c>
    </row>
    <row r="82" spans="1:84" x14ac:dyDescent="0.25">
      <c r="A82" s="26" t="s">
        <v>281</v>
      </c>
      <c r="B82" s="16"/>
      <c r="C82" s="282">
        <v>6631</v>
      </c>
      <c r="D82" s="282">
        <v>0</v>
      </c>
      <c r="E82" s="282">
        <v>39705</v>
      </c>
      <c r="F82" s="282">
        <v>0</v>
      </c>
      <c r="G82" s="282">
        <v>0</v>
      </c>
      <c r="H82" s="282">
        <v>2808</v>
      </c>
      <c r="I82" s="282">
        <v>902</v>
      </c>
      <c r="J82" s="282">
        <v>4624</v>
      </c>
      <c r="K82" s="282">
        <v>0</v>
      </c>
      <c r="L82" s="282">
        <v>0</v>
      </c>
      <c r="M82" s="282">
        <v>0</v>
      </c>
      <c r="N82" s="282">
        <v>0</v>
      </c>
      <c r="O82" s="282">
        <v>3897</v>
      </c>
      <c r="P82" s="282">
        <v>25444</v>
      </c>
      <c r="Q82" s="282">
        <v>8872</v>
      </c>
      <c r="R82" s="282">
        <v>12869</v>
      </c>
      <c r="S82" s="282">
        <v>0</v>
      </c>
      <c r="T82" s="282">
        <v>697</v>
      </c>
      <c r="U82" s="282">
        <v>41380</v>
      </c>
      <c r="V82" s="282">
        <v>298</v>
      </c>
      <c r="W82" s="282">
        <v>55</v>
      </c>
      <c r="X82" s="282">
        <v>0</v>
      </c>
      <c r="Y82" s="282">
        <v>6347</v>
      </c>
      <c r="Z82" s="282">
        <v>220998</v>
      </c>
      <c r="AA82" s="282">
        <v>0</v>
      </c>
      <c r="AB82" s="282">
        <v>6768</v>
      </c>
      <c r="AC82" s="282">
        <v>3049</v>
      </c>
      <c r="AD82" s="282">
        <v>0</v>
      </c>
      <c r="AE82" s="282">
        <v>52</v>
      </c>
      <c r="AF82" s="282">
        <v>0</v>
      </c>
      <c r="AG82" s="282">
        <v>1653</v>
      </c>
      <c r="AH82" s="282">
        <v>0</v>
      </c>
      <c r="AI82" s="282">
        <v>0</v>
      </c>
      <c r="AJ82" s="282">
        <v>62851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1426</v>
      </c>
      <c r="AU82" s="282">
        <v>0</v>
      </c>
      <c r="AV82" s="282">
        <v>275</v>
      </c>
      <c r="AW82" s="282">
        <v>0</v>
      </c>
      <c r="AX82" s="282">
        <v>0</v>
      </c>
      <c r="AY82" s="282">
        <v>4233</v>
      </c>
      <c r="AZ82" s="282">
        <v>1449</v>
      </c>
      <c r="BA82" s="282">
        <v>160</v>
      </c>
      <c r="BB82" s="282">
        <v>10475</v>
      </c>
      <c r="BC82" s="282">
        <v>0</v>
      </c>
      <c r="BD82" s="282">
        <v>0</v>
      </c>
      <c r="BE82" s="282">
        <v>10675804</v>
      </c>
      <c r="BF82" s="282">
        <v>0</v>
      </c>
      <c r="BG82" s="282">
        <v>0</v>
      </c>
      <c r="BH82" s="282">
        <v>4330</v>
      </c>
      <c r="BI82" s="282">
        <v>0</v>
      </c>
      <c r="BJ82" s="282">
        <v>0</v>
      </c>
      <c r="BK82" s="282">
        <v>0</v>
      </c>
      <c r="BL82" s="282">
        <v>6994</v>
      </c>
      <c r="BM82" s="282">
        <v>0</v>
      </c>
      <c r="BN82" s="282">
        <v>36203</v>
      </c>
      <c r="BO82" s="282">
        <v>0</v>
      </c>
      <c r="BP82" s="282">
        <v>0</v>
      </c>
      <c r="BQ82" s="282">
        <v>0</v>
      </c>
      <c r="BR82" s="282">
        <v>0</v>
      </c>
      <c r="BS82" s="282">
        <v>540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1711</v>
      </c>
      <c r="BZ82" s="282">
        <v>6951</v>
      </c>
      <c r="CA82" s="282">
        <v>5362</v>
      </c>
      <c r="CB82" s="282">
        <v>0</v>
      </c>
      <c r="CC82" s="282">
        <v>573582</v>
      </c>
      <c r="CD82" s="282"/>
      <c r="CE82" s="25">
        <f t="shared" si="16"/>
        <v>11779395</v>
      </c>
    </row>
    <row r="83" spans="1:84" x14ac:dyDescent="0.25">
      <c r="A83" s="26" t="s">
        <v>282</v>
      </c>
      <c r="B83" s="16"/>
      <c r="C83" s="273">
        <v>2591</v>
      </c>
      <c r="D83" s="273">
        <v>0</v>
      </c>
      <c r="E83" s="275">
        <v>78959</v>
      </c>
      <c r="F83" s="275">
        <v>0</v>
      </c>
      <c r="G83" s="273">
        <v>0</v>
      </c>
      <c r="H83" s="273">
        <v>5165</v>
      </c>
      <c r="I83" s="275">
        <v>1495</v>
      </c>
      <c r="J83" s="275">
        <v>92128</v>
      </c>
      <c r="K83" s="275">
        <v>0</v>
      </c>
      <c r="L83" s="275">
        <v>0</v>
      </c>
      <c r="M83" s="273">
        <v>0</v>
      </c>
      <c r="N83" s="273">
        <v>0</v>
      </c>
      <c r="O83" s="273">
        <v>13969</v>
      </c>
      <c r="P83" s="275">
        <v>230934</v>
      </c>
      <c r="Q83" s="275">
        <v>0</v>
      </c>
      <c r="R83" s="276">
        <v>2462</v>
      </c>
      <c r="S83" s="275">
        <v>8932</v>
      </c>
      <c r="T83" s="273">
        <v>1535</v>
      </c>
      <c r="U83" s="275">
        <v>5866</v>
      </c>
      <c r="V83" s="275">
        <v>7646</v>
      </c>
      <c r="W83" s="273">
        <v>600</v>
      </c>
      <c r="X83" s="275">
        <v>0</v>
      </c>
      <c r="Y83" s="275">
        <v>71780</v>
      </c>
      <c r="Z83" s="275">
        <v>151485</v>
      </c>
      <c r="AA83" s="275">
        <v>800</v>
      </c>
      <c r="AB83" s="275">
        <v>22960</v>
      </c>
      <c r="AC83" s="275">
        <v>4279</v>
      </c>
      <c r="AD83" s="275">
        <v>300</v>
      </c>
      <c r="AE83" s="275">
        <v>6140</v>
      </c>
      <c r="AF83" s="275">
        <v>0</v>
      </c>
      <c r="AG83" s="275">
        <v>5289</v>
      </c>
      <c r="AH83" s="275">
        <v>0</v>
      </c>
      <c r="AI83" s="275">
        <v>0</v>
      </c>
      <c r="AJ83" s="275">
        <v>1307202</v>
      </c>
      <c r="AK83" s="275">
        <v>1903</v>
      </c>
      <c r="AL83" s="275">
        <v>437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668990</v>
      </c>
      <c r="AU83" s="275">
        <v>0</v>
      </c>
      <c r="AV83" s="275">
        <v>-33</v>
      </c>
      <c r="AW83" s="275">
        <v>508593</v>
      </c>
      <c r="AX83" s="275">
        <v>0</v>
      </c>
      <c r="AY83" s="275">
        <v>4229</v>
      </c>
      <c r="AZ83" s="275">
        <v>0</v>
      </c>
      <c r="BA83" s="275">
        <v>0</v>
      </c>
      <c r="BB83" s="275">
        <v>1498292</v>
      </c>
      <c r="BC83" s="275">
        <v>0</v>
      </c>
      <c r="BD83" s="275">
        <v>1571</v>
      </c>
      <c r="BE83" s="275">
        <v>-774673</v>
      </c>
      <c r="BF83" s="275">
        <v>0</v>
      </c>
      <c r="BG83" s="275">
        <v>0</v>
      </c>
      <c r="BH83" s="276">
        <v>3746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1221323</v>
      </c>
      <c r="BO83" s="275">
        <v>0</v>
      </c>
      <c r="BP83" s="275">
        <v>0</v>
      </c>
      <c r="BQ83" s="275">
        <v>0</v>
      </c>
      <c r="BR83" s="275">
        <v>0</v>
      </c>
      <c r="BS83" s="275">
        <v>79273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3073</v>
      </c>
      <c r="BZ83" s="275">
        <v>37</v>
      </c>
      <c r="CA83" s="275">
        <v>545624</v>
      </c>
      <c r="CB83" s="275">
        <v>0</v>
      </c>
      <c r="CC83" s="275">
        <v>108333</v>
      </c>
      <c r="CD83" s="282"/>
      <c r="CE83" s="25">
        <f t="shared" si="16"/>
        <v>5893235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13799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245760</v>
      </c>
      <c r="P84" s="273">
        <v>126362</v>
      </c>
      <c r="Q84" s="273">
        <v>0</v>
      </c>
      <c r="R84" s="273">
        <v>0</v>
      </c>
      <c r="S84" s="273">
        <v>0</v>
      </c>
      <c r="T84" s="273">
        <v>0</v>
      </c>
      <c r="U84" s="273">
        <v>-484</v>
      </c>
      <c r="V84" s="273">
        <v>0</v>
      </c>
      <c r="W84" s="273">
        <v>0</v>
      </c>
      <c r="X84" s="273">
        <v>1020165</v>
      </c>
      <c r="Y84" s="273">
        <v>1574</v>
      </c>
      <c r="Z84" s="273">
        <v>13431</v>
      </c>
      <c r="AA84" s="273">
        <v>0</v>
      </c>
      <c r="AB84" s="273">
        <v>100855084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3038083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-913</v>
      </c>
      <c r="AU84" s="273">
        <v>0</v>
      </c>
      <c r="AV84" s="273">
        <v>0</v>
      </c>
      <c r="AW84" s="273">
        <v>-84902</v>
      </c>
      <c r="AX84" s="273">
        <v>0</v>
      </c>
      <c r="AY84" s="273">
        <v>413878</v>
      </c>
      <c r="AZ84" s="273">
        <v>904061</v>
      </c>
      <c r="BA84" s="273">
        <v>0</v>
      </c>
      <c r="BB84" s="273">
        <v>62842</v>
      </c>
      <c r="BC84" s="273">
        <v>0</v>
      </c>
      <c r="BD84" s="273">
        <v>0</v>
      </c>
      <c r="BE84" s="273">
        <v>4014049</v>
      </c>
      <c r="BF84" s="273">
        <v>0</v>
      </c>
      <c r="BG84" s="273">
        <v>0</v>
      </c>
      <c r="BH84" s="273">
        <v>48656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-2229088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125563</v>
      </c>
      <c r="CB84" s="273">
        <v>0</v>
      </c>
      <c r="CC84" s="273">
        <v>393204</v>
      </c>
      <c r="CD84" s="282"/>
      <c r="CE84" s="25">
        <f t="shared" si="16"/>
        <v>108961124</v>
      </c>
    </row>
    <row r="85" spans="1:84" x14ac:dyDescent="0.25">
      <c r="A85" s="31" t="s">
        <v>284</v>
      </c>
      <c r="B85" s="25"/>
      <c r="C85" s="25">
        <f t="shared" ref="C85:AH85" si="17">SUM(C61:C69)-C84</f>
        <v>44823563</v>
      </c>
      <c r="D85" s="25">
        <f t="shared" si="17"/>
        <v>0</v>
      </c>
      <c r="E85" s="25">
        <f t="shared" si="17"/>
        <v>183929961</v>
      </c>
      <c r="F85" s="25">
        <f t="shared" si="17"/>
        <v>0</v>
      </c>
      <c r="G85" s="25">
        <f t="shared" si="17"/>
        <v>-8359</v>
      </c>
      <c r="H85" s="25">
        <f t="shared" si="17"/>
        <v>12137224</v>
      </c>
      <c r="I85" s="25">
        <f t="shared" si="17"/>
        <v>6966010</v>
      </c>
      <c r="J85" s="25">
        <f t="shared" si="17"/>
        <v>37437726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40276943</v>
      </c>
      <c r="P85" s="25">
        <f t="shared" si="17"/>
        <v>157087203</v>
      </c>
      <c r="Q85" s="25">
        <f t="shared" si="17"/>
        <v>14398257</v>
      </c>
      <c r="R85" s="25">
        <f t="shared" si="17"/>
        <v>14359906</v>
      </c>
      <c r="S85" s="25">
        <f t="shared" si="17"/>
        <v>47174092</v>
      </c>
      <c r="T85" s="25">
        <f t="shared" si="17"/>
        <v>3310285</v>
      </c>
      <c r="U85" s="25">
        <f t="shared" si="17"/>
        <v>38492683</v>
      </c>
      <c r="V85" s="25">
        <f t="shared" si="17"/>
        <v>8974093</v>
      </c>
      <c r="W85" s="25">
        <f t="shared" si="17"/>
        <v>3409479</v>
      </c>
      <c r="X85" s="25">
        <f t="shared" si="17"/>
        <v>6361104</v>
      </c>
      <c r="Y85" s="25">
        <f t="shared" si="17"/>
        <v>42335218</v>
      </c>
      <c r="Z85" s="25">
        <f t="shared" si="17"/>
        <v>114700068</v>
      </c>
      <c r="AA85" s="25">
        <f t="shared" si="17"/>
        <v>3818973</v>
      </c>
      <c r="AB85" s="25">
        <f t="shared" si="17"/>
        <v>181459366</v>
      </c>
      <c r="AC85" s="25">
        <f t="shared" si="17"/>
        <v>21744962</v>
      </c>
      <c r="AD85" s="25">
        <f t="shared" si="17"/>
        <v>6216213</v>
      </c>
      <c r="AE85" s="25">
        <f t="shared" si="17"/>
        <v>9712178</v>
      </c>
      <c r="AF85" s="25">
        <f t="shared" si="17"/>
        <v>0</v>
      </c>
      <c r="AG85" s="25">
        <f t="shared" si="17"/>
        <v>35616268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80330126</v>
      </c>
      <c r="AK85" s="25">
        <f t="shared" si="18"/>
        <v>3763092</v>
      </c>
      <c r="AL85" s="25">
        <f t="shared" si="18"/>
        <v>420020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28973283</v>
      </c>
      <c r="AU85" s="25">
        <f t="shared" si="18"/>
        <v>0</v>
      </c>
      <c r="AV85" s="25">
        <f t="shared" si="18"/>
        <v>5621392</v>
      </c>
      <c r="AW85" s="25">
        <f t="shared" si="18"/>
        <v>23264635</v>
      </c>
      <c r="AX85" s="25">
        <f t="shared" si="18"/>
        <v>0</v>
      </c>
      <c r="AY85" s="25">
        <f t="shared" si="18"/>
        <v>23937318</v>
      </c>
      <c r="AZ85" s="25">
        <f t="shared" si="18"/>
        <v>1541704</v>
      </c>
      <c r="BA85" s="25">
        <f t="shared" si="18"/>
        <v>1855281</v>
      </c>
      <c r="BB85" s="25">
        <f t="shared" si="18"/>
        <v>19254019</v>
      </c>
      <c r="BC85" s="25">
        <f t="shared" si="18"/>
        <v>1056997</v>
      </c>
      <c r="BD85" s="25">
        <f t="shared" si="18"/>
        <v>579839</v>
      </c>
      <c r="BE85" s="25">
        <f t="shared" si="18"/>
        <v>64894611</v>
      </c>
      <c r="BF85" s="25">
        <f t="shared" si="18"/>
        <v>0</v>
      </c>
      <c r="BG85" s="25">
        <f t="shared" si="18"/>
        <v>0</v>
      </c>
      <c r="BH85" s="25">
        <f t="shared" si="18"/>
        <v>3070311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7594564</v>
      </c>
      <c r="BM85" s="25">
        <f t="shared" si="18"/>
        <v>0</v>
      </c>
      <c r="BN85" s="25">
        <f t="shared" si="18"/>
        <v>33198316</v>
      </c>
      <c r="BO85" s="25">
        <f t="shared" ref="BO85:CD85" si="19">SUM(BO61:BO69)-BO84</f>
        <v>62644849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973897</v>
      </c>
      <c r="BT85" s="25">
        <f t="shared" si="19"/>
        <v>0</v>
      </c>
      <c r="BU85" s="25">
        <f t="shared" si="19"/>
        <v>37</v>
      </c>
      <c r="BV85" s="25">
        <f t="shared" si="19"/>
        <v>0</v>
      </c>
      <c r="BW85" s="25">
        <f t="shared" si="19"/>
        <v>15388936</v>
      </c>
      <c r="BX85" s="25">
        <f t="shared" si="19"/>
        <v>0</v>
      </c>
      <c r="BY85" s="25">
        <f t="shared" si="19"/>
        <v>4025028</v>
      </c>
      <c r="BZ85" s="25">
        <f t="shared" si="19"/>
        <v>26311957</v>
      </c>
      <c r="CA85" s="25">
        <f t="shared" si="19"/>
        <v>20410375</v>
      </c>
      <c r="CB85" s="25">
        <f t="shared" si="19"/>
        <v>0</v>
      </c>
      <c r="CC85" s="25">
        <f t="shared" si="19"/>
        <v>135912464</v>
      </c>
      <c r="CD85" s="25">
        <f t="shared" si="19"/>
        <v>0</v>
      </c>
      <c r="CE85" s="25">
        <f t="shared" si="16"/>
        <v>1599756467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155003202</v>
      </c>
      <c r="D87" s="273">
        <v>0</v>
      </c>
      <c r="E87" s="273">
        <v>572043649</v>
      </c>
      <c r="F87" s="273">
        <v>0</v>
      </c>
      <c r="G87" s="273">
        <v>0</v>
      </c>
      <c r="H87" s="273">
        <v>39251175</v>
      </c>
      <c r="I87" s="273">
        <v>25291548</v>
      </c>
      <c r="J87" s="273">
        <v>265910118</v>
      </c>
      <c r="K87" s="273">
        <v>0</v>
      </c>
      <c r="L87" s="273">
        <v>0</v>
      </c>
      <c r="M87" s="273">
        <v>0</v>
      </c>
      <c r="N87" s="273">
        <v>0</v>
      </c>
      <c r="O87" s="273">
        <v>149156936</v>
      </c>
      <c r="P87" s="273">
        <v>538765946</v>
      </c>
      <c r="Q87" s="273">
        <v>37022867</v>
      </c>
      <c r="R87" s="273">
        <v>9875012</v>
      </c>
      <c r="S87" s="273">
        <v>0</v>
      </c>
      <c r="T87" s="273">
        <v>5906320</v>
      </c>
      <c r="U87" s="273">
        <v>143182200</v>
      </c>
      <c r="V87" s="273">
        <v>55540931</v>
      </c>
      <c r="W87" s="273">
        <v>6752735</v>
      </c>
      <c r="X87" s="273">
        <v>22894063</v>
      </c>
      <c r="Y87" s="273">
        <v>83558816</v>
      </c>
      <c r="Z87" s="273">
        <v>3922364</v>
      </c>
      <c r="AA87" s="273">
        <v>1618915</v>
      </c>
      <c r="AB87" s="273">
        <v>173979526</v>
      </c>
      <c r="AC87" s="273">
        <v>128278781</v>
      </c>
      <c r="AD87" s="273">
        <v>20792115</v>
      </c>
      <c r="AE87" s="273">
        <v>18882250</v>
      </c>
      <c r="AF87" s="273">
        <v>0</v>
      </c>
      <c r="AG87" s="273">
        <v>39677935</v>
      </c>
      <c r="AH87" s="273">
        <v>0</v>
      </c>
      <c r="AI87" s="273">
        <v>0</v>
      </c>
      <c r="AJ87" s="273">
        <v>50504</v>
      </c>
      <c r="AK87" s="273">
        <v>11360826</v>
      </c>
      <c r="AL87" s="273">
        <v>1175863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32869908</v>
      </c>
      <c r="AU87" s="273">
        <v>0</v>
      </c>
      <c r="AV87" s="273">
        <v>7744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2542772249</v>
      </c>
    </row>
    <row r="88" spans="1:84" x14ac:dyDescent="0.25">
      <c r="A88" s="31" t="s">
        <v>287</v>
      </c>
      <c r="B88" s="16"/>
      <c r="C88" s="273">
        <v>614374</v>
      </c>
      <c r="D88" s="273">
        <v>0</v>
      </c>
      <c r="E88" s="273">
        <v>38493177</v>
      </c>
      <c r="F88" s="273">
        <v>0</v>
      </c>
      <c r="G88" s="273">
        <v>0</v>
      </c>
      <c r="H88" s="273">
        <v>3277531</v>
      </c>
      <c r="I88" s="273">
        <v>-55162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10434257</v>
      </c>
      <c r="P88" s="273">
        <v>903658178</v>
      </c>
      <c r="Q88" s="273">
        <v>69019152</v>
      </c>
      <c r="R88" s="273">
        <v>65521</v>
      </c>
      <c r="S88" s="273">
        <v>0</v>
      </c>
      <c r="T88" s="273">
        <v>255580</v>
      </c>
      <c r="U88" s="273">
        <v>108602564</v>
      </c>
      <c r="V88" s="273">
        <v>34378357</v>
      </c>
      <c r="W88" s="273">
        <v>11933593</v>
      </c>
      <c r="X88" s="273">
        <v>37483902</v>
      </c>
      <c r="Y88" s="273">
        <v>118590573</v>
      </c>
      <c r="Z88" s="273">
        <v>180761209</v>
      </c>
      <c r="AA88" s="273">
        <v>14547948</v>
      </c>
      <c r="AB88" s="273">
        <v>1117448191</v>
      </c>
      <c r="AC88" s="273">
        <v>3977455</v>
      </c>
      <c r="AD88" s="273">
        <v>444983</v>
      </c>
      <c r="AE88" s="273">
        <v>4517497</v>
      </c>
      <c r="AF88" s="273">
        <v>0</v>
      </c>
      <c r="AG88" s="273">
        <v>142664890</v>
      </c>
      <c r="AH88" s="273">
        <v>0</v>
      </c>
      <c r="AI88" s="273">
        <v>0</v>
      </c>
      <c r="AJ88" s="273">
        <v>62158010</v>
      </c>
      <c r="AK88" s="273">
        <v>1212606</v>
      </c>
      <c r="AL88" s="273">
        <v>32541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12779152</v>
      </c>
      <c r="AU88" s="273">
        <v>0</v>
      </c>
      <c r="AV88" s="273">
        <v>7983183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2885279262</v>
      </c>
    </row>
    <row r="89" spans="1:84" x14ac:dyDescent="0.25">
      <c r="A89" s="21" t="s">
        <v>288</v>
      </c>
      <c r="B89" s="16"/>
      <c r="C89" s="25">
        <f t="shared" ref="C89:AV89" si="21">C87+C88</f>
        <v>155617576</v>
      </c>
      <c r="D89" s="25">
        <f t="shared" si="21"/>
        <v>0</v>
      </c>
      <c r="E89" s="25">
        <f t="shared" si="21"/>
        <v>610536826</v>
      </c>
      <c r="F89" s="25">
        <f t="shared" si="21"/>
        <v>0</v>
      </c>
      <c r="G89" s="25">
        <f t="shared" si="21"/>
        <v>0</v>
      </c>
      <c r="H89" s="25">
        <f t="shared" si="21"/>
        <v>42528706</v>
      </c>
      <c r="I89" s="25">
        <f t="shared" si="21"/>
        <v>25236386</v>
      </c>
      <c r="J89" s="25">
        <f t="shared" si="21"/>
        <v>265910118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159591193</v>
      </c>
      <c r="P89" s="25">
        <f t="shared" si="21"/>
        <v>1442424124</v>
      </c>
      <c r="Q89" s="25">
        <f t="shared" si="21"/>
        <v>106042019</v>
      </c>
      <c r="R89" s="25">
        <f t="shared" si="21"/>
        <v>9940533</v>
      </c>
      <c r="S89" s="25">
        <f t="shared" si="21"/>
        <v>0</v>
      </c>
      <c r="T89" s="25">
        <f t="shared" si="21"/>
        <v>6161900</v>
      </c>
      <c r="U89" s="25">
        <f t="shared" si="21"/>
        <v>251784764</v>
      </c>
      <c r="V89" s="25">
        <f t="shared" si="21"/>
        <v>89919288</v>
      </c>
      <c r="W89" s="25">
        <f t="shared" si="21"/>
        <v>18686328</v>
      </c>
      <c r="X89" s="25">
        <f t="shared" si="21"/>
        <v>60377965</v>
      </c>
      <c r="Y89" s="25">
        <f t="shared" si="21"/>
        <v>202149389</v>
      </c>
      <c r="Z89" s="25">
        <f t="shared" si="21"/>
        <v>184683573</v>
      </c>
      <c r="AA89" s="25">
        <f t="shared" si="21"/>
        <v>16166863</v>
      </c>
      <c r="AB89" s="25">
        <f t="shared" si="21"/>
        <v>1291427717</v>
      </c>
      <c r="AC89" s="25">
        <f t="shared" si="21"/>
        <v>132256236</v>
      </c>
      <c r="AD89" s="25">
        <f t="shared" si="21"/>
        <v>21237098</v>
      </c>
      <c r="AE89" s="25">
        <f t="shared" si="21"/>
        <v>23399747</v>
      </c>
      <c r="AF89" s="25">
        <f t="shared" si="21"/>
        <v>0</v>
      </c>
      <c r="AG89" s="25">
        <f t="shared" si="21"/>
        <v>182342825</v>
      </c>
      <c r="AH89" s="25">
        <f t="shared" si="21"/>
        <v>0</v>
      </c>
      <c r="AI89" s="25">
        <f t="shared" si="21"/>
        <v>0</v>
      </c>
      <c r="AJ89" s="25">
        <f t="shared" si="21"/>
        <v>62208514</v>
      </c>
      <c r="AK89" s="25">
        <f t="shared" si="21"/>
        <v>12573432</v>
      </c>
      <c r="AL89" s="25">
        <f t="shared" si="21"/>
        <v>1208404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45649060</v>
      </c>
      <c r="AU89" s="25">
        <f t="shared" si="21"/>
        <v>0</v>
      </c>
      <c r="AV89" s="25">
        <f t="shared" si="21"/>
        <v>7990927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5428051511</v>
      </c>
    </row>
    <row r="90" spans="1:84" x14ac:dyDescent="0.25">
      <c r="A90" s="31" t="s">
        <v>289</v>
      </c>
      <c r="B90" s="25"/>
      <c r="C90" s="273">
        <v>50191</v>
      </c>
      <c r="D90" s="273">
        <v>0</v>
      </c>
      <c r="E90" s="273">
        <v>328972</v>
      </c>
      <c r="F90" s="273">
        <v>0</v>
      </c>
      <c r="G90" s="273">
        <v>0</v>
      </c>
      <c r="H90" s="273">
        <v>14458</v>
      </c>
      <c r="I90" s="273">
        <v>13870</v>
      </c>
      <c r="J90" s="273">
        <v>33176</v>
      </c>
      <c r="K90" s="273">
        <v>0</v>
      </c>
      <c r="L90" s="273">
        <v>0</v>
      </c>
      <c r="M90" s="273">
        <v>0</v>
      </c>
      <c r="N90" s="273">
        <v>0</v>
      </c>
      <c r="O90" s="273">
        <v>33156</v>
      </c>
      <c r="P90" s="273">
        <v>215029</v>
      </c>
      <c r="Q90" s="273">
        <v>18369</v>
      </c>
      <c r="R90" s="273">
        <v>1555</v>
      </c>
      <c r="S90" s="273">
        <v>0</v>
      </c>
      <c r="T90" s="273">
        <v>2543</v>
      </c>
      <c r="U90" s="273">
        <v>12903</v>
      </c>
      <c r="V90" s="273">
        <v>7066</v>
      </c>
      <c r="W90" s="273">
        <v>1524</v>
      </c>
      <c r="X90" s="273">
        <v>0</v>
      </c>
      <c r="Y90" s="273">
        <v>60795</v>
      </c>
      <c r="Z90" s="273">
        <v>121928</v>
      </c>
      <c r="AA90" s="273">
        <v>4248</v>
      </c>
      <c r="AB90" s="273">
        <v>18019</v>
      </c>
      <c r="AC90" s="273">
        <v>4185</v>
      </c>
      <c r="AD90" s="273">
        <v>1809</v>
      </c>
      <c r="AE90" s="273">
        <v>21155</v>
      </c>
      <c r="AF90" s="273">
        <v>0</v>
      </c>
      <c r="AG90" s="273">
        <v>33366</v>
      </c>
      <c r="AH90" s="273">
        <v>0</v>
      </c>
      <c r="AI90" s="273">
        <v>0</v>
      </c>
      <c r="AJ90" s="273">
        <v>65544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134</v>
      </c>
      <c r="AW90" s="273">
        <v>1982</v>
      </c>
      <c r="AX90" s="273">
        <v>0</v>
      </c>
      <c r="AY90" s="273">
        <v>23794</v>
      </c>
      <c r="AZ90" s="273">
        <v>6013</v>
      </c>
      <c r="BA90" s="273">
        <v>5304</v>
      </c>
      <c r="BB90" s="273">
        <v>7313</v>
      </c>
      <c r="BC90" s="273">
        <v>275</v>
      </c>
      <c r="BD90" s="273">
        <v>21794</v>
      </c>
      <c r="BE90" s="273">
        <v>1117328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14446</v>
      </c>
      <c r="BM90" s="273">
        <v>2147</v>
      </c>
      <c r="BN90" s="273">
        <v>15444</v>
      </c>
      <c r="BO90" s="273">
        <v>0</v>
      </c>
      <c r="BP90" s="273">
        <v>0</v>
      </c>
      <c r="BQ90" s="273">
        <v>0</v>
      </c>
      <c r="BR90" s="273">
        <v>0</v>
      </c>
      <c r="BS90" s="273">
        <v>1878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2539</v>
      </c>
      <c r="CA90" s="273">
        <v>10503</v>
      </c>
      <c r="CB90" s="273">
        <v>0</v>
      </c>
      <c r="CC90" s="273">
        <v>31107</v>
      </c>
      <c r="CD90" s="224" t="s">
        <v>247</v>
      </c>
      <c r="CE90" s="25">
        <f t="shared" si="20"/>
        <v>2325862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8988</v>
      </c>
      <c r="D92" s="273">
        <v>0</v>
      </c>
      <c r="E92" s="273">
        <v>58912</v>
      </c>
      <c r="F92" s="273">
        <v>0</v>
      </c>
      <c r="G92" s="273">
        <v>0</v>
      </c>
      <c r="H92" s="273">
        <v>2589</v>
      </c>
      <c r="I92" s="273">
        <v>2484</v>
      </c>
      <c r="J92" s="273">
        <v>5941</v>
      </c>
      <c r="K92" s="273">
        <v>0</v>
      </c>
      <c r="L92" s="273">
        <v>0</v>
      </c>
      <c r="M92" s="273">
        <v>0</v>
      </c>
      <c r="N92" s="273">
        <v>0</v>
      </c>
      <c r="O92" s="273">
        <v>5938</v>
      </c>
      <c r="P92" s="273">
        <v>38507</v>
      </c>
      <c r="Q92" s="273">
        <v>3290</v>
      </c>
      <c r="R92" s="273">
        <v>278</v>
      </c>
      <c r="S92" s="273">
        <v>0</v>
      </c>
      <c r="T92" s="273">
        <v>455</v>
      </c>
      <c r="U92" s="273">
        <v>2311</v>
      </c>
      <c r="V92" s="273">
        <v>1265</v>
      </c>
      <c r="W92" s="273">
        <v>273</v>
      </c>
      <c r="X92" s="273">
        <v>0</v>
      </c>
      <c r="Y92" s="273">
        <v>10887</v>
      </c>
      <c r="Z92" s="273">
        <v>21835</v>
      </c>
      <c r="AA92" s="273">
        <v>761</v>
      </c>
      <c r="AB92" s="273">
        <v>3227</v>
      </c>
      <c r="AC92" s="273">
        <v>749</v>
      </c>
      <c r="AD92" s="273">
        <v>324</v>
      </c>
      <c r="AE92" s="273">
        <v>3788</v>
      </c>
      <c r="AF92" s="273">
        <v>0</v>
      </c>
      <c r="AG92" s="273">
        <v>5975</v>
      </c>
      <c r="AH92" s="273">
        <v>0</v>
      </c>
      <c r="AI92" s="273">
        <v>0</v>
      </c>
      <c r="AJ92" s="273">
        <v>11738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24</v>
      </c>
      <c r="AW92" s="273">
        <v>355</v>
      </c>
      <c r="AX92" s="264" t="s">
        <v>247</v>
      </c>
      <c r="AY92" s="264" t="s">
        <v>247</v>
      </c>
      <c r="AZ92" s="24" t="s">
        <v>247</v>
      </c>
      <c r="BA92" s="273">
        <v>950</v>
      </c>
      <c r="BB92" s="273">
        <v>1310</v>
      </c>
      <c r="BC92" s="273">
        <v>49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>
        <v>2587</v>
      </c>
      <c r="BM92" s="273">
        <v>384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336</v>
      </c>
      <c r="BT92" s="273"/>
      <c r="BU92" s="273"/>
      <c r="BV92" s="273"/>
      <c r="BW92" s="273"/>
      <c r="BX92" s="273"/>
      <c r="BY92" s="273"/>
      <c r="BZ92" s="273">
        <v>455</v>
      </c>
      <c r="CA92" s="273">
        <v>1881</v>
      </c>
      <c r="CB92" s="273"/>
      <c r="CC92" s="24" t="s">
        <v>247</v>
      </c>
      <c r="CD92" s="24" t="s">
        <v>247</v>
      </c>
      <c r="CE92" s="25">
        <f t="shared" si="20"/>
        <v>198846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111.81</v>
      </c>
      <c r="D94" s="277">
        <v>0</v>
      </c>
      <c r="E94" s="277">
        <v>490</v>
      </c>
      <c r="F94" s="277">
        <v>0</v>
      </c>
      <c r="G94" s="277">
        <v>0</v>
      </c>
      <c r="H94" s="277">
        <v>26.84</v>
      </c>
      <c r="I94" s="277">
        <v>13.74</v>
      </c>
      <c r="J94" s="277">
        <v>99.19</v>
      </c>
      <c r="K94" s="277">
        <v>0</v>
      </c>
      <c r="L94" s="277">
        <v>0</v>
      </c>
      <c r="M94" s="277">
        <v>0</v>
      </c>
      <c r="N94" s="277">
        <v>0</v>
      </c>
      <c r="O94" s="277">
        <v>85.74</v>
      </c>
      <c r="P94" s="274">
        <v>145.33000000000001</v>
      </c>
      <c r="Q94" s="274">
        <v>38.72</v>
      </c>
      <c r="R94" s="274">
        <v>0</v>
      </c>
      <c r="S94" s="278">
        <v>0</v>
      </c>
      <c r="T94" s="278">
        <v>7.66</v>
      </c>
      <c r="U94" s="279">
        <v>0</v>
      </c>
      <c r="V94" s="274">
        <v>8.2899999999999991</v>
      </c>
      <c r="W94" s="274">
        <v>0</v>
      </c>
      <c r="X94" s="274">
        <v>0.02</v>
      </c>
      <c r="Y94" s="274">
        <v>7.15</v>
      </c>
      <c r="Z94" s="274">
        <v>94.12</v>
      </c>
      <c r="AA94" s="274">
        <v>0</v>
      </c>
      <c r="AB94" s="278">
        <v>0</v>
      </c>
      <c r="AC94" s="274">
        <v>0.01</v>
      </c>
      <c r="AD94" s="274">
        <v>14.52</v>
      </c>
      <c r="AE94" s="274">
        <v>0</v>
      </c>
      <c r="AF94" s="274">
        <v>0</v>
      </c>
      <c r="AG94" s="274">
        <v>73.89</v>
      </c>
      <c r="AH94" s="274">
        <v>0</v>
      </c>
      <c r="AI94" s="274">
        <v>0</v>
      </c>
      <c r="AJ94" s="274">
        <v>29.94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0.97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1247.9400000000003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1374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1375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24720</v>
      </c>
      <c r="D127" s="295">
        <v>147287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6075</v>
      </c>
      <c r="D130" s="295">
        <v>28775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32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16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350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25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108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22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29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76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658</v>
      </c>
    </row>
    <row r="144" spans="1:5" x14ac:dyDescent="0.25">
      <c r="A144" s="16" t="s">
        <v>348</v>
      </c>
      <c r="B144" s="35" t="s">
        <v>299</v>
      </c>
      <c r="C144" s="294">
        <v>830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10087</v>
      </c>
      <c r="C154" s="295">
        <v>4155</v>
      </c>
      <c r="D154" s="295">
        <v>10478</v>
      </c>
      <c r="E154" s="25">
        <f>SUM(B154:D154)</f>
        <v>24720</v>
      </c>
    </row>
    <row r="155" spans="1:6" x14ac:dyDescent="0.25">
      <c r="A155" s="16" t="s">
        <v>241</v>
      </c>
      <c r="B155" s="295">
        <v>60103</v>
      </c>
      <c r="C155" s="295">
        <v>24755</v>
      </c>
      <c r="D155" s="295">
        <v>62429</v>
      </c>
      <c r="E155" s="25">
        <f>SUM(B155:D155)</f>
        <v>147287</v>
      </c>
    </row>
    <row r="156" spans="1:6" x14ac:dyDescent="0.25">
      <c r="A156" s="16" t="s">
        <v>355</v>
      </c>
      <c r="B156" s="295">
        <v>211431</v>
      </c>
      <c r="C156" s="295">
        <v>87085</v>
      </c>
      <c r="D156" s="295">
        <v>219612</v>
      </c>
      <c r="E156" s="25">
        <f>SUM(B156:D156)</f>
        <v>518128</v>
      </c>
    </row>
    <row r="157" spans="1:6" x14ac:dyDescent="0.25">
      <c r="A157" s="16" t="s">
        <v>286</v>
      </c>
      <c r="B157" s="295">
        <v>995429853</v>
      </c>
      <c r="C157" s="295">
        <v>585753131</v>
      </c>
      <c r="D157" s="295">
        <v>961589265</v>
      </c>
      <c r="E157" s="25">
        <f>SUM(B157:D157)</f>
        <v>2542772249</v>
      </c>
      <c r="F157" s="14"/>
    </row>
    <row r="158" spans="1:6" x14ac:dyDescent="0.25">
      <c r="A158" s="16" t="s">
        <v>287</v>
      </c>
      <c r="B158" s="295">
        <v>1219580831</v>
      </c>
      <c r="C158" s="295">
        <v>326572661</v>
      </c>
      <c r="D158" s="295">
        <v>1339125771</v>
      </c>
      <c r="E158" s="25">
        <f>SUM(B158:D158)</f>
        <v>2885279263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37421976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/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5569396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49336588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34781591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4282886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131392437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35128281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3374878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38503159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9329787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9329787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22673492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74934567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97608059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-10832962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9582779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-1250183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130990502</v>
      </c>
      <c r="C211" s="292">
        <v>0</v>
      </c>
      <c r="D211" s="295">
        <v>0</v>
      </c>
      <c r="E211" s="25">
        <f t="shared" ref="E211:E219" si="22">SUM(B211:C211)-D211</f>
        <v>130990502</v>
      </c>
    </row>
    <row r="212" spans="1:5" x14ac:dyDescent="0.25">
      <c r="A212" s="16" t="s">
        <v>390</v>
      </c>
      <c r="B212" s="292">
        <v>21338191</v>
      </c>
      <c r="C212" s="292">
        <v>7908205</v>
      </c>
      <c r="D212" s="295">
        <v>0</v>
      </c>
      <c r="E212" s="25">
        <f t="shared" si="22"/>
        <v>29246396</v>
      </c>
    </row>
    <row r="213" spans="1:5" x14ac:dyDescent="0.25">
      <c r="A213" s="16" t="s">
        <v>391</v>
      </c>
      <c r="B213" s="292">
        <v>299064924</v>
      </c>
      <c r="C213" s="292">
        <v>20752125</v>
      </c>
      <c r="D213" s="295">
        <v>0</v>
      </c>
      <c r="E213" s="25">
        <f t="shared" si="22"/>
        <v>319817049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26092166</v>
      </c>
      <c r="C215" s="292">
        <v>1583257</v>
      </c>
      <c r="D215" s="295">
        <v>0</v>
      </c>
      <c r="E215" s="25">
        <f t="shared" si="22"/>
        <v>27675423</v>
      </c>
    </row>
    <row r="216" spans="1:5" x14ac:dyDescent="0.25">
      <c r="A216" s="16" t="s">
        <v>394</v>
      </c>
      <c r="B216" s="292">
        <v>248835624</v>
      </c>
      <c r="C216" s="292">
        <v>17271708</v>
      </c>
      <c r="D216" s="295">
        <v>0</v>
      </c>
      <c r="E216" s="25">
        <f t="shared" si="22"/>
        <v>266107332</v>
      </c>
    </row>
    <row r="217" spans="1:5" x14ac:dyDescent="0.25">
      <c r="A217" s="16" t="s">
        <v>395</v>
      </c>
      <c r="B217" s="292">
        <v>66238</v>
      </c>
      <c r="C217" s="292">
        <v>10663</v>
      </c>
      <c r="D217" s="295">
        <v>0</v>
      </c>
      <c r="E217" s="25">
        <f t="shared" si="22"/>
        <v>76901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224354008</v>
      </c>
      <c r="C219" s="292">
        <v>109618377</v>
      </c>
      <c r="D219" s="295">
        <v>0</v>
      </c>
      <c r="E219" s="25">
        <f t="shared" si="22"/>
        <v>333972385</v>
      </c>
    </row>
    <row r="220" spans="1:5" x14ac:dyDescent="0.25">
      <c r="A220" s="16" t="s">
        <v>229</v>
      </c>
      <c r="B220" s="25">
        <f>SUM(B211:B219)</f>
        <v>950741653</v>
      </c>
      <c r="C220" s="225">
        <f>SUM(C211:C219)</f>
        <v>157144335</v>
      </c>
      <c r="D220" s="25">
        <f>SUM(D211:D219)</f>
        <v>0</v>
      </c>
      <c r="E220" s="25">
        <f>SUM(E211:E219)</f>
        <v>1107885988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16999757</v>
      </c>
      <c r="C225" s="292">
        <v>502972</v>
      </c>
      <c r="D225" s="295">
        <v>0</v>
      </c>
      <c r="E225" s="25">
        <f t="shared" ref="E225:E232" si="23">SUM(B225:C225)-D225</f>
        <v>17502729</v>
      </c>
    </row>
    <row r="226" spans="1:6" x14ac:dyDescent="0.25">
      <c r="A226" s="16" t="s">
        <v>391</v>
      </c>
      <c r="B226" s="292">
        <v>151937683</v>
      </c>
      <c r="C226" s="292">
        <v>15242142</v>
      </c>
      <c r="D226" s="295">
        <v>0</v>
      </c>
      <c r="E226" s="25">
        <f t="shared" si="23"/>
        <v>167179825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14548001</v>
      </c>
      <c r="C228" s="292">
        <v>2835438</v>
      </c>
      <c r="D228" s="295">
        <v>0</v>
      </c>
      <c r="E228" s="25">
        <f t="shared" si="23"/>
        <v>17383439</v>
      </c>
    </row>
    <row r="229" spans="1:6" x14ac:dyDescent="0.25">
      <c r="A229" s="16" t="s">
        <v>394</v>
      </c>
      <c r="B229" s="292">
        <v>215558532</v>
      </c>
      <c r="C229" s="292">
        <v>9269296</v>
      </c>
      <c r="D229" s="295">
        <v>0</v>
      </c>
      <c r="E229" s="25">
        <f t="shared" si="23"/>
        <v>224827828</v>
      </c>
    </row>
    <row r="230" spans="1:6" x14ac:dyDescent="0.25">
      <c r="A230" s="16" t="s">
        <v>395</v>
      </c>
      <c r="B230" s="292">
        <v>108382</v>
      </c>
      <c r="C230" s="292">
        <v>79615</v>
      </c>
      <c r="D230" s="295">
        <v>0</v>
      </c>
      <c r="E230" s="25">
        <f t="shared" si="23"/>
        <v>187997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399152355</v>
      </c>
      <c r="C233" s="225">
        <f>SUM(C224:C232)</f>
        <v>27929463</v>
      </c>
      <c r="D233" s="25">
        <f>SUM(D224:D232)</f>
        <v>0</v>
      </c>
      <c r="E233" s="25">
        <f>SUM(E224:E232)</f>
        <v>427081818</v>
      </c>
    </row>
    <row r="234" spans="1:6" x14ac:dyDescent="0.25">
      <c r="A234" s="16"/>
      <c r="B234" s="16"/>
      <c r="C234" s="22"/>
      <c r="D234" s="16"/>
      <c r="E234" s="16"/>
      <c r="F234" s="11">
        <f>E220-E233</f>
        <v>680804170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1" t="s">
        <v>400</v>
      </c>
      <c r="C236" s="341"/>
      <c r="D236" s="30"/>
      <c r="E236" s="30"/>
    </row>
    <row r="237" spans="1:6" x14ac:dyDescent="0.25">
      <c r="A237" s="43" t="s">
        <v>400</v>
      </c>
      <c r="B237" s="30"/>
      <c r="C237" s="292">
        <v>42073440</v>
      </c>
      <c r="D237" s="32">
        <f>C237</f>
        <v>42073440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1791362426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686840066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10535480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72585557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1157069580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18964358.810000002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3737357467.8099999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2209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25812331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32078400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57890731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3837321638.8099999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795066190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659596715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367080616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31322581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25025816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993485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1144924171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130990502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29246397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319817048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76901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27675423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266107332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333972385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1107885988</v>
      </c>
      <c r="E291" s="16"/>
    </row>
    <row r="292" spans="1:5" x14ac:dyDescent="0.25">
      <c r="A292" s="16" t="s">
        <v>439</v>
      </c>
      <c r="B292" s="35" t="s">
        <v>299</v>
      </c>
      <c r="C292" s="292">
        <v>427081817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680804171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126335740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126335740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2574324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2574324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1954638406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1954638406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53778947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30520178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31709928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116009053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1077816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1077816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469040272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7248585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476288857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476288857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1361262679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1954638405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1954638406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2542772249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2885279263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5428051512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42073440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3737357467.8099999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57890731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3837321638.8099999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1590729873.1900001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8243628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28450843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-2587798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100855084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4014049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-484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210069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1317939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5362333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145865663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145865663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1736595536.1900001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518025933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131392437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30345874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331408662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104263643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28201385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38503159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9582779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6926691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24729108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1688180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9329787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3998855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866057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18037163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345163024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906592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1358483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95899920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11779395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5893233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526576488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1718300360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18295176.190000057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-9582779</v>
      </c>
    </row>
    <row r="421" spans="1:13" x14ac:dyDescent="0.25">
      <c r="A421" s="25" t="s">
        <v>534</v>
      </c>
      <c r="B421" s="16"/>
      <c r="C421" s="22"/>
      <c r="D421" s="25">
        <f>D417+D420</f>
        <v>18295176.190000057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18295176.190000057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1208534</v>
      </c>
      <c r="E612" s="219">
        <f>SUM(C624:D647)+SUM(C668:D713)</f>
        <v>1428146039.4628506</v>
      </c>
      <c r="F612" s="219">
        <f>CE64-(AX64+BD64+BE64+BG64+BJ64+BN64+BP64+BQ64+CB64+CC64+CD64)</f>
        <v>329778496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3531.3912259615367</v>
      </c>
      <c r="I612" s="217">
        <f>CE92-(AX92+AY92+AZ92+BD92+BE92+BF92+BG92+BJ92+BN92+BO92+BP92+BQ92+BR92+CB92+CC92+CD92)</f>
        <v>198846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5428051511</v>
      </c>
      <c r="L612" s="223">
        <f>CE94-(AW94+AX94+AY94+AZ94+BA94+BB94+BC94+BD94+BE94+BF94+BG94+BH94+BI94+BJ94+BK94+BL94+BM94+BN94+BO94+BP94+BQ94+BR94+BS94+BT94+BU94+BV94+BW94+BX94+BY94+BZ94+CA94+CB94+CC94+CD94)</f>
        <v>1247.9400000000003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64894611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64894611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33198316</v>
      </c>
      <c r="D619" s="217">
        <f>(D615/D612)*BN90</f>
        <v>829295.96708408697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135912464</v>
      </c>
      <c r="D620" s="217">
        <f>(D615/D612)*CC90</f>
        <v>1670351.5700650541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171610427.53714913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579839</v>
      </c>
      <c r="D624" s="217">
        <f>(D615/D612)*BD90</f>
        <v>1170271.7111260421</v>
      </c>
      <c r="E624" s="219">
        <f>(E623/E612)*SUM(C624:D624)</f>
        <v>210298.69430345233</v>
      </c>
      <c r="F624" s="219">
        <f>SUM(C624:E624)</f>
        <v>1960409.4054294943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23937318</v>
      </c>
      <c r="D625" s="217">
        <f>(D615/D612)*AY90</f>
        <v>1277665.6462573663</v>
      </c>
      <c r="E625" s="219">
        <f>(E623/E612)*SUM(C625:D625)</f>
        <v>3029910.1102461237</v>
      </c>
      <c r="F625" s="219">
        <f>(F624/F612)*AY64</f>
        <v>9981.3697235784475</v>
      </c>
      <c r="G625" s="217">
        <f>SUM(C625:F625)</f>
        <v>28254875.12622707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62644849</v>
      </c>
      <c r="D627" s="217">
        <f>(D615/D612)*BO90</f>
        <v>0</v>
      </c>
      <c r="E627" s="219">
        <f>(E623/E612)*SUM(C627:D627)</f>
        <v>7527598.0346754976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1541704</v>
      </c>
      <c r="D628" s="217">
        <f>(D615/D612)*AZ90</f>
        <v>322879.86597232678</v>
      </c>
      <c r="E628" s="219">
        <f>(E623/E612)*SUM(C628:D628)</f>
        <v>224054.14122685377</v>
      </c>
      <c r="F628" s="219">
        <f>(F624/F612)*AZ64</f>
        <v>4655.1345738199516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1855281</v>
      </c>
      <c r="D630" s="217">
        <f>(D615/D612)*BA90</f>
        <v>284808.7159682723</v>
      </c>
      <c r="E630" s="219">
        <f>(E623/E612)*SUM(C630:D630)</f>
        <v>257159.77286419846</v>
      </c>
      <c r="F630" s="219">
        <f>(F624/F612)*BA64</f>
        <v>606.91051801606488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23264635</v>
      </c>
      <c r="D631" s="217">
        <f>(D615/D612)*AW90</f>
        <v>106427.38971514248</v>
      </c>
      <c r="E631" s="219">
        <f>(E623/E612)*SUM(C631:D631)</f>
        <v>2808338.851820014</v>
      </c>
      <c r="F631" s="219">
        <f>(F624/F612)*AW64</f>
        <v>1184.1038569661484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19254019</v>
      </c>
      <c r="D632" s="217">
        <f>(D615/D612)*BB90</f>
        <v>392685.92380768765</v>
      </c>
      <c r="E632" s="219">
        <f>(E623/E612)*SUM(C632:D632)</f>
        <v>2360808.5857514665</v>
      </c>
      <c r="F632" s="219">
        <f>(F624/F612)*BB64</f>
        <v>604.60994824240322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1056997</v>
      </c>
      <c r="D633" s="217">
        <f>(D615/D612)*BC90</f>
        <v>14766.666080557105</v>
      </c>
      <c r="E633" s="219">
        <f>(E623/E612)*SUM(C633:D633)</f>
        <v>128786.42370779133</v>
      </c>
      <c r="F633" s="219">
        <f>(F624/F612)*BC64</f>
        <v>4.1196249435337338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3070311</v>
      </c>
      <c r="D636" s="217">
        <f>(D615/D612)*BH90</f>
        <v>0</v>
      </c>
      <c r="E636" s="219">
        <f>(E623/E612)*SUM(C636:D636)</f>
        <v>368938.0279205807</v>
      </c>
      <c r="F636" s="219">
        <f>(F624/F612)*BH64</f>
        <v>9.5173442057684099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7594564</v>
      </c>
      <c r="D637" s="217">
        <f>(D615/D612)*BL90</f>
        <v>775706.39345355611</v>
      </c>
      <c r="E637" s="219">
        <f>(E623/E612)*SUM(C637:D637)</f>
        <v>1005797.4752794678</v>
      </c>
      <c r="F637" s="219">
        <f>(F624/F612)*BL64</f>
        <v>23.261316600357141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115287.38936347674</v>
      </c>
      <c r="E638" s="219">
        <f>(E623/E612)*SUM(C638:D638)</f>
        <v>13853.287851254561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973897</v>
      </c>
      <c r="D639" s="217">
        <f>(D615/D612)*BS90</f>
        <v>100842.90508831361</v>
      </c>
      <c r="E639" s="219">
        <f>(E623/E612)*SUM(C639:D639)</f>
        <v>129144.05775533309</v>
      </c>
      <c r="F639" s="219">
        <f>(F624/F612)*BS64</f>
        <v>389.4680343442368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37</v>
      </c>
      <c r="D641" s="217">
        <f>(D615/D612)*BU90</f>
        <v>0</v>
      </c>
      <c r="E641" s="219">
        <f>(E623/E612)*SUM(C641:D641)</f>
        <v>4.44603397931398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15388936</v>
      </c>
      <c r="D643" s="217">
        <f>(D615/D612)*BW90</f>
        <v>0</v>
      </c>
      <c r="E643" s="219">
        <f>(E623/E612)*SUM(C643:D643)</f>
        <v>1849181.9557158963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4025028</v>
      </c>
      <c r="D645" s="217">
        <f>(D615/D612)*BY90</f>
        <v>0</v>
      </c>
      <c r="E645" s="219">
        <f>(E623/E612)*SUM(C645:D645)</f>
        <v>483659.76366730244</v>
      </c>
      <c r="F645" s="219">
        <f>(F624/F612)*BY64</f>
        <v>70.390301524362101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26311957</v>
      </c>
      <c r="D646" s="217">
        <f>(D615/D612)*BZ90</f>
        <v>136336.60064921633</v>
      </c>
      <c r="E646" s="219">
        <f>(E623/E612)*SUM(C646:D646)</f>
        <v>3178108.4336042949</v>
      </c>
      <c r="F646" s="219">
        <f>(F624/F612)*BZ64</f>
        <v>29.782569938101016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20410375</v>
      </c>
      <c r="D647" s="217">
        <f>(D615/D612)*CA90</f>
        <v>563979.2503421501</v>
      </c>
      <c r="E647" s="219">
        <f>(E623/E612)*SUM(C647:D647)</f>
        <v>2520343.0186808053</v>
      </c>
      <c r="F647" s="219">
        <f>(F624/F612)*CA64</f>
        <v>1594.9487618687508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445915138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44823563</v>
      </c>
      <c r="D668" s="217">
        <f>(D615/D612)*C90</f>
        <v>2695104.4990881514</v>
      </c>
      <c r="E668" s="219">
        <f>(E623/E612)*SUM(C668:D668)</f>
        <v>5709989.4689910486</v>
      </c>
      <c r="F668" s="219">
        <f>(F624/F612)*C64</f>
        <v>21985.077004574501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183929961</v>
      </c>
      <c r="D670" s="217">
        <f>(D615/D612)*E90</f>
        <v>17664798.814011026</v>
      </c>
      <c r="E670" s="219">
        <f>(E623/E612)*SUM(C670:D670)</f>
        <v>24224247.356344149</v>
      </c>
      <c r="F670" s="219">
        <f>(F624/F612)*E64</f>
        <v>30859.634882032147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-8359</v>
      </c>
      <c r="D672" s="217">
        <f>(D615/D612)*G90</f>
        <v>0</v>
      </c>
      <c r="E672" s="219">
        <f>(E623/E612)*SUM(C672:D672)</f>
        <v>-1004.4431900833935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12137224</v>
      </c>
      <c r="D673" s="217">
        <f>(D615/D612)*H90</f>
        <v>776350.75706434401</v>
      </c>
      <c r="E673" s="219">
        <f>(E623/E612)*SUM(C673:D673)</f>
        <v>1551734.9233599824</v>
      </c>
      <c r="F673" s="219">
        <f>(F624/F612)*H64</f>
        <v>816.29803516770812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6966010</v>
      </c>
      <c r="D674" s="217">
        <f>(D615/D612)*I90</f>
        <v>744776.94013573474</v>
      </c>
      <c r="E674" s="219">
        <f>(E623/E612)*SUM(C674:D674)</f>
        <v>926551.91197551216</v>
      </c>
      <c r="F674" s="219">
        <f>(F624/F612)*I64</f>
        <v>422.88276999734376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37437726</v>
      </c>
      <c r="D675" s="217">
        <f>(D615/D612)*J90</f>
        <v>1781450.5959584091</v>
      </c>
      <c r="E675" s="219">
        <f>(E623/E612)*SUM(C675:D675)</f>
        <v>4712697.075306667</v>
      </c>
      <c r="F675" s="219">
        <f>(F624/F612)*J64</f>
        <v>7288.5736096940154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40276943</v>
      </c>
      <c r="D680" s="217">
        <f>(D615/D612)*O90</f>
        <v>1780376.6566070959</v>
      </c>
      <c r="E680" s="219">
        <f>(E623/E612)*SUM(C680:D680)</f>
        <v>5053737.0884363493</v>
      </c>
      <c r="F680" s="219">
        <f>(F624/F612)*O64</f>
        <v>13613.618663330713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157087203</v>
      </c>
      <c r="D681" s="217">
        <f>(D615/D612)*P90</f>
        <v>11546405.238676777</v>
      </c>
      <c r="E681" s="219">
        <f>(E623/E612)*SUM(C681:D681)</f>
        <v>20263533.84549943</v>
      </c>
      <c r="F681" s="219">
        <f>(F624/F612)*P64</f>
        <v>85399.605128338982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14398257</v>
      </c>
      <c r="D682" s="217">
        <f>(D615/D612)*Q90</f>
        <v>986359.59721364896</v>
      </c>
      <c r="E682" s="219">
        <f>(E623/E612)*SUM(C682:D682)</f>
        <v>1848662.9229710731</v>
      </c>
      <c r="F682" s="219">
        <f>(F624/F612)*Q64</f>
        <v>1169.8664807182938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14359906</v>
      </c>
      <c r="D683" s="217">
        <f>(D615/D612)*R90</f>
        <v>83498.784564604721</v>
      </c>
      <c r="E683" s="219">
        <f>(E623/E612)*SUM(C683:D683)</f>
        <v>1735564.0121394689</v>
      </c>
      <c r="F683" s="219">
        <f>(F624/F612)*R64</f>
        <v>26816.891770236827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47174092</v>
      </c>
      <c r="D684" s="217">
        <f>(D615/D612)*S90</f>
        <v>0</v>
      </c>
      <c r="E684" s="219">
        <f>(E623/E612)*SUM(C684:D684)</f>
        <v>5668584.2155482108</v>
      </c>
      <c r="F684" s="219">
        <f>(F624/F612)*S64</f>
        <v>264305.88059640705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3310285</v>
      </c>
      <c r="D685" s="217">
        <f>(D615/D612)*T90</f>
        <v>136551.38851947896</v>
      </c>
      <c r="E685" s="219">
        <f>(E623/E612)*SUM(C685:D685)</f>
        <v>414182.47849982395</v>
      </c>
      <c r="F685" s="219">
        <f>(F624/F612)*T64</f>
        <v>2279.5436359628802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38492683</v>
      </c>
      <c r="D686" s="217">
        <f>(D615/D612)*U90</f>
        <v>692851.97249973938</v>
      </c>
      <c r="E686" s="219">
        <f>(E623/E612)*SUM(C686:D686)</f>
        <v>4708654.5941981124</v>
      </c>
      <c r="F686" s="219">
        <f>(F624/F612)*U64</f>
        <v>4768.2072809641877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8974093</v>
      </c>
      <c r="D687" s="217">
        <f>(D615/D612)*V90</f>
        <v>379422.7728189691</v>
      </c>
      <c r="E687" s="219">
        <f>(E623/E612)*SUM(C687:D687)</f>
        <v>1123947.2689730378</v>
      </c>
      <c r="F687" s="219">
        <f>(F624/F612)*V64</f>
        <v>12151.282590120478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3409479</v>
      </c>
      <c r="D688" s="217">
        <f>(D615/D612)*W90</f>
        <v>81834.178570069198</v>
      </c>
      <c r="E688" s="219">
        <f>(E623/E612)*SUM(C688:D688)</f>
        <v>419526.94660403312</v>
      </c>
      <c r="F688" s="219">
        <f>(F624/F612)*W64</f>
        <v>600.61516041837058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6361104</v>
      </c>
      <c r="D689" s="217">
        <f>(D615/D612)*X90</f>
        <v>0</v>
      </c>
      <c r="E689" s="219">
        <f>(E623/E612)*SUM(C689:D689)</f>
        <v>764369.85216081282</v>
      </c>
      <c r="F689" s="219">
        <f>(F624/F612)*X64</f>
        <v>4320.5770381819502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42335218</v>
      </c>
      <c r="D690" s="217">
        <f>(D615/D612)*Y90</f>
        <v>3264507.1431544335</v>
      </c>
      <c r="E690" s="219">
        <f>(E623/E612)*SUM(C690:D690)</f>
        <v>5479403.4441579096</v>
      </c>
      <c r="F690" s="219">
        <f>(F624/F612)*Y64</f>
        <v>18032.995364660615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114700068</v>
      </c>
      <c r="D691" s="217">
        <f>(D615/D612)*Z90</f>
        <v>6547163.8613460604</v>
      </c>
      <c r="E691" s="219">
        <f>(E623/E612)*SUM(C691:D691)</f>
        <v>14569440.885224465</v>
      </c>
      <c r="F691" s="219">
        <f>(F624/F612)*Z64</f>
        <v>41918.669956640275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3818973</v>
      </c>
      <c r="D692" s="217">
        <f>(D615/D612)*AA90</f>
        <v>228104.71821893303</v>
      </c>
      <c r="E692" s="219">
        <f>(E623/E612)*SUM(C692:D692)</f>
        <v>486309.3257331315</v>
      </c>
      <c r="F692" s="219">
        <f>(F624/F612)*AA64</f>
        <v>13719.884775149774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181459366</v>
      </c>
      <c r="D693" s="217">
        <f>(D615/D612)*AB90</f>
        <v>967565.65856566711</v>
      </c>
      <c r="E693" s="219">
        <f>(E623/E612)*SUM(C693:D693)</f>
        <v>21920982.078269519</v>
      </c>
      <c r="F693" s="219">
        <f>(F624/F612)*AB64</f>
        <v>1344780.5007724676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21744962</v>
      </c>
      <c r="D694" s="217">
        <f>(D615/D612)*AC90</f>
        <v>224721.8092622963</v>
      </c>
      <c r="E694" s="219">
        <f>(E623/E612)*SUM(C694:D694)</f>
        <v>2639944.8846152532</v>
      </c>
      <c r="F694" s="219">
        <f>(F624/F612)*AC64</f>
        <v>11660.030691009741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6216213</v>
      </c>
      <c r="D695" s="217">
        <f>(D615/D612)*AD90</f>
        <v>97137.814326282911</v>
      </c>
      <c r="E695" s="219">
        <f>(E623/E612)*SUM(C695:D695)</f>
        <v>758631.68226551998</v>
      </c>
      <c r="F695" s="219">
        <f>(F624/F612)*AD64</f>
        <v>1159.0769868185625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9712178</v>
      </c>
      <c r="D696" s="217">
        <f>(D615/D612)*AE90</f>
        <v>1135959.3488515839</v>
      </c>
      <c r="E696" s="219">
        <f>(E623/E612)*SUM(C696:D696)</f>
        <v>1303545.6017637628</v>
      </c>
      <c r="F696" s="219">
        <f>(F624/F612)*AE64</f>
        <v>118.78549151759172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35616268</v>
      </c>
      <c r="D698" s="217">
        <f>(D615/D612)*AG90</f>
        <v>1791653.0197958848</v>
      </c>
      <c r="E698" s="219">
        <f>(E623/E612)*SUM(C698:D698)</f>
        <v>4495051.025662329</v>
      </c>
      <c r="F698" s="219">
        <f>(F624/F612)*AG64</f>
        <v>12650.993690233592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80330126</v>
      </c>
      <c r="D701" s="217">
        <f>(D615/D612)*AJ90</f>
        <v>3519514.0421237634</v>
      </c>
      <c r="E701" s="219">
        <f>(E623/E612)*SUM(C701:D701)</f>
        <v>10075631.048122389</v>
      </c>
      <c r="F701" s="219">
        <f>(F624/F612)*AJ64</f>
        <v>11525.521667059758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3763092</v>
      </c>
      <c r="D702" s="217">
        <f>(D615/D612)*AK90</f>
        <v>0</v>
      </c>
      <c r="E702" s="219">
        <f>(E623/E612)*SUM(C702:D702)</f>
        <v>452184.72700769198</v>
      </c>
      <c r="F702" s="219">
        <f>(F624/F612)*AK64</f>
        <v>6.1229634802882336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420020</v>
      </c>
      <c r="D703" s="217">
        <f>(D615/D612)*AL90</f>
        <v>0</v>
      </c>
      <c r="E703" s="219">
        <f>(E623/E612)*SUM(C703:D703)</f>
        <v>50470.897080850213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28973283</v>
      </c>
      <c r="D711" s="217">
        <f>(D615/D612)*AT90</f>
        <v>0</v>
      </c>
      <c r="E711" s="219">
        <f>(E623/E612)*SUM(C711:D711)</f>
        <v>3481518.9381156783</v>
      </c>
      <c r="F711" s="219">
        <f>(F624/F612)*AT64</f>
        <v>189.47896890359917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5621392</v>
      </c>
      <c r="D713" s="217">
        <f>(D615/D612)*AV90</f>
        <v>7195.3936537987347</v>
      </c>
      <c r="E713" s="219">
        <f>(E623/E612)*SUM(C713:D713)</f>
        <v>676348.40020873246</v>
      </c>
      <c r="F713" s="219">
        <f>(F624/F612)*AV64</f>
        <v>8695.1728813594145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1599756467</v>
      </c>
      <c r="D715" s="202">
        <f>SUM(D616:D647)+SUM(D668:D713)</f>
        <v>64894611</v>
      </c>
      <c r="E715" s="202">
        <f>SUM(E624:E647)+SUM(E668:E713)</f>
        <v>171610427.53714916</v>
      </c>
      <c r="F715" s="202">
        <f>SUM(F625:F648)+SUM(F668:F713)</f>
        <v>1960409.4054294943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1599756467</v>
      </c>
      <c r="D716" s="202">
        <f>D615</f>
        <v>64894611</v>
      </c>
      <c r="E716" s="202">
        <f>E623</f>
        <v>171610427.53714913</v>
      </c>
      <c r="F716" s="202">
        <f>F624</f>
        <v>1960409.4054294943</v>
      </c>
      <c r="G716" s="202">
        <f>G625</f>
        <v>28254875.12622707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445915138</v>
      </c>
      <c r="N716" s="211" t="s">
        <v>694</v>
      </c>
    </row>
  </sheetData>
  <sheetProtection algorithmName="SHA-512" hashValue="6gehC6Pd0hwkP00wKUPOQrZ3OOKrtWZ80U1HBKyMLIKv/CXQCpqb5XY6zs0IsVjF1FeioC5w06CvsHEVPtP5EA==" saltValue="Q8noTiywvOUOZRVoj/ajE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Swedish Health Services, DBA Swedish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795066190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659596715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367080616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31322581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25025816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993485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1144924171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130990502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29246397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319817048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76901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27675423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266107332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333972385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427081817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680804171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126335740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126335740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2574324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2574324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1954638406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Swedish Health Services, DBA Swedish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53778947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30520178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31709928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116009053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1077816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1077816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469040272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7248585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476288857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476288857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1361262679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1361262679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1954638406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Swedish Health Services, DBA Swedish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2542772249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2885279263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5428051512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42073440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3737357467.8099999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57890731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3837321638.8099999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1590729873.1900001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8243628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28450843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-2587798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100855084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4014049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-484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210069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1317939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5362333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145865663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1736595536.1900001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518025933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131392437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30345874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331408662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104263643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28201385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38503159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9582779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6926691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24729108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1688180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9329787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3998855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866057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18037163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345163024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906592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1358483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95899920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11779395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5893233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1718300360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18295176.190000057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18295176.190000057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18295176.190000057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Swedish Health Services, DBA Swedish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14085</v>
      </c>
      <c r="D9" s="238">
        <f>data!D59</f>
        <v>0</v>
      </c>
      <c r="E9" s="238">
        <f>data!E59</f>
        <v>100435</v>
      </c>
      <c r="F9" s="238">
        <f>data!F59</f>
        <v>0</v>
      </c>
      <c r="G9" s="238">
        <f>data!G59</f>
        <v>0</v>
      </c>
      <c r="H9" s="238">
        <f>data!H59</f>
        <v>7924</v>
      </c>
      <c r="I9" s="238">
        <f>data!I59</f>
        <v>4372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174.29502403846155</v>
      </c>
      <c r="D10" s="245">
        <f>data!D60</f>
        <v>0</v>
      </c>
      <c r="E10" s="245">
        <f>data!E60</f>
        <v>770.94802403846177</v>
      </c>
      <c r="F10" s="245">
        <f>data!F60</f>
        <v>0</v>
      </c>
      <c r="G10" s="245">
        <f>data!G60</f>
        <v>0</v>
      </c>
      <c r="H10" s="245">
        <f>data!H60</f>
        <v>48.994009615384613</v>
      </c>
      <c r="I10" s="245">
        <f>data!I60</f>
        <v>26.779956730769236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21462052</v>
      </c>
      <c r="D11" s="238">
        <f>data!D61</f>
        <v>0</v>
      </c>
      <c r="E11" s="238">
        <f>data!E61</f>
        <v>89544618</v>
      </c>
      <c r="F11" s="238">
        <f>data!F61</f>
        <v>0</v>
      </c>
      <c r="G11" s="238">
        <f>data!G61</f>
        <v>0</v>
      </c>
      <c r="H11" s="238">
        <f>data!H61</f>
        <v>6224810</v>
      </c>
      <c r="I11" s="238">
        <f>data!I61</f>
        <v>3429628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2918202</v>
      </c>
      <c r="D12" s="238">
        <f>data!D62</f>
        <v>0</v>
      </c>
      <c r="E12" s="238">
        <f>data!E62</f>
        <v>11305204</v>
      </c>
      <c r="F12" s="238">
        <f>data!F62</f>
        <v>0</v>
      </c>
      <c r="G12" s="238">
        <f>data!G62</f>
        <v>0</v>
      </c>
      <c r="H12" s="238">
        <f>data!H62</f>
        <v>907328</v>
      </c>
      <c r="I12" s="238">
        <f>data!I62</f>
        <v>477685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-35</v>
      </c>
      <c r="D13" s="238">
        <f>data!D63</f>
        <v>0</v>
      </c>
      <c r="E13" s="238">
        <f>data!E63</f>
        <v>530728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32000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3698312</v>
      </c>
      <c r="D14" s="238">
        <f>data!D64</f>
        <v>0</v>
      </c>
      <c r="E14" s="238">
        <f>data!E64</f>
        <v>5191183</v>
      </c>
      <c r="F14" s="238">
        <f>data!F64</f>
        <v>0</v>
      </c>
      <c r="G14" s="238">
        <f>data!G64</f>
        <v>0</v>
      </c>
      <c r="H14" s="238">
        <f>data!H64</f>
        <v>137317</v>
      </c>
      <c r="I14" s="238">
        <f>data!I64</f>
        <v>71137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168990</v>
      </c>
      <c r="D16" s="238">
        <f>data!D66</f>
        <v>0</v>
      </c>
      <c r="E16" s="238">
        <f>data!E66</f>
        <v>1066221</v>
      </c>
      <c r="F16" s="238">
        <f>data!F66</f>
        <v>0</v>
      </c>
      <c r="G16" s="238">
        <f>data!G66</f>
        <v>0</v>
      </c>
      <c r="H16" s="238">
        <f>data!H66</f>
        <v>661909</v>
      </c>
      <c r="I16" s="238">
        <f>data!I66</f>
        <v>623370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436569</v>
      </c>
      <c r="D17" s="238">
        <f>data!D67</f>
        <v>0</v>
      </c>
      <c r="E17" s="238">
        <f>data!E67</f>
        <v>514647</v>
      </c>
      <c r="F17" s="238">
        <f>data!F67</f>
        <v>0</v>
      </c>
      <c r="G17" s="238">
        <f>data!G67</f>
        <v>3027</v>
      </c>
      <c r="H17" s="238">
        <f>data!H67</f>
        <v>11261</v>
      </c>
      <c r="I17" s="238">
        <f>data!I67</f>
        <v>13911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5267965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16139473</v>
      </c>
      <c r="D19" s="238">
        <f>data!D69</f>
        <v>0</v>
      </c>
      <c r="E19" s="238">
        <f>data!E69</f>
        <v>70509395</v>
      </c>
      <c r="F19" s="238">
        <f>data!F69</f>
        <v>0</v>
      </c>
      <c r="G19" s="238">
        <f>data!G69</f>
        <v>-11386</v>
      </c>
      <c r="H19" s="238">
        <f>data!H69</f>
        <v>4208398</v>
      </c>
      <c r="I19" s="238">
        <f>data!I69</f>
        <v>2318279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-13799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44823563</v>
      </c>
      <c r="D21" s="238">
        <f>data!D85</f>
        <v>0</v>
      </c>
      <c r="E21" s="238">
        <f>data!E85</f>
        <v>183929961</v>
      </c>
      <c r="F21" s="238">
        <f>data!F85</f>
        <v>0</v>
      </c>
      <c r="G21" s="238">
        <f>data!G85</f>
        <v>-8359</v>
      </c>
      <c r="H21" s="238">
        <f>data!H85</f>
        <v>12137224</v>
      </c>
      <c r="I21" s="238">
        <f>data!I85</f>
        <v>6966010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155003202</v>
      </c>
      <c r="D24" s="238">
        <f>data!D87</f>
        <v>0</v>
      </c>
      <c r="E24" s="238">
        <f>data!E87</f>
        <v>572043649</v>
      </c>
      <c r="F24" s="238">
        <f>data!F87</f>
        <v>0</v>
      </c>
      <c r="G24" s="238">
        <f>data!G87</f>
        <v>0</v>
      </c>
      <c r="H24" s="238">
        <f>data!H87</f>
        <v>39251175</v>
      </c>
      <c r="I24" s="238">
        <f>data!I87</f>
        <v>25291548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614374</v>
      </c>
      <c r="D25" s="238">
        <f>data!D88</f>
        <v>0</v>
      </c>
      <c r="E25" s="238">
        <f>data!E88</f>
        <v>38493177</v>
      </c>
      <c r="F25" s="238">
        <f>data!F88</f>
        <v>0</v>
      </c>
      <c r="G25" s="238">
        <f>data!G88</f>
        <v>0</v>
      </c>
      <c r="H25" s="238">
        <f>data!H88</f>
        <v>3277531</v>
      </c>
      <c r="I25" s="238">
        <f>data!I88</f>
        <v>-55162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155617576</v>
      </c>
      <c r="D26" s="238">
        <f>data!D89</f>
        <v>0</v>
      </c>
      <c r="E26" s="238">
        <f>data!E89</f>
        <v>610536826</v>
      </c>
      <c r="F26" s="238">
        <f>data!F89</f>
        <v>0</v>
      </c>
      <c r="G26" s="238">
        <f>data!G89</f>
        <v>0</v>
      </c>
      <c r="H26" s="238">
        <f>data!H89</f>
        <v>42528706</v>
      </c>
      <c r="I26" s="238">
        <f>data!I89</f>
        <v>25236386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50191</v>
      </c>
      <c r="D28" s="238">
        <f>data!D90</f>
        <v>0</v>
      </c>
      <c r="E28" s="238">
        <f>data!E90</f>
        <v>328972</v>
      </c>
      <c r="F28" s="238">
        <f>data!F90</f>
        <v>0</v>
      </c>
      <c r="G28" s="238">
        <f>data!G90</f>
        <v>0</v>
      </c>
      <c r="H28" s="238">
        <f>data!H90</f>
        <v>14458</v>
      </c>
      <c r="I28" s="238">
        <f>data!I90</f>
        <v>13870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8988</v>
      </c>
      <c r="D30" s="238">
        <f>data!D92</f>
        <v>0</v>
      </c>
      <c r="E30" s="238">
        <f>data!E92</f>
        <v>58912</v>
      </c>
      <c r="F30" s="238">
        <f>data!F92</f>
        <v>0</v>
      </c>
      <c r="G30" s="238">
        <f>data!G92</f>
        <v>0</v>
      </c>
      <c r="H30" s="238">
        <f>data!H92</f>
        <v>2589</v>
      </c>
      <c r="I30" s="238">
        <f>data!I92</f>
        <v>2484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111.81</v>
      </c>
      <c r="D32" s="245">
        <f>data!D94</f>
        <v>0</v>
      </c>
      <c r="E32" s="245">
        <f>data!E94</f>
        <v>490</v>
      </c>
      <c r="F32" s="245">
        <f>data!F94</f>
        <v>0</v>
      </c>
      <c r="G32" s="245">
        <f>data!G94</f>
        <v>0</v>
      </c>
      <c r="H32" s="245">
        <f>data!H94</f>
        <v>26.84</v>
      </c>
      <c r="I32" s="245">
        <f>data!I94</f>
        <v>13.74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Swedish Health Services, DBA Swedish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28775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6075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139.05074038461541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158.09531730769231</v>
      </c>
      <c r="I42" s="245">
        <f>data!P60</f>
        <v>481.16041346153833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18900584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19270193</v>
      </c>
      <c r="I43" s="238">
        <f>data!P61</f>
        <v>66094274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2286040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2683475</v>
      </c>
      <c r="I44" s="238">
        <f>data!P62</f>
        <v>7468125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100122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459252</v>
      </c>
      <c r="I45" s="238">
        <f>data!P63</f>
        <v>405035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1226078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2290072</v>
      </c>
      <c r="I46" s="238">
        <f>data!P64</f>
        <v>14365853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81874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158675</v>
      </c>
      <c r="I48" s="238">
        <f>data!P66</f>
        <v>1827792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257587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215296</v>
      </c>
      <c r="I49" s="238">
        <f>data!P67</f>
        <v>4970458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895840</v>
      </c>
      <c r="I50" s="238">
        <f>data!P68</f>
        <v>7834564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14585441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14549900</v>
      </c>
      <c r="I51" s="238">
        <f>data!P69</f>
        <v>54247464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-245760</v>
      </c>
      <c r="I52" s="238">
        <f>-data!P84</f>
        <v>-126362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37437726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40276943</v>
      </c>
      <c r="I53" s="238">
        <f>data!P85</f>
        <v>157087203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265910118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149156936</v>
      </c>
      <c r="I56" s="238">
        <f>data!P87</f>
        <v>538765946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10434257</v>
      </c>
      <c r="I57" s="238">
        <f>data!P88</f>
        <v>903658178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265910118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159591193</v>
      </c>
      <c r="I58" s="238">
        <f>data!P89</f>
        <v>1442424124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33176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33156</v>
      </c>
      <c r="I60" s="238">
        <f>data!P90</f>
        <v>215029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5941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5938</v>
      </c>
      <c r="I62" s="238">
        <f>data!P92</f>
        <v>38507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99.19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85.74</v>
      </c>
      <c r="I64" s="245">
        <f>data!P94</f>
        <v>145.33000000000001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Swedish Health Services, DBA Swedish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52.687341346153843</v>
      </c>
      <c r="D74" s="245">
        <f>data!R60</f>
        <v>21.978173076923085</v>
      </c>
      <c r="E74" s="245">
        <f>data!S60</f>
        <v>0</v>
      </c>
      <c r="F74" s="245">
        <f>data!T60</f>
        <v>10.127879807692308</v>
      </c>
      <c r="G74" s="245">
        <f>data!U60</f>
        <v>11.188528846153845</v>
      </c>
      <c r="H74" s="245">
        <f>data!V60</f>
        <v>26.34628846153846</v>
      </c>
      <c r="I74" s="245">
        <f>data!W60</f>
        <v>10.006086538461538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7627246</v>
      </c>
      <c r="D75" s="238">
        <f>data!R61</f>
        <v>2468679</v>
      </c>
      <c r="E75" s="238">
        <f>data!S61</f>
        <v>0</v>
      </c>
      <c r="F75" s="238">
        <f>data!T61</f>
        <v>1435594</v>
      </c>
      <c r="G75" s="238">
        <f>data!U61</f>
        <v>1345782</v>
      </c>
      <c r="H75" s="238">
        <f>data!V61</f>
        <v>3791485</v>
      </c>
      <c r="I75" s="238">
        <f>data!W61</f>
        <v>1737959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1006589</v>
      </c>
      <c r="D76" s="238">
        <f>data!R62</f>
        <v>407129</v>
      </c>
      <c r="E76" s="238">
        <f>data!S62</f>
        <v>0</v>
      </c>
      <c r="F76" s="238">
        <f>data!T62</f>
        <v>224281</v>
      </c>
      <c r="G76" s="238">
        <f>data!U62</f>
        <v>252006</v>
      </c>
      <c r="H76" s="238">
        <f>data!V62</f>
        <v>311073</v>
      </c>
      <c r="I76" s="238">
        <f>data!W62</f>
        <v>185514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4746133</v>
      </c>
      <c r="E77" s="238">
        <f>data!S63</f>
        <v>144</v>
      </c>
      <c r="F77" s="238">
        <f>data!T63</f>
        <v>0</v>
      </c>
      <c r="G77" s="238">
        <f>data!U63</f>
        <v>2411720</v>
      </c>
      <c r="H77" s="238">
        <f>data!V63</f>
        <v>9848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196794</v>
      </c>
      <c r="D78" s="238">
        <f>data!R64</f>
        <v>4511116</v>
      </c>
      <c r="E78" s="238">
        <f>data!S64</f>
        <v>44461323</v>
      </c>
      <c r="F78" s="238">
        <f>data!T64</f>
        <v>383463</v>
      </c>
      <c r="G78" s="238">
        <f>data!U64</f>
        <v>802104</v>
      </c>
      <c r="H78" s="238">
        <f>data!V64</f>
        <v>2044079</v>
      </c>
      <c r="I78" s="238">
        <f>data!W64</f>
        <v>101035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8343</v>
      </c>
      <c r="D80" s="238">
        <f>data!R66</f>
        <v>20660</v>
      </c>
      <c r="E80" s="238">
        <f>data!S66</f>
        <v>699891</v>
      </c>
      <c r="F80" s="238">
        <f>data!T66</f>
        <v>10953</v>
      </c>
      <c r="G80" s="238">
        <f>data!U66</f>
        <v>25471408</v>
      </c>
      <c r="H80" s="238">
        <f>data!V66</f>
        <v>42199</v>
      </c>
      <c r="I80" s="238">
        <f>data!W66</f>
        <v>92653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45872</v>
      </c>
      <c r="D81" s="238">
        <f>data!R67</f>
        <v>292049</v>
      </c>
      <c r="E81" s="238">
        <f>data!S67</f>
        <v>579352</v>
      </c>
      <c r="F81" s="238">
        <f>data!T67</f>
        <v>16227</v>
      </c>
      <c r="G81" s="238">
        <f>data!U67</f>
        <v>269776</v>
      </c>
      <c r="H81" s="238">
        <f>data!V67</f>
        <v>180329</v>
      </c>
      <c r="I81" s="238">
        <f>data!W67</f>
        <v>164420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332109</v>
      </c>
      <c r="D82" s="238">
        <f>data!R68</f>
        <v>159460</v>
      </c>
      <c r="E82" s="238">
        <f>data!S68</f>
        <v>1076182</v>
      </c>
      <c r="F82" s="238">
        <f>data!T68</f>
        <v>0</v>
      </c>
      <c r="G82" s="238">
        <f>data!U68</f>
        <v>56319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5181304</v>
      </c>
      <c r="D83" s="238">
        <f>data!R69</f>
        <v>1754680</v>
      </c>
      <c r="E83" s="238">
        <f>data!S69</f>
        <v>357200</v>
      </c>
      <c r="F83" s="238">
        <f>data!T69</f>
        <v>1239767</v>
      </c>
      <c r="G83" s="238">
        <f>data!U69</f>
        <v>7883084</v>
      </c>
      <c r="H83" s="238">
        <f>data!V69</f>
        <v>2595080</v>
      </c>
      <c r="I83" s="238">
        <f>data!W69</f>
        <v>1127898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484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14398257</v>
      </c>
      <c r="D85" s="238">
        <f>data!R85</f>
        <v>14359906</v>
      </c>
      <c r="E85" s="238">
        <f>data!S85</f>
        <v>47174092</v>
      </c>
      <c r="F85" s="238">
        <f>data!T85</f>
        <v>3310285</v>
      </c>
      <c r="G85" s="238">
        <f>data!U85</f>
        <v>38492683</v>
      </c>
      <c r="H85" s="238">
        <f>data!V85</f>
        <v>8974093</v>
      </c>
      <c r="I85" s="238">
        <f>data!W85</f>
        <v>3409479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37022867</v>
      </c>
      <c r="D88" s="238">
        <f>data!R87</f>
        <v>9875012</v>
      </c>
      <c r="E88" s="238">
        <f>data!S87</f>
        <v>0</v>
      </c>
      <c r="F88" s="238">
        <f>data!T87</f>
        <v>5906320</v>
      </c>
      <c r="G88" s="238">
        <f>data!U87</f>
        <v>143182200</v>
      </c>
      <c r="H88" s="238">
        <f>data!V87</f>
        <v>55540931</v>
      </c>
      <c r="I88" s="238">
        <f>data!W87</f>
        <v>6752735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69019152</v>
      </c>
      <c r="D89" s="238">
        <f>data!R88</f>
        <v>65521</v>
      </c>
      <c r="E89" s="238">
        <f>data!S88</f>
        <v>0</v>
      </c>
      <c r="F89" s="238">
        <f>data!T88</f>
        <v>255580</v>
      </c>
      <c r="G89" s="238">
        <f>data!U88</f>
        <v>108602564</v>
      </c>
      <c r="H89" s="238">
        <f>data!V88</f>
        <v>34378357</v>
      </c>
      <c r="I89" s="238">
        <f>data!W88</f>
        <v>11933593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106042019</v>
      </c>
      <c r="D90" s="238">
        <f>data!R89</f>
        <v>9940533</v>
      </c>
      <c r="E90" s="238">
        <f>data!S89</f>
        <v>0</v>
      </c>
      <c r="F90" s="238">
        <f>data!T89</f>
        <v>6161900</v>
      </c>
      <c r="G90" s="238">
        <f>data!U89</f>
        <v>251784764</v>
      </c>
      <c r="H90" s="238">
        <f>data!V89</f>
        <v>89919288</v>
      </c>
      <c r="I90" s="238">
        <f>data!W89</f>
        <v>18686328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18369</v>
      </c>
      <c r="D92" s="238">
        <f>data!R90</f>
        <v>1555</v>
      </c>
      <c r="E92" s="238">
        <f>data!S90</f>
        <v>0</v>
      </c>
      <c r="F92" s="238">
        <f>data!T90</f>
        <v>2543</v>
      </c>
      <c r="G92" s="238">
        <f>data!U90</f>
        <v>12903</v>
      </c>
      <c r="H92" s="238">
        <f>data!V90</f>
        <v>7066</v>
      </c>
      <c r="I92" s="238">
        <f>data!W90</f>
        <v>1524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3290</v>
      </c>
      <c r="D94" s="238">
        <f>data!R92</f>
        <v>278</v>
      </c>
      <c r="E94" s="238">
        <f>data!S92</f>
        <v>0</v>
      </c>
      <c r="F94" s="238">
        <f>data!T92</f>
        <v>455</v>
      </c>
      <c r="G94" s="238">
        <f>data!U92</f>
        <v>2311</v>
      </c>
      <c r="H94" s="238">
        <f>data!V92</f>
        <v>1265</v>
      </c>
      <c r="I94" s="238">
        <f>data!W92</f>
        <v>273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38.72</v>
      </c>
      <c r="D96" s="245">
        <f>data!R94</f>
        <v>0</v>
      </c>
      <c r="E96" s="245">
        <f>data!S94</f>
        <v>0</v>
      </c>
      <c r="F96" s="245">
        <f>data!T94</f>
        <v>7.66</v>
      </c>
      <c r="G96" s="245">
        <f>data!U94</f>
        <v>0</v>
      </c>
      <c r="H96" s="245">
        <f>data!V94</f>
        <v>8.2899999999999991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Swedish Health Services, DBA Swedish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25.146687499999999</v>
      </c>
      <c r="D106" s="245">
        <f>data!Y60</f>
        <v>129.64601923076921</v>
      </c>
      <c r="E106" s="245">
        <f>data!Z60</f>
        <v>307.20996634615386</v>
      </c>
      <c r="F106" s="245">
        <f>data!AA60</f>
        <v>4.5083221153846154</v>
      </c>
      <c r="G106" s="245">
        <f>data!AB60</f>
        <v>177.4326778846154</v>
      </c>
      <c r="H106" s="245">
        <f>data!AC60</f>
        <v>79.448860576923082</v>
      </c>
      <c r="I106" s="245">
        <f>data!AD60</f>
        <v>20.068096153846152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3277733</v>
      </c>
      <c r="D107" s="238">
        <f>data!Y61</f>
        <v>16106678</v>
      </c>
      <c r="E107" s="238">
        <f>data!Z61</f>
        <v>50249802</v>
      </c>
      <c r="F107" s="238">
        <f>data!AA61</f>
        <v>813478</v>
      </c>
      <c r="G107" s="238">
        <f>data!AB61</f>
        <v>26812174</v>
      </c>
      <c r="H107" s="238">
        <f>data!AC61</f>
        <v>10366925</v>
      </c>
      <c r="I107" s="238">
        <f>data!AD61</f>
        <v>3157265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433297</v>
      </c>
      <c r="D108" s="238">
        <f>data!Y62</f>
        <v>2212878</v>
      </c>
      <c r="E108" s="238">
        <f>data!Z62</f>
        <v>6172426</v>
      </c>
      <c r="F108" s="238">
        <f>data!AA62</f>
        <v>82215</v>
      </c>
      <c r="G108" s="238">
        <f>data!AB62</f>
        <v>3916768</v>
      </c>
      <c r="H108" s="238">
        <f>data!AC62</f>
        <v>1342993</v>
      </c>
      <c r="I108" s="238">
        <f>data!AD62</f>
        <v>553761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1655</v>
      </c>
      <c r="D109" s="238">
        <f>data!Y63</f>
        <v>2212464</v>
      </c>
      <c r="E109" s="238">
        <f>data!Z63</f>
        <v>685481</v>
      </c>
      <c r="F109" s="238">
        <f>data!AA63</f>
        <v>0</v>
      </c>
      <c r="G109" s="238">
        <f>data!AB63</f>
        <v>62858</v>
      </c>
      <c r="H109" s="238">
        <f>data!AC63</f>
        <v>82417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726804</v>
      </c>
      <c r="D110" s="238">
        <f>data!Y64</f>
        <v>3033496</v>
      </c>
      <c r="E110" s="238">
        <f>data!Z64</f>
        <v>7051525</v>
      </c>
      <c r="F110" s="238">
        <f>data!AA64</f>
        <v>2307948</v>
      </c>
      <c r="G110" s="238">
        <f>data!AB64</f>
        <v>226217896</v>
      </c>
      <c r="H110" s="238">
        <f>data!AC64</f>
        <v>1961441</v>
      </c>
      <c r="I110" s="238">
        <f>data!AD64</f>
        <v>194979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27818</v>
      </c>
      <c r="D112" s="238">
        <f>data!Y66</f>
        <v>1495220</v>
      </c>
      <c r="E112" s="238">
        <f>data!Z66</f>
        <v>4667565</v>
      </c>
      <c r="F112" s="238">
        <f>data!AA66</f>
        <v>23609</v>
      </c>
      <c r="G112" s="238">
        <f>data!AB66</f>
        <v>3870558</v>
      </c>
      <c r="H112" s="238">
        <f>data!AC66</f>
        <v>67804</v>
      </c>
      <c r="I112" s="238">
        <f>data!AD66</f>
        <v>8770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394144</v>
      </c>
      <c r="D113" s="238">
        <f>data!Y67</f>
        <v>2472934</v>
      </c>
      <c r="E113" s="238">
        <f>data!Z67</f>
        <v>1931040</v>
      </c>
      <c r="F113" s="238">
        <f>data!AA67</f>
        <v>48876</v>
      </c>
      <c r="G113" s="238">
        <f>data!AB67</f>
        <v>581437</v>
      </c>
      <c r="H113" s="238">
        <f>data!AC67</f>
        <v>222784</v>
      </c>
      <c r="I113" s="238">
        <f>data!AD67</f>
        <v>132962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2051616</v>
      </c>
      <c r="E114" s="238">
        <f>data!Z68</f>
        <v>5280729</v>
      </c>
      <c r="F114" s="238">
        <f>data!AA68</f>
        <v>0</v>
      </c>
      <c r="G114" s="238">
        <f>data!AB68</f>
        <v>2377445</v>
      </c>
      <c r="H114" s="238">
        <f>data!AC68</f>
        <v>167878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2519818</v>
      </c>
      <c r="D115" s="238">
        <f>data!Y69</f>
        <v>12751506</v>
      </c>
      <c r="E115" s="238">
        <f>data!Z69</f>
        <v>38674931</v>
      </c>
      <c r="F115" s="238">
        <f>data!AA69</f>
        <v>542847</v>
      </c>
      <c r="G115" s="238">
        <f>data!AB69</f>
        <v>18475314</v>
      </c>
      <c r="H115" s="238">
        <f>data!AC69</f>
        <v>7532720</v>
      </c>
      <c r="I115" s="238">
        <f>data!AD69</f>
        <v>2168476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-1020165</v>
      </c>
      <c r="D116" s="238">
        <f>-data!Y84</f>
        <v>-1574</v>
      </c>
      <c r="E116" s="238">
        <f>-data!Z84</f>
        <v>-13431</v>
      </c>
      <c r="F116" s="238">
        <f>-data!AA84</f>
        <v>0</v>
      </c>
      <c r="G116" s="238">
        <f>-data!AB84</f>
        <v>-100855084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6361104</v>
      </c>
      <c r="D117" s="238">
        <f>data!Y85</f>
        <v>42335218</v>
      </c>
      <c r="E117" s="238">
        <f>data!Z85</f>
        <v>114700068</v>
      </c>
      <c r="F117" s="238">
        <f>data!AA85</f>
        <v>3818973</v>
      </c>
      <c r="G117" s="238">
        <f>data!AB85</f>
        <v>181459366</v>
      </c>
      <c r="H117" s="238">
        <f>data!AC85</f>
        <v>21744962</v>
      </c>
      <c r="I117" s="238">
        <f>data!AD85</f>
        <v>6216213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22894063</v>
      </c>
      <c r="D120" s="238">
        <f>data!Y87</f>
        <v>83558816</v>
      </c>
      <c r="E120" s="238">
        <f>data!Z87</f>
        <v>3922364</v>
      </c>
      <c r="F120" s="238">
        <f>data!AA87</f>
        <v>1618915</v>
      </c>
      <c r="G120" s="238">
        <f>data!AB87</f>
        <v>173979526</v>
      </c>
      <c r="H120" s="238">
        <f>data!AC87</f>
        <v>128278781</v>
      </c>
      <c r="I120" s="238">
        <f>data!AD87</f>
        <v>20792115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37483902</v>
      </c>
      <c r="D121" s="238">
        <f>data!Y88</f>
        <v>118590573</v>
      </c>
      <c r="E121" s="238">
        <f>data!Z88</f>
        <v>180761209</v>
      </c>
      <c r="F121" s="238">
        <f>data!AA88</f>
        <v>14547948</v>
      </c>
      <c r="G121" s="238">
        <f>data!AB88</f>
        <v>1117448191</v>
      </c>
      <c r="H121" s="238">
        <f>data!AC88</f>
        <v>3977455</v>
      </c>
      <c r="I121" s="238">
        <f>data!AD88</f>
        <v>444983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60377965</v>
      </c>
      <c r="D122" s="238">
        <f>data!Y89</f>
        <v>202149389</v>
      </c>
      <c r="E122" s="238">
        <f>data!Z89</f>
        <v>184683573</v>
      </c>
      <c r="F122" s="238">
        <f>data!AA89</f>
        <v>16166863</v>
      </c>
      <c r="G122" s="238">
        <f>data!AB89</f>
        <v>1291427717</v>
      </c>
      <c r="H122" s="238">
        <f>data!AC89</f>
        <v>132256236</v>
      </c>
      <c r="I122" s="238">
        <f>data!AD89</f>
        <v>21237098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60795</v>
      </c>
      <c r="E124" s="238">
        <f>data!Z90</f>
        <v>121928</v>
      </c>
      <c r="F124" s="238">
        <f>data!AA90</f>
        <v>4248</v>
      </c>
      <c r="G124" s="238">
        <f>data!AB90</f>
        <v>18019</v>
      </c>
      <c r="H124" s="238">
        <f>data!AC90</f>
        <v>4185</v>
      </c>
      <c r="I124" s="238">
        <f>data!AD90</f>
        <v>1809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10887</v>
      </c>
      <c r="E126" s="238">
        <f>data!Z92</f>
        <v>21835</v>
      </c>
      <c r="F126" s="238">
        <f>data!AA92</f>
        <v>761</v>
      </c>
      <c r="G126" s="238">
        <f>data!AB92</f>
        <v>3227</v>
      </c>
      <c r="H126" s="238">
        <f>data!AC92</f>
        <v>749</v>
      </c>
      <c r="I126" s="238">
        <f>data!AD92</f>
        <v>324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0.02</v>
      </c>
      <c r="D128" s="245">
        <f>data!Y94</f>
        <v>7.15</v>
      </c>
      <c r="E128" s="245">
        <f>data!Z94</f>
        <v>94.12</v>
      </c>
      <c r="F128" s="245">
        <f>data!AA94</f>
        <v>0</v>
      </c>
      <c r="G128" s="245">
        <f>data!AB94</f>
        <v>0</v>
      </c>
      <c r="H128" s="245">
        <f>data!AC94</f>
        <v>0.01</v>
      </c>
      <c r="I128" s="245">
        <f>data!AD94</f>
        <v>14.52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Swedish Health Services, DBA Swedish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41.865562500000017</v>
      </c>
      <c r="D138" s="245">
        <f>data!AF60</f>
        <v>0</v>
      </c>
      <c r="E138" s="245">
        <f>data!AG60</f>
        <v>136.4018846153846</v>
      </c>
      <c r="F138" s="245">
        <f>data!AH60</f>
        <v>0</v>
      </c>
      <c r="G138" s="245">
        <f>data!AI60</f>
        <v>0</v>
      </c>
      <c r="H138" s="245">
        <f>data!AJ60</f>
        <v>203.11201442307686</v>
      </c>
      <c r="I138" s="245">
        <f>data!AK60</f>
        <v>17.273764423076923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5054530</v>
      </c>
      <c r="D139" s="238">
        <f>data!AF61</f>
        <v>0</v>
      </c>
      <c r="E139" s="238">
        <f>data!AG61</f>
        <v>15946440</v>
      </c>
      <c r="F139" s="238">
        <f>data!AH61</f>
        <v>0</v>
      </c>
      <c r="G139" s="238">
        <f>data!AI61</f>
        <v>0</v>
      </c>
      <c r="H139" s="238">
        <f>data!AJ61</f>
        <v>25452983</v>
      </c>
      <c r="I139" s="238">
        <f>data!AK61</f>
        <v>1962547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706948</v>
      </c>
      <c r="D140" s="238">
        <f>data!AF62</f>
        <v>0</v>
      </c>
      <c r="E140" s="238">
        <f>data!AG62</f>
        <v>2091379</v>
      </c>
      <c r="F140" s="238">
        <f>data!AH62</f>
        <v>0</v>
      </c>
      <c r="G140" s="238">
        <f>data!AI62</f>
        <v>0</v>
      </c>
      <c r="H140" s="238">
        <f>data!AJ62</f>
        <v>3217773</v>
      </c>
      <c r="I140" s="238">
        <f>data!AK62</f>
        <v>272049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2371299</v>
      </c>
      <c r="F141" s="238">
        <f>data!AH63</f>
        <v>0</v>
      </c>
      <c r="G141" s="238">
        <f>data!AI63</f>
        <v>0</v>
      </c>
      <c r="H141" s="238">
        <f>data!AJ63</f>
        <v>5421980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19982</v>
      </c>
      <c r="D142" s="238">
        <f>data!AF64</f>
        <v>0</v>
      </c>
      <c r="E142" s="238">
        <f>data!AG64</f>
        <v>2128140</v>
      </c>
      <c r="F142" s="238">
        <f>data!AH64</f>
        <v>0</v>
      </c>
      <c r="G142" s="238">
        <f>data!AI64</f>
        <v>0</v>
      </c>
      <c r="H142" s="238">
        <f>data!AJ64</f>
        <v>1938814</v>
      </c>
      <c r="I142" s="238">
        <f>data!AK64</f>
        <v>1030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54896</v>
      </c>
      <c r="D144" s="238">
        <f>data!AF66</f>
        <v>0</v>
      </c>
      <c r="E144" s="238">
        <f>data!AG66</f>
        <v>146329</v>
      </c>
      <c r="F144" s="238">
        <f>data!AH66</f>
        <v>0</v>
      </c>
      <c r="G144" s="238">
        <f>data!AI66</f>
        <v>0</v>
      </c>
      <c r="H144" s="238">
        <f>data!AJ66</f>
        <v>17448559</v>
      </c>
      <c r="I144" s="238">
        <f>data!AK66</f>
        <v>24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1724</v>
      </c>
      <c r="D145" s="238">
        <f>data!AF67</f>
        <v>0</v>
      </c>
      <c r="E145" s="238">
        <f>data!AG67</f>
        <v>438993</v>
      </c>
      <c r="F145" s="238">
        <f>data!AH67</f>
        <v>0</v>
      </c>
      <c r="G145" s="238">
        <f>data!AI67</f>
        <v>0</v>
      </c>
      <c r="H145" s="238">
        <f>data!AJ67</f>
        <v>332925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494335</v>
      </c>
      <c r="D146" s="238">
        <f>data!AF68</f>
        <v>0</v>
      </c>
      <c r="E146" s="238">
        <f>data!AG68</f>
        <v>860134</v>
      </c>
      <c r="F146" s="238">
        <f>data!AH68</f>
        <v>0</v>
      </c>
      <c r="G146" s="238">
        <f>data!AI68</f>
        <v>0</v>
      </c>
      <c r="H146" s="238">
        <f>data!AJ68</f>
        <v>4698923</v>
      </c>
      <c r="I146" s="238">
        <f>data!AK68</f>
        <v>154135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3379763</v>
      </c>
      <c r="D147" s="238">
        <f>data!AF69</f>
        <v>0</v>
      </c>
      <c r="E147" s="238">
        <f>data!AG69</f>
        <v>11633554</v>
      </c>
      <c r="F147" s="238">
        <f>data!AH69</f>
        <v>0</v>
      </c>
      <c r="G147" s="238">
        <f>data!AI69</f>
        <v>0</v>
      </c>
      <c r="H147" s="238">
        <f>data!AJ69</f>
        <v>24856252</v>
      </c>
      <c r="I147" s="238">
        <f>data!AK69</f>
        <v>1373307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-3038083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9712178</v>
      </c>
      <c r="D149" s="238">
        <f>data!AF85</f>
        <v>0</v>
      </c>
      <c r="E149" s="238">
        <f>data!AG85</f>
        <v>35616268</v>
      </c>
      <c r="F149" s="238">
        <f>data!AH85</f>
        <v>0</v>
      </c>
      <c r="G149" s="238">
        <f>data!AI85</f>
        <v>0</v>
      </c>
      <c r="H149" s="238">
        <f>data!AJ85</f>
        <v>80330126</v>
      </c>
      <c r="I149" s="238">
        <f>data!AK85</f>
        <v>3763092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18882250</v>
      </c>
      <c r="D152" s="238">
        <f>data!AF87</f>
        <v>0</v>
      </c>
      <c r="E152" s="238">
        <f>data!AG87</f>
        <v>39677935</v>
      </c>
      <c r="F152" s="238">
        <f>data!AH87</f>
        <v>0</v>
      </c>
      <c r="G152" s="238">
        <f>data!AI87</f>
        <v>0</v>
      </c>
      <c r="H152" s="238">
        <f>data!AJ87</f>
        <v>50504</v>
      </c>
      <c r="I152" s="238">
        <f>data!AK87</f>
        <v>11360826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4517497</v>
      </c>
      <c r="D153" s="238">
        <f>data!AF88</f>
        <v>0</v>
      </c>
      <c r="E153" s="238">
        <f>data!AG88</f>
        <v>142664890</v>
      </c>
      <c r="F153" s="238">
        <f>data!AH88</f>
        <v>0</v>
      </c>
      <c r="G153" s="238">
        <f>data!AI88</f>
        <v>0</v>
      </c>
      <c r="H153" s="238">
        <f>data!AJ88</f>
        <v>62158010</v>
      </c>
      <c r="I153" s="238">
        <f>data!AK88</f>
        <v>1212606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23399747</v>
      </c>
      <c r="D154" s="238">
        <f>data!AF89</f>
        <v>0</v>
      </c>
      <c r="E154" s="238">
        <f>data!AG89</f>
        <v>182342825</v>
      </c>
      <c r="F154" s="238">
        <f>data!AH89</f>
        <v>0</v>
      </c>
      <c r="G154" s="238">
        <f>data!AI89</f>
        <v>0</v>
      </c>
      <c r="H154" s="238">
        <f>data!AJ89</f>
        <v>62208514</v>
      </c>
      <c r="I154" s="238">
        <f>data!AK89</f>
        <v>12573432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21155</v>
      </c>
      <c r="D156" s="238">
        <f>data!AF90</f>
        <v>0</v>
      </c>
      <c r="E156" s="238">
        <f>data!AG90</f>
        <v>33366</v>
      </c>
      <c r="F156" s="238">
        <f>data!AH90</f>
        <v>0</v>
      </c>
      <c r="G156" s="238">
        <f>data!AI90</f>
        <v>0</v>
      </c>
      <c r="H156" s="238">
        <f>data!AJ90</f>
        <v>65544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3788</v>
      </c>
      <c r="D158" s="238">
        <f>data!AF92</f>
        <v>0</v>
      </c>
      <c r="E158" s="238">
        <f>data!AG92</f>
        <v>5975</v>
      </c>
      <c r="F158" s="238">
        <f>data!AH92</f>
        <v>0</v>
      </c>
      <c r="G158" s="238">
        <f>data!AI92</f>
        <v>0</v>
      </c>
      <c r="H158" s="238">
        <f>data!AJ92</f>
        <v>11738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73.89</v>
      </c>
      <c r="F160" s="245">
        <f>data!AH94</f>
        <v>0</v>
      </c>
      <c r="G160" s="245">
        <f>data!AI94</f>
        <v>0</v>
      </c>
      <c r="H160" s="245">
        <f>data!AJ94</f>
        <v>29.94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Swedish Health Services, DBA Swedish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1.7117596153846153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232398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32337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155285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420020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1175863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32541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1208404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Swedish Health Services, DBA Swedish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39.119889423076934</v>
      </c>
      <c r="E202" s="245">
        <f>data!AU60</f>
        <v>0</v>
      </c>
      <c r="F202" s="245">
        <f>data!AV60</f>
        <v>14.791730769230769</v>
      </c>
      <c r="G202" s="245">
        <f>data!AW60</f>
        <v>2.8776346153846157</v>
      </c>
      <c r="H202" s="245">
        <f>data!AX60</f>
        <v>0</v>
      </c>
      <c r="I202" s="245">
        <f>data!AY60</f>
        <v>150.17182692307694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7350908</v>
      </c>
      <c r="E203" s="238">
        <f>data!AU61</f>
        <v>0</v>
      </c>
      <c r="F203" s="238">
        <f>data!AV61</f>
        <v>2261361</v>
      </c>
      <c r="G203" s="238">
        <f>data!AW61</f>
        <v>9270505</v>
      </c>
      <c r="H203" s="238">
        <f>data!AX61</f>
        <v>0</v>
      </c>
      <c r="I203" s="238">
        <f>data!AY61</f>
        <v>11797499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621567</v>
      </c>
      <c r="E204" s="238">
        <f>data!AU62</f>
        <v>0</v>
      </c>
      <c r="F204" s="238">
        <f>data!AV62</f>
        <v>306889</v>
      </c>
      <c r="G204" s="238">
        <f>data!AW62</f>
        <v>41647</v>
      </c>
      <c r="H204" s="238">
        <f>data!AX62</f>
        <v>0</v>
      </c>
      <c r="I204" s="238">
        <f>data!AY62</f>
        <v>1502360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199597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31874</v>
      </c>
      <c r="E206" s="238">
        <f>data!AU64</f>
        <v>0</v>
      </c>
      <c r="F206" s="238">
        <f>data!AV64</f>
        <v>1462695</v>
      </c>
      <c r="G206" s="238">
        <f>data!AW64</f>
        <v>199189</v>
      </c>
      <c r="H206" s="238">
        <f>data!AX64</f>
        <v>0</v>
      </c>
      <c r="I206" s="238">
        <f>data!AY64</f>
        <v>1679058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15168590</v>
      </c>
      <c r="E208" s="238">
        <f>data!AU66</f>
        <v>0</v>
      </c>
      <c r="F208" s="238">
        <f>data!AV66</f>
        <v>6772</v>
      </c>
      <c r="G208" s="238">
        <f>data!AW66</f>
        <v>6314631</v>
      </c>
      <c r="H208" s="238">
        <f>data!AX66</f>
        <v>0</v>
      </c>
      <c r="I208" s="238">
        <f>data!AY66</f>
        <v>245427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11263</v>
      </c>
      <c r="E209" s="238">
        <f>data!AU67</f>
        <v>0</v>
      </c>
      <c r="F209" s="238">
        <f>data!AV67</f>
        <v>76678</v>
      </c>
      <c r="G209" s="238">
        <f>data!AW67</f>
        <v>174017</v>
      </c>
      <c r="H209" s="238">
        <f>data!AX67</f>
        <v>0</v>
      </c>
      <c r="I209" s="238">
        <f>data!AY67</f>
        <v>861017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7831</v>
      </c>
      <c r="E210" s="238">
        <f>data!AU68</f>
        <v>0</v>
      </c>
      <c r="F210" s="238">
        <f>data!AV68</f>
        <v>0</v>
      </c>
      <c r="G210" s="238">
        <f>data!AW68</f>
        <v>261929</v>
      </c>
      <c r="H210" s="238">
        <f>data!AX68</f>
        <v>0</v>
      </c>
      <c r="I210" s="238">
        <f>data!AY68</f>
        <v>311692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5780337</v>
      </c>
      <c r="E211" s="238">
        <f>data!AU69</f>
        <v>0</v>
      </c>
      <c r="F211" s="238">
        <f>data!AV69</f>
        <v>1506997</v>
      </c>
      <c r="G211" s="238">
        <f>data!AW69</f>
        <v>6718218</v>
      </c>
      <c r="H211" s="238">
        <f>data!AX69</f>
        <v>0</v>
      </c>
      <c r="I211" s="238">
        <f>data!AY69</f>
        <v>7954143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913</v>
      </c>
      <c r="E212" s="238">
        <f>-data!AU84</f>
        <v>0</v>
      </c>
      <c r="F212" s="238">
        <f>-data!AV84</f>
        <v>0</v>
      </c>
      <c r="G212" s="238">
        <f>-data!AW84</f>
        <v>84902</v>
      </c>
      <c r="H212" s="238">
        <f>-data!AX84</f>
        <v>0</v>
      </c>
      <c r="I212" s="238">
        <f>-data!AY84</f>
        <v>-413878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28973283</v>
      </c>
      <c r="E213" s="238">
        <f>data!AU85</f>
        <v>0</v>
      </c>
      <c r="F213" s="238">
        <f>data!AV85</f>
        <v>5621392</v>
      </c>
      <c r="G213" s="238">
        <f>data!AW85</f>
        <v>23264635</v>
      </c>
      <c r="H213" s="238">
        <f>data!AX85</f>
        <v>0</v>
      </c>
      <c r="I213" s="238">
        <f>data!AY85</f>
        <v>23937318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32869908</v>
      </c>
      <c r="E216" s="238">
        <f>data!AU87</f>
        <v>0</v>
      </c>
      <c r="F216" s="238">
        <f>data!AV87</f>
        <v>7744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12779152</v>
      </c>
      <c r="E217" s="238">
        <f>data!AU88</f>
        <v>0</v>
      </c>
      <c r="F217" s="238">
        <f>data!AV88</f>
        <v>7983183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45649060</v>
      </c>
      <c r="E218" s="238">
        <f>data!AU89</f>
        <v>0</v>
      </c>
      <c r="F218" s="238">
        <f>data!AV89</f>
        <v>7990927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134</v>
      </c>
      <c r="G220" s="238">
        <f>data!AW90</f>
        <v>1982</v>
      </c>
      <c r="H220" s="238">
        <f>data!AX90</f>
        <v>0</v>
      </c>
      <c r="I220" s="238">
        <f>data!AY90</f>
        <v>23794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24</v>
      </c>
      <c r="G222" s="238">
        <f>data!AW92</f>
        <v>355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0.97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Swedish Health Services, DBA Swedish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2325862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11.613350961538458</v>
      </c>
      <c r="D234" s="245">
        <f>data!BA60</f>
        <v>11.483807692307693</v>
      </c>
      <c r="E234" s="245">
        <f>data!BB60</f>
        <v>79.945956730769225</v>
      </c>
      <c r="F234" s="245">
        <f>data!BC60</f>
        <v>8.3150288461538455</v>
      </c>
      <c r="G234" s="245">
        <f>data!BD60</f>
        <v>-0.25207211538461521</v>
      </c>
      <c r="H234" s="245">
        <f>data!BE60</f>
        <v>310.10674999999998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886871</v>
      </c>
      <c r="D235" s="238">
        <f>data!BA61</f>
        <v>850353</v>
      </c>
      <c r="E235" s="238">
        <f>data!BB61</f>
        <v>9655765</v>
      </c>
      <c r="F235" s="238">
        <f>data!BC61</f>
        <v>596635</v>
      </c>
      <c r="G235" s="238">
        <f>data!BD61</f>
        <v>15430</v>
      </c>
      <c r="H235" s="238">
        <f>data!BE61</f>
        <v>23567077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90117</v>
      </c>
      <c r="D236" s="238">
        <f>data!BA62</f>
        <v>95040</v>
      </c>
      <c r="E236" s="238">
        <f>data!BB62</f>
        <v>1372384</v>
      </c>
      <c r="F236" s="238">
        <f>data!BC62</f>
        <v>62128</v>
      </c>
      <c r="G236" s="238">
        <f>data!BD62</f>
        <v>43561</v>
      </c>
      <c r="H236" s="238">
        <f>data!BE62</f>
        <v>3104814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8578</v>
      </c>
      <c r="F237" s="238">
        <f>data!BC63</f>
        <v>0</v>
      </c>
      <c r="G237" s="238">
        <f>data!BD63</f>
        <v>0</v>
      </c>
      <c r="H237" s="238">
        <f>data!BE63</f>
        <v>69742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783083</v>
      </c>
      <c r="D238" s="238">
        <f>data!BA64</f>
        <v>102094</v>
      </c>
      <c r="E238" s="238">
        <f>data!BB64</f>
        <v>101707</v>
      </c>
      <c r="F238" s="238">
        <f>data!BC64</f>
        <v>693</v>
      </c>
      <c r="G238" s="238">
        <f>data!BD64</f>
        <v>334395</v>
      </c>
      <c r="H238" s="238">
        <f>data!BE64</f>
        <v>2264018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533</v>
      </c>
      <c r="D240" s="238">
        <f>data!BA66</f>
        <v>1444</v>
      </c>
      <c r="E240" s="238">
        <f>data!BB66</f>
        <v>61353</v>
      </c>
      <c r="F240" s="238">
        <f>data!BC66</f>
        <v>0</v>
      </c>
      <c r="G240" s="238">
        <f>data!BD66</f>
        <v>3053</v>
      </c>
      <c r="H240" s="238">
        <f>data!BE66</f>
        <v>3045210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89928</v>
      </c>
      <c r="D241" s="238">
        <f>data!BA67</f>
        <v>43932</v>
      </c>
      <c r="E241" s="238">
        <f>data!BB67</f>
        <v>971</v>
      </c>
      <c r="F241" s="238">
        <f>data!BC67</f>
        <v>0</v>
      </c>
      <c r="G241" s="238">
        <f>data!BD67</f>
        <v>150839</v>
      </c>
      <c r="H241" s="238">
        <f>data!BE67</f>
        <v>2830568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2858</v>
      </c>
      <c r="D242" s="238">
        <f>data!BA68</f>
        <v>0</v>
      </c>
      <c r="E242" s="238">
        <f>data!BB68</f>
        <v>133621</v>
      </c>
      <c r="F242" s="238">
        <f>data!BC68</f>
        <v>0</v>
      </c>
      <c r="G242" s="238">
        <f>data!BD68</f>
        <v>0</v>
      </c>
      <c r="H242" s="238">
        <f>data!BE68</f>
        <v>2556329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592375</v>
      </c>
      <c r="D243" s="238">
        <f>data!BA69</f>
        <v>762418</v>
      </c>
      <c r="E243" s="238">
        <f>data!BB69</f>
        <v>7982482</v>
      </c>
      <c r="F243" s="238">
        <f>data!BC69</f>
        <v>397541</v>
      </c>
      <c r="G243" s="238">
        <f>data!BD69</f>
        <v>32561</v>
      </c>
      <c r="H243" s="238">
        <f>data!BE69</f>
        <v>31470902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-904061</v>
      </c>
      <c r="D244" s="238">
        <f>-data!BA84</f>
        <v>0</v>
      </c>
      <c r="E244" s="238">
        <f>-data!BB84</f>
        <v>-62842</v>
      </c>
      <c r="F244" s="238">
        <f>-data!BC84</f>
        <v>0</v>
      </c>
      <c r="G244" s="238">
        <f>-data!BD84</f>
        <v>0</v>
      </c>
      <c r="H244" s="238">
        <f>-data!BE84</f>
        <v>-4014049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1541704</v>
      </c>
      <c r="D245" s="238">
        <f>data!BA85</f>
        <v>1855281</v>
      </c>
      <c r="E245" s="238">
        <f>data!BB85</f>
        <v>19254019</v>
      </c>
      <c r="F245" s="238">
        <f>data!BC85</f>
        <v>1056997</v>
      </c>
      <c r="G245" s="238">
        <f>data!BD85</f>
        <v>579839</v>
      </c>
      <c r="H245" s="238">
        <f>data!BE85</f>
        <v>64894611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6013</v>
      </c>
      <c r="D252" s="254">
        <f>data!BA90</f>
        <v>5304</v>
      </c>
      <c r="E252" s="254">
        <f>data!BB90</f>
        <v>7313</v>
      </c>
      <c r="F252" s="254">
        <f>data!BC90</f>
        <v>275</v>
      </c>
      <c r="G252" s="254">
        <f>data!BD90</f>
        <v>21794</v>
      </c>
      <c r="H252" s="254">
        <f>data!BE90</f>
        <v>1117328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950</v>
      </c>
      <c r="E254" s="254">
        <f>data!BB92</f>
        <v>1310</v>
      </c>
      <c r="F254" s="254">
        <f>data!BC92</f>
        <v>49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Swedish Health Services, DBA Swedish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19.021149038461541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29.033985576923076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1581676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4097500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230087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477529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225795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1601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3913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65496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52650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139502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1100605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2737177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-48656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3070311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7594564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14446</v>
      </c>
      <c r="I284" s="254">
        <f>data!BM90</f>
        <v>2147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2587</v>
      </c>
      <c r="I286" s="254">
        <f>data!BM92</f>
        <v>384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Swedish Health Services, DBA Swedish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53.888711538461536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6.1277163461538473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7947484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418813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1023331</v>
      </c>
      <c r="D300" s="238">
        <f>data!BO62</f>
        <v>62644056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73795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8626329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-1702195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65516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3763214</v>
      </c>
      <c r="D304" s="238">
        <f>data!BO66</f>
        <v>793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37360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1362744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841887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14638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9106434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363775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2229088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33198316</v>
      </c>
      <c r="D309" s="238">
        <f>data!BO85</f>
        <v>62644849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973897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15444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1878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336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Swedish Health Services, DBA Swedish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12.338927884615382</v>
      </c>
      <c r="H330" s="245">
        <f>data!BZ60</f>
        <v>114.17685576923078</v>
      </c>
      <c r="I330" s="245">
        <f>data!CA60</f>
        <v>118.67514423076923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2214723</v>
      </c>
      <c r="H331" s="257">
        <f>data!BZ61</f>
        <v>13764791</v>
      </c>
      <c r="I331" s="257">
        <f>data!CA61</f>
        <v>9728083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307803</v>
      </c>
      <c r="H332" s="257">
        <f>data!BZ62</f>
        <v>2464152</v>
      </c>
      <c r="I332" s="257">
        <f>data!CA62</f>
        <v>1637095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570000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916008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11841</v>
      </c>
      <c r="H334" s="257">
        <f>data!BZ64</f>
        <v>5010</v>
      </c>
      <c r="I334" s="257">
        <f>data!CA64</f>
        <v>268301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37</v>
      </c>
      <c r="D336" s="257">
        <f>data!BV66</f>
        <v>0</v>
      </c>
      <c r="E336" s="257">
        <f>data!BW66</f>
        <v>14818936</v>
      </c>
      <c r="F336" s="257">
        <f>data!BX66</f>
        <v>0</v>
      </c>
      <c r="G336" s="257">
        <f>data!BY66</f>
        <v>9990</v>
      </c>
      <c r="H336" s="257">
        <f>data!BZ66</f>
        <v>266884</v>
      </c>
      <c r="I336" s="257">
        <f>data!CA66</f>
        <v>14646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620085</v>
      </c>
      <c r="I337" s="257">
        <f>data!CA67</f>
        <v>70011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429545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1480671</v>
      </c>
      <c r="H339" s="257">
        <f>data!BZ69</f>
        <v>9191035</v>
      </c>
      <c r="I339" s="257">
        <f>data!CA69</f>
        <v>7472249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-125563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37</v>
      </c>
      <c r="D341" s="238">
        <f>data!BV85</f>
        <v>0</v>
      </c>
      <c r="E341" s="238">
        <f>data!BW85</f>
        <v>15388936</v>
      </c>
      <c r="F341" s="238">
        <f>data!BX85</f>
        <v>0</v>
      </c>
      <c r="G341" s="238">
        <f>data!BY85</f>
        <v>4025028</v>
      </c>
      <c r="H341" s="238">
        <f>data!BZ85</f>
        <v>26311957</v>
      </c>
      <c r="I341" s="238">
        <f>data!CA85</f>
        <v>20410375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2539</v>
      </c>
      <c r="I348" s="254">
        <f>data!CA90</f>
        <v>10503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455</v>
      </c>
      <c r="I350" s="254">
        <f>data!CA92</f>
        <v>1881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Swedish Health Services, DBA Swedish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165.61199038461544</v>
      </c>
      <c r="E362" s="260"/>
      <c r="F362" s="248"/>
      <c r="G362" s="248"/>
      <c r="H362" s="248"/>
      <c r="I362" s="261">
        <f>data!CE60</f>
        <v>4222.5317836538443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9254600</v>
      </c>
      <c r="E363" s="262"/>
      <c r="F363" s="262"/>
      <c r="G363" s="262"/>
      <c r="H363" s="262"/>
      <c r="I363" s="257">
        <f>data!CE61</f>
        <v>518025931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3826609</v>
      </c>
      <c r="E364" s="262"/>
      <c r="F364" s="262"/>
      <c r="G364" s="262"/>
      <c r="H364" s="262"/>
      <c r="I364" s="257">
        <f>data!CE62</f>
        <v>131392439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196725</v>
      </c>
      <c r="E365" s="262"/>
      <c r="F365" s="262"/>
      <c r="G365" s="262"/>
      <c r="H365" s="262"/>
      <c r="I365" s="257">
        <f>data!CE63</f>
        <v>30345875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733949</v>
      </c>
      <c r="E366" s="262"/>
      <c r="F366" s="262"/>
      <c r="G366" s="262"/>
      <c r="H366" s="262"/>
      <c r="I366" s="257">
        <f>data!CE64</f>
        <v>331408663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1640534</v>
      </c>
      <c r="E368" s="262"/>
      <c r="F368" s="262"/>
      <c r="G368" s="262"/>
      <c r="H368" s="262"/>
      <c r="I368" s="257">
        <f>data!CE66</f>
        <v>104263643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7380730</v>
      </c>
      <c r="E369" s="262"/>
      <c r="F369" s="262"/>
      <c r="G369" s="262"/>
      <c r="H369" s="262"/>
      <c r="I369" s="257">
        <f>data!CE67</f>
        <v>28201383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2095694</v>
      </c>
      <c r="E370" s="262"/>
      <c r="F370" s="262"/>
      <c r="G370" s="262"/>
      <c r="H370" s="262"/>
      <c r="I370" s="257">
        <f>data!CE68</f>
        <v>38503160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111176827</v>
      </c>
      <c r="E371" s="257">
        <f>data!CD69</f>
        <v>0</v>
      </c>
      <c r="F371" s="262"/>
      <c r="G371" s="262"/>
      <c r="H371" s="262"/>
      <c r="I371" s="257">
        <f>data!CE69</f>
        <v>526576497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-393204</v>
      </c>
      <c r="E372" s="238">
        <f>-data!CD84</f>
        <v>0</v>
      </c>
      <c r="F372" s="248"/>
      <c r="G372" s="248"/>
      <c r="H372" s="248"/>
      <c r="I372" s="238">
        <f>-data!CE84</f>
        <v>-108961124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135912464</v>
      </c>
      <c r="E373" s="257">
        <f>data!CD85</f>
        <v>0</v>
      </c>
      <c r="F373" s="262"/>
      <c r="G373" s="262"/>
      <c r="H373" s="262"/>
      <c r="I373" s="238">
        <f>data!CE85</f>
        <v>1599756467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2542772249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2885279262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5428051511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31107</v>
      </c>
      <c r="E380" s="248"/>
      <c r="F380" s="248"/>
      <c r="G380" s="248"/>
      <c r="H380" s="248"/>
      <c r="I380" s="238">
        <f>data!CE90</f>
        <v>2325862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198846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1247.9400000000003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73" zoomScaleNormal="100" workbookViewId="0">
      <selection activeCell="J59" sqref="J5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>
        <v>6010</v>
      </c>
      <c r="D44" s="18">
        <v>6030</v>
      </c>
      <c r="E44" s="18">
        <v>6070</v>
      </c>
      <c r="F44" s="18">
        <v>6100</v>
      </c>
      <c r="G44" s="18">
        <v>6120</v>
      </c>
      <c r="H44" s="18">
        <v>6140</v>
      </c>
      <c r="I44" s="18">
        <v>6150</v>
      </c>
      <c r="J44" s="18">
        <v>6170</v>
      </c>
      <c r="K44" s="18">
        <v>6200</v>
      </c>
      <c r="L44" s="18">
        <v>6210</v>
      </c>
      <c r="M44" s="18">
        <v>6330</v>
      </c>
      <c r="N44" s="18">
        <v>6400</v>
      </c>
      <c r="O44" s="18">
        <v>7010</v>
      </c>
      <c r="P44" s="18">
        <v>7020</v>
      </c>
      <c r="Q44" s="18">
        <v>7030</v>
      </c>
      <c r="R44" s="18">
        <v>7040</v>
      </c>
      <c r="S44" s="18">
        <v>7050</v>
      </c>
      <c r="T44" s="18">
        <v>7060</v>
      </c>
      <c r="U44" s="18">
        <v>7070</v>
      </c>
      <c r="V44" s="18">
        <v>7110</v>
      </c>
      <c r="W44" s="18">
        <v>7120</v>
      </c>
      <c r="X44" s="18">
        <v>7130</v>
      </c>
      <c r="Y44" s="18">
        <v>7140</v>
      </c>
      <c r="Z44" s="18">
        <v>7150</v>
      </c>
      <c r="AA44" s="18">
        <v>7160</v>
      </c>
      <c r="AB44" s="18">
        <v>7170</v>
      </c>
      <c r="AC44" s="18">
        <v>7180</v>
      </c>
      <c r="AD44" s="18">
        <v>7190</v>
      </c>
      <c r="AE44" s="18">
        <v>7200</v>
      </c>
      <c r="AF44" s="18">
        <v>7220</v>
      </c>
      <c r="AG44" s="18">
        <v>7230</v>
      </c>
      <c r="AH44" s="18">
        <v>7240</v>
      </c>
      <c r="AI44" s="18">
        <v>7250</v>
      </c>
      <c r="AJ44" s="18">
        <v>7260</v>
      </c>
      <c r="AK44" s="18">
        <v>7310</v>
      </c>
      <c r="AL44" s="18">
        <v>7320</v>
      </c>
      <c r="AM44" s="18">
        <v>7330</v>
      </c>
      <c r="AN44" s="18">
        <v>7340</v>
      </c>
      <c r="AO44" s="18">
        <v>7350</v>
      </c>
      <c r="AP44" s="18">
        <v>7380</v>
      </c>
      <c r="AQ44" s="18">
        <v>7390</v>
      </c>
      <c r="AR44" s="18">
        <v>7400</v>
      </c>
      <c r="AS44" s="18">
        <v>7410</v>
      </c>
      <c r="AT44" s="18">
        <v>7420</v>
      </c>
      <c r="AU44" s="18">
        <v>7430</v>
      </c>
      <c r="AV44" s="18">
        <v>7490</v>
      </c>
      <c r="AW44" s="18">
        <v>8200</v>
      </c>
      <c r="AX44" s="18">
        <v>8310</v>
      </c>
      <c r="AY44" s="18">
        <v>8320</v>
      </c>
      <c r="AZ44" s="18">
        <v>8330</v>
      </c>
      <c r="BA44" s="18">
        <v>8350</v>
      </c>
      <c r="BB44" s="18">
        <v>8360</v>
      </c>
      <c r="BC44" s="18">
        <v>8370</v>
      </c>
      <c r="BD44" s="18">
        <v>8420</v>
      </c>
      <c r="BE44" s="18">
        <v>8430</v>
      </c>
      <c r="BF44" s="18">
        <v>8460</v>
      </c>
      <c r="BG44" s="18">
        <v>8470</v>
      </c>
      <c r="BH44" s="18">
        <v>8480</v>
      </c>
      <c r="BI44" s="18">
        <v>8490</v>
      </c>
      <c r="BJ44" s="18">
        <v>8510</v>
      </c>
      <c r="BK44" s="18">
        <v>8530</v>
      </c>
      <c r="BL44" s="18">
        <v>8560</v>
      </c>
      <c r="BM44" s="18">
        <v>8590</v>
      </c>
      <c r="BN44" s="18">
        <v>8610</v>
      </c>
      <c r="BO44" s="18">
        <v>8620</v>
      </c>
      <c r="BP44" s="18">
        <v>8630</v>
      </c>
      <c r="BQ44" s="18">
        <v>8640</v>
      </c>
      <c r="BR44" s="18">
        <v>8650</v>
      </c>
      <c r="BS44" s="18">
        <v>8660</v>
      </c>
      <c r="BT44" s="18">
        <v>8670</v>
      </c>
      <c r="BU44" s="18">
        <v>8680</v>
      </c>
      <c r="BV44" s="18">
        <v>8690</v>
      </c>
      <c r="BW44" s="18">
        <v>8700</v>
      </c>
      <c r="BX44" s="18">
        <v>8710</v>
      </c>
      <c r="BY44" s="18">
        <v>8720</v>
      </c>
      <c r="BZ44" s="18">
        <v>8730</v>
      </c>
      <c r="CA44" s="18">
        <v>8740</v>
      </c>
      <c r="CB44" s="18">
        <v>8770</v>
      </c>
      <c r="CC44" s="18">
        <v>8790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60694361</v>
      </c>
      <c r="C47" s="273">
        <v>2620530</v>
      </c>
      <c r="D47" s="273">
        <v>0</v>
      </c>
      <c r="E47" s="273">
        <v>9563024</v>
      </c>
      <c r="F47" s="273">
        <v>0</v>
      </c>
      <c r="G47" s="273">
        <v>0</v>
      </c>
      <c r="H47" s="273">
        <v>808898</v>
      </c>
      <c r="I47" s="273">
        <v>522368</v>
      </c>
      <c r="J47" s="273">
        <v>2294752</v>
      </c>
      <c r="K47" s="273">
        <v>0</v>
      </c>
      <c r="L47" s="273">
        <v>0</v>
      </c>
      <c r="M47" s="273">
        <v>0</v>
      </c>
      <c r="N47" s="273">
        <v>0</v>
      </c>
      <c r="O47" s="273">
        <v>2329071</v>
      </c>
      <c r="P47" s="273">
        <v>6595115</v>
      </c>
      <c r="Q47" s="273">
        <v>937873</v>
      </c>
      <c r="R47" s="273">
        <v>383223</v>
      </c>
      <c r="S47" s="273">
        <v>4133</v>
      </c>
      <c r="T47" s="273">
        <v>269952</v>
      </c>
      <c r="U47" s="273">
        <v>290497</v>
      </c>
      <c r="V47" s="273">
        <v>339982</v>
      </c>
      <c r="W47" s="273">
        <v>155750</v>
      </c>
      <c r="X47" s="273">
        <v>411752</v>
      </c>
      <c r="Y47" s="273">
        <v>1990259</v>
      </c>
      <c r="Z47" s="273">
        <v>5285188</v>
      </c>
      <c r="AA47" s="273">
        <v>111641</v>
      </c>
      <c r="AB47" s="273">
        <v>3707912</v>
      </c>
      <c r="AC47" s="273">
        <v>1110486</v>
      </c>
      <c r="AD47" s="273">
        <v>529343</v>
      </c>
      <c r="AE47" s="273">
        <v>756216</v>
      </c>
      <c r="AF47" s="273">
        <v>0</v>
      </c>
      <c r="AG47" s="273">
        <v>1754579</v>
      </c>
      <c r="AH47" s="273">
        <v>0</v>
      </c>
      <c r="AI47" s="273">
        <v>0</v>
      </c>
      <c r="AJ47" s="273">
        <v>2769173</v>
      </c>
      <c r="AK47" s="273">
        <v>272575</v>
      </c>
      <c r="AL47" s="273">
        <v>32047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640633</v>
      </c>
      <c r="AU47" s="273">
        <v>0</v>
      </c>
      <c r="AV47" s="273">
        <v>324528</v>
      </c>
      <c r="AW47" s="273">
        <v>28071</v>
      </c>
      <c r="AX47" s="273">
        <v>0</v>
      </c>
      <c r="AY47" s="273">
        <v>1588378</v>
      </c>
      <c r="AZ47" s="273">
        <v>119226</v>
      </c>
      <c r="BA47" s="273">
        <v>96740</v>
      </c>
      <c r="BB47" s="273">
        <v>1231541</v>
      </c>
      <c r="BC47" s="273">
        <v>75778</v>
      </c>
      <c r="BD47" s="273">
        <v>11243</v>
      </c>
      <c r="BE47" s="273">
        <v>2971064</v>
      </c>
      <c r="BF47" s="273">
        <v>0</v>
      </c>
      <c r="BG47" s="273">
        <v>0</v>
      </c>
      <c r="BH47" s="273">
        <v>196224</v>
      </c>
      <c r="BI47" s="273">
        <v>0</v>
      </c>
      <c r="BJ47" s="273">
        <v>0</v>
      </c>
      <c r="BK47" s="273">
        <v>0</v>
      </c>
      <c r="BL47" s="273">
        <v>508174</v>
      </c>
      <c r="BM47" s="273">
        <v>0</v>
      </c>
      <c r="BN47" s="273">
        <v>931427</v>
      </c>
      <c r="BO47" s="273">
        <v>4087046</v>
      </c>
      <c r="BP47" s="273">
        <v>0</v>
      </c>
      <c r="BQ47" s="273">
        <v>0</v>
      </c>
      <c r="BR47" s="273">
        <v>0</v>
      </c>
      <c r="BS47" s="273">
        <v>58140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312370</v>
      </c>
      <c r="BZ47" s="273">
        <v>2392962</v>
      </c>
      <c r="CA47" s="273">
        <v>1300338</v>
      </c>
      <c r="CB47" s="273">
        <v>0</v>
      </c>
      <c r="CC47" s="273">
        <v>-2025861</v>
      </c>
      <c r="CD47" s="16"/>
      <c r="CE47" s="25">
        <v>60694361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60694361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28921789</v>
      </c>
      <c r="C51" s="273">
        <v>443572</v>
      </c>
      <c r="D51" s="273">
        <v>0</v>
      </c>
      <c r="E51" s="273">
        <v>569498</v>
      </c>
      <c r="F51" s="273">
        <v>0</v>
      </c>
      <c r="G51" s="273">
        <v>3036</v>
      </c>
      <c r="H51" s="273">
        <v>11512</v>
      </c>
      <c r="I51" s="273">
        <v>40126</v>
      </c>
      <c r="J51" s="273">
        <v>281090</v>
      </c>
      <c r="K51" s="273">
        <v>0</v>
      </c>
      <c r="L51" s="273">
        <v>0</v>
      </c>
      <c r="M51" s="273">
        <v>0</v>
      </c>
      <c r="N51" s="273">
        <v>0</v>
      </c>
      <c r="O51" s="273">
        <v>225243</v>
      </c>
      <c r="P51" s="273">
        <v>4796503</v>
      </c>
      <c r="Q51" s="273">
        <v>40260</v>
      </c>
      <c r="R51" s="273">
        <v>263521</v>
      </c>
      <c r="S51" s="273">
        <v>1202922</v>
      </c>
      <c r="T51" s="273">
        <v>18192</v>
      </c>
      <c r="U51" s="273">
        <v>283951</v>
      </c>
      <c r="V51" s="273">
        <v>194880</v>
      </c>
      <c r="W51" s="273">
        <v>171239</v>
      </c>
      <c r="X51" s="273">
        <v>324878</v>
      </c>
      <c r="Y51" s="273">
        <v>2674128</v>
      </c>
      <c r="Z51" s="273">
        <v>1751919</v>
      </c>
      <c r="AA51" s="273">
        <v>269323</v>
      </c>
      <c r="AB51" s="273">
        <v>629312</v>
      </c>
      <c r="AC51" s="273">
        <v>235832</v>
      </c>
      <c r="AD51" s="273">
        <v>122512</v>
      </c>
      <c r="AE51" s="273">
        <v>2008</v>
      </c>
      <c r="AF51" s="273">
        <v>0</v>
      </c>
      <c r="AG51" s="273">
        <v>435554</v>
      </c>
      <c r="AH51" s="273">
        <v>0</v>
      </c>
      <c r="AI51" s="273">
        <v>0</v>
      </c>
      <c r="AJ51" s="273">
        <v>332145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76678</v>
      </c>
      <c r="AW51" s="273">
        <v>21301</v>
      </c>
      <c r="AX51" s="273">
        <v>0</v>
      </c>
      <c r="AY51" s="273">
        <v>846099</v>
      </c>
      <c r="AZ51" s="273">
        <v>121937</v>
      </c>
      <c r="BA51" s="273">
        <v>43932</v>
      </c>
      <c r="BB51" s="273">
        <v>971</v>
      </c>
      <c r="BC51" s="273">
        <v>0</v>
      </c>
      <c r="BD51" s="273">
        <v>150839</v>
      </c>
      <c r="BE51" s="273">
        <v>2886718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1573293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545877</v>
      </c>
      <c r="CA51" s="273">
        <v>70011</v>
      </c>
      <c r="CB51" s="273">
        <v>0</v>
      </c>
      <c r="CC51" s="273">
        <v>7260977</v>
      </c>
      <c r="CD51" s="16"/>
      <c r="CE51" s="25">
        <v>28921789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28921789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14205</v>
      </c>
      <c r="D59" s="273">
        <v>0</v>
      </c>
      <c r="E59" s="273">
        <v>99375</v>
      </c>
      <c r="F59" s="273">
        <v>0</v>
      </c>
      <c r="G59" s="273">
        <v>0</v>
      </c>
      <c r="H59" s="273">
        <v>7947</v>
      </c>
      <c r="I59" s="273">
        <v>4549</v>
      </c>
      <c r="J59" s="273">
        <v>16946</v>
      </c>
      <c r="K59" s="273">
        <v>0</v>
      </c>
      <c r="L59" s="273">
        <v>0</v>
      </c>
      <c r="M59" s="273">
        <v>0</v>
      </c>
      <c r="N59" s="273">
        <v>0</v>
      </c>
      <c r="O59" s="273">
        <v>5717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2325863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171.08416346153845</v>
      </c>
      <c r="D60" s="277">
        <v>0</v>
      </c>
      <c r="E60" s="277">
        <v>739.48900000000026</v>
      </c>
      <c r="F60" s="277">
        <v>0</v>
      </c>
      <c r="G60" s="277">
        <v>0</v>
      </c>
      <c r="H60" s="277">
        <v>46.038596153846171</v>
      </c>
      <c r="I60" s="277">
        <v>28.460336538461533</v>
      </c>
      <c r="J60" s="277">
        <v>136.84696634615386</v>
      </c>
      <c r="K60" s="277">
        <v>0</v>
      </c>
      <c r="L60" s="277">
        <v>0</v>
      </c>
      <c r="M60" s="277">
        <v>0</v>
      </c>
      <c r="N60" s="277">
        <v>0</v>
      </c>
      <c r="O60" s="277">
        <v>160.19309134615389</v>
      </c>
      <c r="P60" s="332">
        <v>452.88042307692308</v>
      </c>
      <c r="Q60" s="332">
        <v>52.399043269230773</v>
      </c>
      <c r="R60" s="332">
        <v>22.909442307692302</v>
      </c>
      <c r="S60" s="278">
        <v>0</v>
      </c>
      <c r="T60" s="278">
        <v>9.5881826923076918</v>
      </c>
      <c r="U60" s="333">
        <v>11.162836538461539</v>
      </c>
      <c r="V60" s="332">
        <v>24.592908653846155</v>
      </c>
      <c r="W60" s="332">
        <v>9.6532451923076916</v>
      </c>
      <c r="X60" s="332">
        <v>22.095990384615384</v>
      </c>
      <c r="Y60" s="332">
        <v>124.43338942307693</v>
      </c>
      <c r="Z60" s="332">
        <v>293.73247596153857</v>
      </c>
      <c r="AA60" s="332">
        <v>5.3455336538461538</v>
      </c>
      <c r="AB60" s="278">
        <v>169.21074038461538</v>
      </c>
      <c r="AC60" s="332">
        <v>73.498610576923085</v>
      </c>
      <c r="AD60" s="332">
        <v>19.291100961538465</v>
      </c>
      <c r="AE60" s="332">
        <v>43.752581730769236</v>
      </c>
      <c r="AF60" s="332">
        <v>0</v>
      </c>
      <c r="AG60" s="332">
        <v>131.89562019230772</v>
      </c>
      <c r="AH60" s="332">
        <v>0</v>
      </c>
      <c r="AI60" s="332">
        <v>0</v>
      </c>
      <c r="AJ60" s="332">
        <v>190.36329807692309</v>
      </c>
      <c r="AK60" s="332">
        <v>16.164596153846155</v>
      </c>
      <c r="AL60" s="332">
        <v>1.6620865384615384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39.131413461538457</v>
      </c>
      <c r="AU60" s="332">
        <v>0</v>
      </c>
      <c r="AV60" s="278">
        <v>14.687750000000001</v>
      </c>
      <c r="AW60" s="278">
        <v>2.2866634615384616</v>
      </c>
      <c r="AX60" s="278">
        <v>0</v>
      </c>
      <c r="AY60" s="332">
        <v>148.60287500000001</v>
      </c>
      <c r="AZ60" s="332">
        <v>12.030514423076923</v>
      </c>
      <c r="BA60" s="278">
        <v>10.813586538461538</v>
      </c>
      <c r="BB60" s="278">
        <v>77.994399038461538</v>
      </c>
      <c r="BC60" s="278">
        <v>8.7813269230769233</v>
      </c>
      <c r="BD60" s="278">
        <v>-0.11172596153846204</v>
      </c>
      <c r="BE60" s="332">
        <v>300.22361057692302</v>
      </c>
      <c r="BF60" s="278">
        <v>0</v>
      </c>
      <c r="BG60" s="278">
        <v>0</v>
      </c>
      <c r="BH60" s="278">
        <v>17.147466346153845</v>
      </c>
      <c r="BI60" s="278">
        <v>0</v>
      </c>
      <c r="BJ60" s="278">
        <v>0</v>
      </c>
      <c r="BK60" s="278">
        <v>0</v>
      </c>
      <c r="BL60" s="278">
        <v>28.669216346153842</v>
      </c>
      <c r="BM60" s="278">
        <v>0</v>
      </c>
      <c r="BN60" s="278">
        <v>60.573692307692312</v>
      </c>
      <c r="BO60" s="278">
        <v>0</v>
      </c>
      <c r="BP60" s="278">
        <v>0</v>
      </c>
      <c r="BQ60" s="278">
        <v>0</v>
      </c>
      <c r="BR60" s="278">
        <v>0</v>
      </c>
      <c r="BS60" s="278">
        <v>4.6119423076923072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12.268860576923078</v>
      </c>
      <c r="BZ60" s="278">
        <v>107.86536057692311</v>
      </c>
      <c r="CA60" s="278">
        <v>115.10420192307693</v>
      </c>
      <c r="CB60" s="278">
        <v>0</v>
      </c>
      <c r="CC60" s="278">
        <v>150.31916826923077</v>
      </c>
      <c r="CD60" s="209" t="s">
        <v>247</v>
      </c>
      <c r="CE60" s="227">
        <v>4067.7445817307703</v>
      </c>
    </row>
    <row r="61" spans="1:83" x14ac:dyDescent="0.25">
      <c r="A61" s="31" t="s">
        <v>262</v>
      </c>
      <c r="B61" s="16"/>
      <c r="C61" s="273">
        <v>19816649</v>
      </c>
      <c r="D61" s="273">
        <v>0</v>
      </c>
      <c r="E61" s="273">
        <v>76055474</v>
      </c>
      <c r="F61" s="273">
        <v>0</v>
      </c>
      <c r="G61" s="273">
        <v>0</v>
      </c>
      <c r="H61" s="273">
        <v>5727042</v>
      </c>
      <c r="I61" s="273">
        <v>3448959</v>
      </c>
      <c r="J61" s="273">
        <v>17566845</v>
      </c>
      <c r="K61" s="273">
        <v>0</v>
      </c>
      <c r="L61" s="273">
        <v>0</v>
      </c>
      <c r="M61" s="273">
        <v>0</v>
      </c>
      <c r="N61" s="273">
        <v>0</v>
      </c>
      <c r="O61" s="273">
        <v>16843994</v>
      </c>
      <c r="P61" s="329">
        <v>55756657</v>
      </c>
      <c r="Q61" s="329">
        <v>6996695</v>
      </c>
      <c r="R61" s="329">
        <v>2462397</v>
      </c>
      <c r="S61" s="280">
        <v>5283</v>
      </c>
      <c r="T61" s="280">
        <v>1532780</v>
      </c>
      <c r="U61" s="331">
        <v>1409037</v>
      </c>
      <c r="V61" s="329">
        <v>3273367</v>
      </c>
      <c r="W61" s="329">
        <v>1541242</v>
      </c>
      <c r="X61" s="329">
        <v>2839829</v>
      </c>
      <c r="Y61" s="329">
        <v>14228931</v>
      </c>
      <c r="Z61" s="329">
        <v>45089112</v>
      </c>
      <c r="AA61" s="329">
        <v>859495</v>
      </c>
      <c r="AB61" s="281">
        <v>24918790</v>
      </c>
      <c r="AC61" s="329">
        <v>8655306</v>
      </c>
      <c r="AD61" s="329">
        <v>2936071</v>
      </c>
      <c r="AE61" s="329">
        <v>4929661</v>
      </c>
      <c r="AF61" s="329">
        <v>0</v>
      </c>
      <c r="AG61" s="329">
        <v>13766183</v>
      </c>
      <c r="AH61" s="329">
        <v>0</v>
      </c>
      <c r="AI61" s="329">
        <v>0</v>
      </c>
      <c r="AJ61" s="329">
        <v>22030433</v>
      </c>
      <c r="AK61" s="329">
        <v>1757876</v>
      </c>
      <c r="AL61" s="329">
        <v>206197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7468228</v>
      </c>
      <c r="AU61" s="329">
        <v>0</v>
      </c>
      <c r="AV61" s="280">
        <v>2089480</v>
      </c>
      <c r="AW61" s="280">
        <v>7740364</v>
      </c>
      <c r="AX61" s="280">
        <v>0</v>
      </c>
      <c r="AY61" s="329">
        <v>10963848</v>
      </c>
      <c r="AZ61" s="329">
        <v>841441</v>
      </c>
      <c r="BA61" s="280">
        <v>700097</v>
      </c>
      <c r="BB61" s="280">
        <v>8490902</v>
      </c>
      <c r="BC61" s="280">
        <v>597137</v>
      </c>
      <c r="BD61" s="280">
        <v>162555</v>
      </c>
      <c r="BE61" s="329">
        <v>21681635</v>
      </c>
      <c r="BF61" s="280">
        <v>0</v>
      </c>
      <c r="BG61" s="280">
        <v>0</v>
      </c>
      <c r="BH61" s="280">
        <v>1372709</v>
      </c>
      <c r="BI61" s="280">
        <v>0</v>
      </c>
      <c r="BJ61" s="280">
        <v>0</v>
      </c>
      <c r="BK61" s="280">
        <v>0</v>
      </c>
      <c r="BL61" s="280">
        <v>3783254</v>
      </c>
      <c r="BM61" s="280">
        <v>0</v>
      </c>
      <c r="BN61" s="280">
        <v>7909757</v>
      </c>
      <c r="BO61" s="280">
        <v>0</v>
      </c>
      <c r="BP61" s="280">
        <v>0</v>
      </c>
      <c r="BQ61" s="280">
        <v>0</v>
      </c>
      <c r="BR61" s="280">
        <v>0</v>
      </c>
      <c r="BS61" s="280">
        <v>339538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2102488</v>
      </c>
      <c r="BZ61" s="280">
        <v>10608383</v>
      </c>
      <c r="CA61" s="280">
        <v>10238142</v>
      </c>
      <c r="CB61" s="280">
        <v>0</v>
      </c>
      <c r="CC61" s="280">
        <v>10598061</v>
      </c>
      <c r="CD61" s="24" t="s">
        <v>247</v>
      </c>
      <c r="CE61" s="25">
        <v>462342324</v>
      </c>
    </row>
    <row r="62" spans="1:83" x14ac:dyDescent="0.25">
      <c r="A62" s="31" t="s">
        <v>10</v>
      </c>
      <c r="B62" s="16"/>
      <c r="C62" s="25">
        <v>2620530</v>
      </c>
      <c r="D62" s="25">
        <v>0</v>
      </c>
      <c r="E62" s="25">
        <v>9563024</v>
      </c>
      <c r="F62" s="25">
        <v>0</v>
      </c>
      <c r="G62" s="25">
        <v>0</v>
      </c>
      <c r="H62" s="25">
        <v>808898</v>
      </c>
      <c r="I62" s="25">
        <v>522368</v>
      </c>
      <c r="J62" s="25">
        <v>2294752</v>
      </c>
      <c r="K62" s="25">
        <v>0</v>
      </c>
      <c r="L62" s="25">
        <v>0</v>
      </c>
      <c r="M62" s="25">
        <v>0</v>
      </c>
      <c r="N62" s="25">
        <v>0</v>
      </c>
      <c r="O62" s="25">
        <v>2329071</v>
      </c>
      <c r="P62" s="25">
        <v>6595115</v>
      </c>
      <c r="Q62" s="25">
        <v>937873</v>
      </c>
      <c r="R62" s="25">
        <v>383223</v>
      </c>
      <c r="S62" s="25">
        <v>4133</v>
      </c>
      <c r="T62" s="25">
        <v>269952</v>
      </c>
      <c r="U62" s="25">
        <v>290497</v>
      </c>
      <c r="V62" s="25">
        <v>339982</v>
      </c>
      <c r="W62" s="25">
        <v>155750</v>
      </c>
      <c r="X62" s="25">
        <v>411752</v>
      </c>
      <c r="Y62" s="25">
        <v>1990259</v>
      </c>
      <c r="Z62" s="25">
        <v>5285188</v>
      </c>
      <c r="AA62" s="25">
        <v>111641</v>
      </c>
      <c r="AB62" s="25">
        <v>3707912</v>
      </c>
      <c r="AC62" s="25">
        <v>1110486</v>
      </c>
      <c r="AD62" s="25">
        <v>529343</v>
      </c>
      <c r="AE62" s="25">
        <v>756216</v>
      </c>
      <c r="AF62" s="25">
        <v>0</v>
      </c>
      <c r="AG62" s="25">
        <v>1754579</v>
      </c>
      <c r="AH62" s="25">
        <v>0</v>
      </c>
      <c r="AI62" s="25">
        <v>0</v>
      </c>
      <c r="AJ62" s="25">
        <v>2769173</v>
      </c>
      <c r="AK62" s="25">
        <v>272575</v>
      </c>
      <c r="AL62" s="25">
        <v>32047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640633</v>
      </c>
      <c r="AU62" s="25">
        <v>0</v>
      </c>
      <c r="AV62" s="25">
        <v>324528</v>
      </c>
      <c r="AW62" s="25">
        <v>28071</v>
      </c>
      <c r="AX62" s="25">
        <v>0</v>
      </c>
      <c r="AY62" s="25">
        <v>1588378</v>
      </c>
      <c r="AZ62" s="25">
        <v>119226</v>
      </c>
      <c r="BA62" s="25">
        <v>96740</v>
      </c>
      <c r="BB62" s="25">
        <v>1231541</v>
      </c>
      <c r="BC62" s="25">
        <v>75778</v>
      </c>
      <c r="BD62" s="25">
        <v>11243</v>
      </c>
      <c r="BE62" s="25">
        <v>2971064</v>
      </c>
      <c r="BF62" s="25">
        <v>0</v>
      </c>
      <c r="BG62" s="25">
        <v>0</v>
      </c>
      <c r="BH62" s="25">
        <v>196224</v>
      </c>
      <c r="BI62" s="25">
        <v>0</v>
      </c>
      <c r="BJ62" s="25">
        <v>0</v>
      </c>
      <c r="BK62" s="25">
        <v>0</v>
      </c>
      <c r="BL62" s="25">
        <v>508174</v>
      </c>
      <c r="BM62" s="25">
        <v>0</v>
      </c>
      <c r="BN62" s="25">
        <v>931427</v>
      </c>
      <c r="BO62" s="25">
        <v>4087046</v>
      </c>
      <c r="BP62" s="25">
        <v>0</v>
      </c>
      <c r="BQ62" s="25">
        <v>0</v>
      </c>
      <c r="BR62" s="25">
        <v>0</v>
      </c>
      <c r="BS62" s="25">
        <v>58140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312370</v>
      </c>
      <c r="BZ62" s="25">
        <v>2392962</v>
      </c>
      <c r="CA62" s="25">
        <v>1300338</v>
      </c>
      <c r="CB62" s="25">
        <v>0</v>
      </c>
      <c r="CC62" s="25">
        <v>-2025861</v>
      </c>
      <c r="CD62" s="24" t="s">
        <v>247</v>
      </c>
      <c r="CE62" s="25">
        <v>60694361</v>
      </c>
    </row>
    <row r="63" spans="1:83" x14ac:dyDescent="0.25">
      <c r="A63" s="31" t="s">
        <v>263</v>
      </c>
      <c r="B63" s="16"/>
      <c r="C63" s="273">
        <v>249845</v>
      </c>
      <c r="D63" s="273">
        <v>0</v>
      </c>
      <c r="E63" s="273">
        <v>692920</v>
      </c>
      <c r="F63" s="273">
        <v>0</v>
      </c>
      <c r="G63" s="273">
        <v>0</v>
      </c>
      <c r="H63" s="273">
        <v>0</v>
      </c>
      <c r="I63" s="273">
        <v>32443</v>
      </c>
      <c r="J63" s="273">
        <v>83729</v>
      </c>
      <c r="K63" s="273">
        <v>0</v>
      </c>
      <c r="L63" s="273">
        <v>0</v>
      </c>
      <c r="M63" s="273">
        <v>0</v>
      </c>
      <c r="N63" s="273">
        <v>0</v>
      </c>
      <c r="O63" s="273">
        <v>826231</v>
      </c>
      <c r="P63" s="329">
        <v>166114</v>
      </c>
      <c r="Q63" s="329">
        <v>0</v>
      </c>
      <c r="R63" s="329">
        <v>4514980</v>
      </c>
      <c r="S63" s="280">
        <v>109864</v>
      </c>
      <c r="T63" s="280">
        <v>0</v>
      </c>
      <c r="U63" s="331">
        <v>3163321</v>
      </c>
      <c r="V63" s="329">
        <v>8876</v>
      </c>
      <c r="W63" s="329">
        <v>0</v>
      </c>
      <c r="X63" s="329">
        <v>415</v>
      </c>
      <c r="Y63" s="329">
        <v>2305147</v>
      </c>
      <c r="Z63" s="329">
        <v>277048</v>
      </c>
      <c r="AA63" s="329">
        <v>4950</v>
      </c>
      <c r="AB63" s="281">
        <v>348762</v>
      </c>
      <c r="AC63" s="329">
        <v>112753</v>
      </c>
      <c r="AD63" s="329">
        <v>0</v>
      </c>
      <c r="AE63" s="329">
        <v>0</v>
      </c>
      <c r="AF63" s="329">
        <v>0</v>
      </c>
      <c r="AG63" s="329">
        <v>2568187</v>
      </c>
      <c r="AH63" s="329">
        <v>0</v>
      </c>
      <c r="AI63" s="329">
        <v>0</v>
      </c>
      <c r="AJ63" s="329">
        <v>4767509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300</v>
      </c>
      <c r="AU63" s="329">
        <v>0</v>
      </c>
      <c r="AV63" s="280">
        <v>0</v>
      </c>
      <c r="AW63" s="280">
        <v>459962</v>
      </c>
      <c r="AX63" s="280">
        <v>0</v>
      </c>
      <c r="AY63" s="329">
        <v>0</v>
      </c>
      <c r="AZ63" s="329">
        <v>0</v>
      </c>
      <c r="BA63" s="280">
        <v>0</v>
      </c>
      <c r="BB63" s="280">
        <v>4245</v>
      </c>
      <c r="BC63" s="280">
        <v>0</v>
      </c>
      <c r="BD63" s="280">
        <v>0</v>
      </c>
      <c r="BE63" s="329">
        <v>639781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200724</v>
      </c>
      <c r="BM63" s="280">
        <v>0</v>
      </c>
      <c r="BN63" s="280">
        <v>7384724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458957</v>
      </c>
      <c r="BX63" s="280">
        <v>0</v>
      </c>
      <c r="BY63" s="280">
        <v>75</v>
      </c>
      <c r="BZ63" s="280">
        <v>0</v>
      </c>
      <c r="CA63" s="280">
        <v>1129990</v>
      </c>
      <c r="CB63" s="280">
        <v>0</v>
      </c>
      <c r="CC63" s="280">
        <v>-182305</v>
      </c>
      <c r="CD63" s="24" t="s">
        <v>247</v>
      </c>
      <c r="CE63" s="25">
        <v>30329547</v>
      </c>
    </row>
    <row r="64" spans="1:83" x14ac:dyDescent="0.25">
      <c r="A64" s="31" t="s">
        <v>264</v>
      </c>
      <c r="B64" s="16"/>
      <c r="C64" s="273">
        <v>2613517</v>
      </c>
      <c r="D64" s="273">
        <v>0</v>
      </c>
      <c r="E64" s="273">
        <v>5121200</v>
      </c>
      <c r="F64" s="273">
        <v>0</v>
      </c>
      <c r="G64" s="273">
        <v>748</v>
      </c>
      <c r="H64" s="273">
        <v>87948</v>
      </c>
      <c r="I64" s="273">
        <v>54839</v>
      </c>
      <c r="J64" s="273">
        <v>985153</v>
      </c>
      <c r="K64" s="273">
        <v>0</v>
      </c>
      <c r="L64" s="273">
        <v>0</v>
      </c>
      <c r="M64" s="273">
        <v>0</v>
      </c>
      <c r="N64" s="273">
        <v>0</v>
      </c>
      <c r="O64" s="273">
        <v>2297265</v>
      </c>
      <c r="P64" s="329">
        <v>16228306</v>
      </c>
      <c r="Q64" s="329">
        <v>270332</v>
      </c>
      <c r="R64" s="329">
        <v>4236605</v>
      </c>
      <c r="S64" s="280">
        <v>43501111</v>
      </c>
      <c r="T64" s="280">
        <v>410637</v>
      </c>
      <c r="U64" s="331">
        <v>1306377</v>
      </c>
      <c r="V64" s="329">
        <v>1567822</v>
      </c>
      <c r="W64" s="329">
        <v>79533</v>
      </c>
      <c r="X64" s="329">
        <v>647144</v>
      </c>
      <c r="Y64" s="329">
        <v>2445064</v>
      </c>
      <c r="Z64" s="329">
        <v>8117495</v>
      </c>
      <c r="AA64" s="329">
        <v>2249553</v>
      </c>
      <c r="AB64" s="281">
        <v>193587259</v>
      </c>
      <c r="AC64" s="329">
        <v>2365914</v>
      </c>
      <c r="AD64" s="329">
        <v>169487</v>
      </c>
      <c r="AE64" s="329">
        <v>23012</v>
      </c>
      <c r="AF64" s="329">
        <v>0</v>
      </c>
      <c r="AG64" s="329">
        <v>2203437</v>
      </c>
      <c r="AH64" s="329">
        <v>0</v>
      </c>
      <c r="AI64" s="329">
        <v>0</v>
      </c>
      <c r="AJ64" s="329">
        <v>2241245</v>
      </c>
      <c r="AK64" s="329">
        <v>1186</v>
      </c>
      <c r="AL64" s="329">
        <v>683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55279</v>
      </c>
      <c r="AU64" s="329">
        <v>0</v>
      </c>
      <c r="AV64" s="280">
        <v>81481</v>
      </c>
      <c r="AW64" s="280">
        <v>121208</v>
      </c>
      <c r="AX64" s="280">
        <v>0</v>
      </c>
      <c r="AY64" s="329">
        <v>1345688</v>
      </c>
      <c r="AZ64" s="329">
        <v>1013673</v>
      </c>
      <c r="BA64" s="280">
        <v>71588</v>
      </c>
      <c r="BB64" s="280">
        <v>173387</v>
      </c>
      <c r="BC64" s="280">
        <v>32</v>
      </c>
      <c r="BD64" s="280">
        <v>604043</v>
      </c>
      <c r="BE64" s="329">
        <v>3213027</v>
      </c>
      <c r="BF64" s="280">
        <v>0</v>
      </c>
      <c r="BG64" s="280">
        <v>0</v>
      </c>
      <c r="BH64" s="280">
        <v>1375</v>
      </c>
      <c r="BI64" s="280">
        <v>0</v>
      </c>
      <c r="BJ64" s="280">
        <v>0</v>
      </c>
      <c r="BK64" s="280">
        <v>0</v>
      </c>
      <c r="BL64" s="280">
        <v>8300</v>
      </c>
      <c r="BM64" s="280">
        <v>0</v>
      </c>
      <c r="BN64" s="280">
        <v>463588</v>
      </c>
      <c r="BO64" s="280">
        <v>0</v>
      </c>
      <c r="BP64" s="280">
        <v>0</v>
      </c>
      <c r="BQ64" s="280">
        <v>0</v>
      </c>
      <c r="BR64" s="280">
        <v>0</v>
      </c>
      <c r="BS64" s="280">
        <v>44124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2952</v>
      </c>
      <c r="BZ64" s="280">
        <v>8888</v>
      </c>
      <c r="CA64" s="280">
        <v>197493</v>
      </c>
      <c r="CB64" s="280">
        <v>60</v>
      </c>
      <c r="CC64" s="280">
        <v>-471309</v>
      </c>
      <c r="CD64" s="24" t="s">
        <v>247</v>
      </c>
      <c r="CE64" s="25">
        <v>299747749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154337</v>
      </c>
      <c r="D66" s="273">
        <v>0</v>
      </c>
      <c r="E66" s="273">
        <v>840977</v>
      </c>
      <c r="F66" s="273">
        <v>0</v>
      </c>
      <c r="G66" s="273">
        <v>0</v>
      </c>
      <c r="H66" s="273">
        <v>96313</v>
      </c>
      <c r="I66" s="273">
        <v>481117</v>
      </c>
      <c r="J66" s="273">
        <v>32674</v>
      </c>
      <c r="K66" s="273">
        <v>0</v>
      </c>
      <c r="L66" s="273">
        <v>0</v>
      </c>
      <c r="M66" s="273">
        <v>0</v>
      </c>
      <c r="N66" s="273">
        <v>0</v>
      </c>
      <c r="O66" s="273">
        <v>260945</v>
      </c>
      <c r="P66" s="329">
        <v>1637514</v>
      </c>
      <c r="Q66" s="329">
        <v>8366</v>
      </c>
      <c r="R66" s="329">
        <v>25318</v>
      </c>
      <c r="S66" s="280">
        <v>745095</v>
      </c>
      <c r="T66" s="280">
        <v>5131</v>
      </c>
      <c r="U66" s="331">
        <v>24409801</v>
      </c>
      <c r="V66" s="329">
        <v>102750</v>
      </c>
      <c r="W66" s="329">
        <v>95930</v>
      </c>
      <c r="X66" s="329">
        <v>47680</v>
      </c>
      <c r="Y66" s="329">
        <v>2024568</v>
      </c>
      <c r="Z66" s="329">
        <v>2572532</v>
      </c>
      <c r="AA66" s="329">
        <v>11149</v>
      </c>
      <c r="AB66" s="281">
        <v>1025033</v>
      </c>
      <c r="AC66" s="329">
        <v>67114</v>
      </c>
      <c r="AD66" s="329">
        <v>5889</v>
      </c>
      <c r="AE66" s="329">
        <v>56940</v>
      </c>
      <c r="AF66" s="329">
        <v>0</v>
      </c>
      <c r="AG66" s="329">
        <v>86713</v>
      </c>
      <c r="AH66" s="329">
        <v>0</v>
      </c>
      <c r="AI66" s="329">
        <v>0</v>
      </c>
      <c r="AJ66" s="329">
        <v>14099478</v>
      </c>
      <c r="AK66" s="329">
        <v>66</v>
      </c>
      <c r="AL66" s="329">
        <v>151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13480169</v>
      </c>
      <c r="AU66" s="329">
        <v>0</v>
      </c>
      <c r="AV66" s="280">
        <v>3121</v>
      </c>
      <c r="AW66" s="280">
        <v>6383495</v>
      </c>
      <c r="AX66" s="280">
        <v>0</v>
      </c>
      <c r="AY66" s="329">
        <v>195334</v>
      </c>
      <c r="AZ66" s="329">
        <v>1651</v>
      </c>
      <c r="BA66" s="280">
        <v>26706</v>
      </c>
      <c r="BB66" s="280">
        <v>134499</v>
      </c>
      <c r="BC66" s="280">
        <v>12</v>
      </c>
      <c r="BD66" s="280">
        <v>55037</v>
      </c>
      <c r="BE66" s="329">
        <v>2340654</v>
      </c>
      <c r="BF66" s="280">
        <v>0</v>
      </c>
      <c r="BG66" s="280">
        <v>0</v>
      </c>
      <c r="BH66" s="280">
        <v>38955</v>
      </c>
      <c r="BI66" s="280">
        <v>0</v>
      </c>
      <c r="BJ66" s="280">
        <v>0</v>
      </c>
      <c r="BK66" s="280">
        <v>0</v>
      </c>
      <c r="BL66" s="280">
        <v>39670</v>
      </c>
      <c r="BM66" s="280">
        <v>0</v>
      </c>
      <c r="BN66" s="280">
        <v>1707440</v>
      </c>
      <c r="BO66" s="280">
        <v>589</v>
      </c>
      <c r="BP66" s="280">
        <v>0</v>
      </c>
      <c r="BQ66" s="280">
        <v>0</v>
      </c>
      <c r="BR66" s="280">
        <v>0</v>
      </c>
      <c r="BS66" s="280">
        <v>28837</v>
      </c>
      <c r="BT66" s="280">
        <v>0</v>
      </c>
      <c r="BU66" s="280">
        <v>0</v>
      </c>
      <c r="BV66" s="280">
        <v>0</v>
      </c>
      <c r="BW66" s="280">
        <v>14328345</v>
      </c>
      <c r="BX66" s="280">
        <v>0</v>
      </c>
      <c r="BY66" s="280">
        <v>-37368</v>
      </c>
      <c r="BZ66" s="280">
        <v>104691</v>
      </c>
      <c r="CA66" s="280">
        <v>28980</v>
      </c>
      <c r="CB66" s="280">
        <v>0</v>
      </c>
      <c r="CC66" s="280">
        <v>556659</v>
      </c>
      <c r="CD66" s="24" t="s">
        <v>247</v>
      </c>
      <c r="CE66" s="25">
        <v>88311057</v>
      </c>
    </row>
    <row r="67" spans="1:83" x14ac:dyDescent="0.25">
      <c r="A67" s="31" t="s">
        <v>15</v>
      </c>
      <c r="B67" s="16"/>
      <c r="C67" s="25">
        <v>443572</v>
      </c>
      <c r="D67" s="25">
        <v>0</v>
      </c>
      <c r="E67" s="25">
        <v>569498</v>
      </c>
      <c r="F67" s="25">
        <v>0</v>
      </c>
      <c r="G67" s="25">
        <v>3036</v>
      </c>
      <c r="H67" s="25">
        <v>11512</v>
      </c>
      <c r="I67" s="25">
        <v>40126</v>
      </c>
      <c r="J67" s="25">
        <v>281090</v>
      </c>
      <c r="K67" s="25">
        <v>0</v>
      </c>
      <c r="L67" s="25">
        <v>0</v>
      </c>
      <c r="M67" s="25">
        <v>0</v>
      </c>
      <c r="N67" s="25">
        <v>0</v>
      </c>
      <c r="O67" s="25">
        <v>225243</v>
      </c>
      <c r="P67" s="25">
        <v>4796503</v>
      </c>
      <c r="Q67" s="25">
        <v>40260</v>
      </c>
      <c r="R67" s="25">
        <v>263521</v>
      </c>
      <c r="S67" s="25">
        <v>1202922</v>
      </c>
      <c r="T67" s="25">
        <v>18192</v>
      </c>
      <c r="U67" s="25">
        <v>283951</v>
      </c>
      <c r="V67" s="25">
        <v>194880</v>
      </c>
      <c r="W67" s="25">
        <v>171239</v>
      </c>
      <c r="X67" s="25">
        <v>324878</v>
      </c>
      <c r="Y67" s="25">
        <v>2674128</v>
      </c>
      <c r="Z67" s="25">
        <v>1751919</v>
      </c>
      <c r="AA67" s="25">
        <v>269323</v>
      </c>
      <c r="AB67" s="25">
        <v>629312</v>
      </c>
      <c r="AC67" s="25">
        <v>235832</v>
      </c>
      <c r="AD67" s="25">
        <v>122512</v>
      </c>
      <c r="AE67" s="25">
        <v>2008</v>
      </c>
      <c r="AF67" s="25">
        <v>0</v>
      </c>
      <c r="AG67" s="25">
        <v>435554</v>
      </c>
      <c r="AH67" s="25">
        <v>0</v>
      </c>
      <c r="AI67" s="25">
        <v>0</v>
      </c>
      <c r="AJ67" s="25">
        <v>332145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76678</v>
      </c>
      <c r="AW67" s="25">
        <v>21301</v>
      </c>
      <c r="AX67" s="25">
        <v>0</v>
      </c>
      <c r="AY67" s="25">
        <v>846099</v>
      </c>
      <c r="AZ67" s="25">
        <v>121937</v>
      </c>
      <c r="BA67" s="25">
        <v>43932</v>
      </c>
      <c r="BB67" s="25">
        <v>971</v>
      </c>
      <c r="BC67" s="25">
        <v>0</v>
      </c>
      <c r="BD67" s="25">
        <v>150839</v>
      </c>
      <c r="BE67" s="25">
        <v>2886718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1573293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545877</v>
      </c>
      <c r="CA67" s="25">
        <v>70011</v>
      </c>
      <c r="CB67" s="25">
        <v>0</v>
      </c>
      <c r="CC67" s="25">
        <v>7260977</v>
      </c>
      <c r="CD67" s="24" t="s">
        <v>247</v>
      </c>
      <c r="CE67" s="25">
        <v>28921789</v>
      </c>
    </row>
    <row r="68" spans="1:83" x14ac:dyDescent="0.25">
      <c r="A68" s="31" t="s">
        <v>267</v>
      </c>
      <c r="B68" s="25"/>
      <c r="C68" s="273">
        <v>122376</v>
      </c>
      <c r="D68" s="273">
        <v>0</v>
      </c>
      <c r="E68" s="273">
        <v>5353769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793331</v>
      </c>
      <c r="P68" s="329">
        <v>7517100</v>
      </c>
      <c r="Q68" s="329">
        <v>319336</v>
      </c>
      <c r="R68" s="329">
        <v>153327</v>
      </c>
      <c r="S68" s="280">
        <v>775942</v>
      </c>
      <c r="T68" s="280">
        <v>0</v>
      </c>
      <c r="U68" s="331">
        <v>66016</v>
      </c>
      <c r="V68" s="329">
        <v>0</v>
      </c>
      <c r="W68" s="329">
        <v>0</v>
      </c>
      <c r="X68" s="329">
        <v>0</v>
      </c>
      <c r="Y68" s="329">
        <v>1892223</v>
      </c>
      <c r="Z68" s="329">
        <v>5086804</v>
      </c>
      <c r="AA68" s="329">
        <v>0</v>
      </c>
      <c r="AB68" s="281">
        <v>1815956</v>
      </c>
      <c r="AC68" s="329">
        <v>44511</v>
      </c>
      <c r="AD68" s="329">
        <v>0</v>
      </c>
      <c r="AE68" s="329">
        <v>473804</v>
      </c>
      <c r="AF68" s="329">
        <v>0</v>
      </c>
      <c r="AG68" s="329">
        <v>827052</v>
      </c>
      <c r="AH68" s="329">
        <v>0</v>
      </c>
      <c r="AI68" s="329">
        <v>0</v>
      </c>
      <c r="AJ68" s="329">
        <v>4657944</v>
      </c>
      <c r="AK68" s="329">
        <v>49402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64154</v>
      </c>
      <c r="AX68" s="280">
        <v>0</v>
      </c>
      <c r="AY68" s="329">
        <v>293869</v>
      </c>
      <c r="AZ68" s="329">
        <v>6147</v>
      </c>
      <c r="BA68" s="280">
        <v>0</v>
      </c>
      <c r="BB68" s="280">
        <v>128481</v>
      </c>
      <c r="BC68" s="280">
        <v>0</v>
      </c>
      <c r="BD68" s="280">
        <v>0</v>
      </c>
      <c r="BE68" s="329">
        <v>2613261</v>
      </c>
      <c r="BF68" s="280">
        <v>0</v>
      </c>
      <c r="BG68" s="280">
        <v>0</v>
      </c>
      <c r="BH68" s="280">
        <v>134168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982686</v>
      </c>
      <c r="BO68" s="280">
        <v>0</v>
      </c>
      <c r="BP68" s="280">
        <v>0</v>
      </c>
      <c r="BQ68" s="280">
        <v>0</v>
      </c>
      <c r="BR68" s="280">
        <v>0</v>
      </c>
      <c r="BS68" s="280">
        <v>13730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-7537</v>
      </c>
      <c r="CA68" s="280">
        <v>433547</v>
      </c>
      <c r="CB68" s="280">
        <v>0</v>
      </c>
      <c r="CC68" s="280">
        <v>1949711</v>
      </c>
      <c r="CD68" s="24" t="s">
        <v>247</v>
      </c>
      <c r="CE68" s="25">
        <v>36561110</v>
      </c>
    </row>
    <row r="69" spans="1:83" x14ac:dyDescent="0.25">
      <c r="A69" s="31" t="s">
        <v>268</v>
      </c>
      <c r="B69" s="16"/>
      <c r="C69" s="25">
        <v>21991881</v>
      </c>
      <c r="D69" s="25">
        <v>0</v>
      </c>
      <c r="E69" s="25">
        <v>93996322</v>
      </c>
      <c r="F69" s="25">
        <v>0</v>
      </c>
      <c r="G69" s="25">
        <v>11386</v>
      </c>
      <c r="H69" s="25">
        <v>5296274</v>
      </c>
      <c r="I69" s="25">
        <v>3174542</v>
      </c>
      <c r="J69" s="25">
        <v>19227175</v>
      </c>
      <c r="K69" s="25">
        <v>0</v>
      </c>
      <c r="L69" s="25">
        <v>0</v>
      </c>
      <c r="M69" s="25">
        <v>0</v>
      </c>
      <c r="N69" s="25">
        <v>0</v>
      </c>
      <c r="O69" s="25">
        <v>20235704</v>
      </c>
      <c r="P69" s="25">
        <v>68333281</v>
      </c>
      <c r="Q69" s="25">
        <v>7109255</v>
      </c>
      <c r="R69" s="25">
        <v>2354921</v>
      </c>
      <c r="S69" s="25">
        <v>453978</v>
      </c>
      <c r="T69" s="25">
        <v>1692622</v>
      </c>
      <c r="U69" s="25">
        <v>7810379</v>
      </c>
      <c r="V69" s="25">
        <v>3072770</v>
      </c>
      <c r="W69" s="25">
        <v>1672350</v>
      </c>
      <c r="X69" s="25">
        <v>3049267</v>
      </c>
      <c r="Y69" s="25">
        <v>15903053</v>
      </c>
      <c r="Z69" s="25">
        <v>47917760</v>
      </c>
      <c r="AA69" s="25">
        <v>719039</v>
      </c>
      <c r="AB69" s="25">
        <v>23294827</v>
      </c>
      <c r="AC69" s="25">
        <v>9302471</v>
      </c>
      <c r="AD69" s="25">
        <v>2706233</v>
      </c>
      <c r="AE69" s="25">
        <v>4565243</v>
      </c>
      <c r="AF69" s="25">
        <v>0</v>
      </c>
      <c r="AG69" s="25">
        <v>15896346</v>
      </c>
      <c r="AH69" s="25">
        <v>0</v>
      </c>
      <c r="AI69" s="25">
        <v>0</v>
      </c>
      <c r="AJ69" s="25">
        <v>26006952</v>
      </c>
      <c r="AK69" s="25">
        <v>1610045</v>
      </c>
      <c r="AL69" s="25">
        <v>188799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8536499</v>
      </c>
      <c r="AU69" s="25">
        <v>0</v>
      </c>
      <c r="AV69" s="25">
        <v>1911791</v>
      </c>
      <c r="AW69" s="25">
        <v>7601245</v>
      </c>
      <c r="AX69" s="25">
        <v>0</v>
      </c>
      <c r="AY69" s="25">
        <v>10100545</v>
      </c>
      <c r="AZ69" s="25">
        <v>770998</v>
      </c>
      <c r="BA69" s="25">
        <v>1063830</v>
      </c>
      <c r="BB69" s="25">
        <v>9267918</v>
      </c>
      <c r="BC69" s="25">
        <v>546136</v>
      </c>
      <c r="BD69" s="25">
        <v>155749</v>
      </c>
      <c r="BE69" s="25">
        <v>38450253</v>
      </c>
      <c r="BF69" s="25">
        <v>0</v>
      </c>
      <c r="BG69" s="25">
        <v>0</v>
      </c>
      <c r="BH69" s="25">
        <v>1383758</v>
      </c>
      <c r="BI69" s="25">
        <v>0</v>
      </c>
      <c r="BJ69" s="25">
        <v>0</v>
      </c>
      <c r="BK69" s="25">
        <v>0</v>
      </c>
      <c r="BL69" s="25">
        <v>3468729</v>
      </c>
      <c r="BM69" s="25">
        <v>0</v>
      </c>
      <c r="BN69" s="25">
        <v>10901684</v>
      </c>
      <c r="BO69" s="25">
        <v>0</v>
      </c>
      <c r="BP69" s="25">
        <v>0</v>
      </c>
      <c r="BQ69" s="25">
        <v>0</v>
      </c>
      <c r="BR69" s="25">
        <v>0</v>
      </c>
      <c r="BS69" s="25">
        <v>369053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1925776</v>
      </c>
      <c r="BZ69" s="25">
        <v>10088458</v>
      </c>
      <c r="CA69" s="25">
        <v>10074315</v>
      </c>
      <c r="CB69" s="25">
        <v>0</v>
      </c>
      <c r="CC69" s="25">
        <v>43960035</v>
      </c>
      <c r="CD69" s="25">
        <v>0</v>
      </c>
      <c r="CE69" s="25">
        <v>568169647</v>
      </c>
    </row>
    <row r="70" spans="1:83" x14ac:dyDescent="0.25">
      <c r="A70" s="26" t="s">
        <v>269</v>
      </c>
      <c r="B70" s="334"/>
      <c r="C70" s="282">
        <v>18107</v>
      </c>
      <c r="D70" s="282">
        <v>0</v>
      </c>
      <c r="E70" s="282">
        <v>25755</v>
      </c>
      <c r="F70" s="282">
        <v>0</v>
      </c>
      <c r="G70" s="282">
        <v>0</v>
      </c>
      <c r="H70" s="282">
        <v>7</v>
      </c>
      <c r="I70" s="282">
        <v>0</v>
      </c>
      <c r="J70" s="282">
        <v>59</v>
      </c>
      <c r="K70" s="282">
        <v>0</v>
      </c>
      <c r="L70" s="282">
        <v>0</v>
      </c>
      <c r="M70" s="282">
        <v>0</v>
      </c>
      <c r="N70" s="282">
        <v>0</v>
      </c>
      <c r="O70" s="282">
        <v>732</v>
      </c>
      <c r="P70" s="282">
        <v>433</v>
      </c>
      <c r="Q70" s="282">
        <v>268</v>
      </c>
      <c r="R70" s="282">
        <v>23380</v>
      </c>
      <c r="S70" s="282">
        <v>84</v>
      </c>
      <c r="T70" s="282">
        <v>0</v>
      </c>
      <c r="U70" s="282">
        <v>6285231</v>
      </c>
      <c r="V70" s="282">
        <v>0</v>
      </c>
      <c r="W70" s="282">
        <v>0</v>
      </c>
      <c r="X70" s="282">
        <v>0</v>
      </c>
      <c r="Y70" s="282">
        <v>115</v>
      </c>
      <c r="Z70" s="282">
        <v>11598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5417</v>
      </c>
      <c r="AH70" s="282">
        <v>0</v>
      </c>
      <c r="AI70" s="282">
        <v>0</v>
      </c>
      <c r="AJ70" s="282">
        <v>65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-658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6370593</v>
      </c>
    </row>
    <row r="71" spans="1:83" x14ac:dyDescent="0.25">
      <c r="A71" s="26" t="s">
        <v>270</v>
      </c>
      <c r="B71" s="334"/>
      <c r="C71" s="282">
        <v>3346153</v>
      </c>
      <c r="D71" s="282">
        <v>0</v>
      </c>
      <c r="E71" s="282">
        <v>22844211</v>
      </c>
      <c r="F71" s="282">
        <v>0</v>
      </c>
      <c r="G71" s="282">
        <v>0</v>
      </c>
      <c r="H71" s="282">
        <v>7095</v>
      </c>
      <c r="I71" s="282">
        <v>256</v>
      </c>
      <c r="J71" s="282">
        <v>2935231</v>
      </c>
      <c r="K71" s="282">
        <v>0</v>
      </c>
      <c r="L71" s="282">
        <v>0</v>
      </c>
      <c r="M71" s="282">
        <v>0</v>
      </c>
      <c r="N71" s="282">
        <v>0</v>
      </c>
      <c r="O71" s="282">
        <v>4394527</v>
      </c>
      <c r="P71" s="282">
        <v>10829703</v>
      </c>
      <c r="Q71" s="282">
        <v>644631</v>
      </c>
      <c r="R71" s="282">
        <v>12101</v>
      </c>
      <c r="S71" s="282">
        <v>0</v>
      </c>
      <c r="T71" s="282">
        <v>289190</v>
      </c>
      <c r="U71" s="282">
        <v>0</v>
      </c>
      <c r="V71" s="282">
        <v>9183</v>
      </c>
      <c r="W71" s="282">
        <v>0</v>
      </c>
      <c r="X71" s="282">
        <v>165883</v>
      </c>
      <c r="Y71" s="282">
        <v>1469918</v>
      </c>
      <c r="Z71" s="282">
        <v>4300164</v>
      </c>
      <c r="AA71" s="282">
        <v>0</v>
      </c>
      <c r="AB71" s="282">
        <v>58516</v>
      </c>
      <c r="AC71" s="282">
        <v>1332477</v>
      </c>
      <c r="AD71" s="282">
        <v>0</v>
      </c>
      <c r="AE71" s="282">
        <v>42180</v>
      </c>
      <c r="AF71" s="282">
        <v>0</v>
      </c>
      <c r="AG71" s="282">
        <v>2850799</v>
      </c>
      <c r="AH71" s="282">
        <v>0</v>
      </c>
      <c r="AI71" s="282">
        <v>0</v>
      </c>
      <c r="AJ71" s="282">
        <v>819457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453080</v>
      </c>
      <c r="AU71" s="282">
        <v>0</v>
      </c>
      <c r="AV71" s="282">
        <v>0</v>
      </c>
      <c r="AW71" s="282">
        <v>0</v>
      </c>
      <c r="AX71" s="282">
        <v>0</v>
      </c>
      <c r="AY71" s="282">
        <v>4929</v>
      </c>
      <c r="AZ71" s="282">
        <v>0</v>
      </c>
      <c r="BA71" s="282">
        <v>0</v>
      </c>
      <c r="BB71" s="282">
        <v>244264</v>
      </c>
      <c r="BC71" s="282">
        <v>0</v>
      </c>
      <c r="BD71" s="282">
        <v>0</v>
      </c>
      <c r="BE71" s="282">
        <v>2130057</v>
      </c>
      <c r="BF71" s="282">
        <v>0</v>
      </c>
      <c r="BG71" s="282">
        <v>0</v>
      </c>
      <c r="BH71" s="282">
        <v>96931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338488</v>
      </c>
      <c r="CA71" s="282">
        <v>0</v>
      </c>
      <c r="CB71" s="282">
        <v>0</v>
      </c>
      <c r="CC71" s="282">
        <v>8960</v>
      </c>
      <c r="CD71" s="282">
        <v>0</v>
      </c>
      <c r="CE71" s="25">
        <v>59628384</v>
      </c>
    </row>
    <row r="72" spans="1:83" x14ac:dyDescent="0.25">
      <c r="A72" s="26" t="s">
        <v>271</v>
      </c>
      <c r="B72" s="334"/>
      <c r="C72" s="282">
        <v>50</v>
      </c>
      <c r="D72" s="282">
        <v>0</v>
      </c>
      <c r="E72" s="282">
        <v>-735</v>
      </c>
      <c r="F72" s="282">
        <v>0</v>
      </c>
      <c r="G72" s="282">
        <v>0</v>
      </c>
      <c r="H72" s="282">
        <v>0</v>
      </c>
      <c r="I72" s="282">
        <v>170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4469</v>
      </c>
      <c r="P72" s="282">
        <v>64682</v>
      </c>
      <c r="Q72" s="282">
        <v>210</v>
      </c>
      <c r="R72" s="282">
        <v>0</v>
      </c>
      <c r="S72" s="282">
        <v>0</v>
      </c>
      <c r="T72" s="282">
        <v>0</v>
      </c>
      <c r="U72" s="282">
        <v>18013</v>
      </c>
      <c r="V72" s="282">
        <v>0</v>
      </c>
      <c r="W72" s="282">
        <v>6190</v>
      </c>
      <c r="X72" s="282">
        <v>11538</v>
      </c>
      <c r="Y72" s="282">
        <v>12518</v>
      </c>
      <c r="Z72" s="282">
        <v>171717</v>
      </c>
      <c r="AA72" s="282">
        <v>0</v>
      </c>
      <c r="AB72" s="282">
        <v>39440</v>
      </c>
      <c r="AC72" s="282">
        <v>0</v>
      </c>
      <c r="AD72" s="282">
        <v>0</v>
      </c>
      <c r="AE72" s="282">
        <v>225</v>
      </c>
      <c r="AF72" s="282">
        <v>0</v>
      </c>
      <c r="AG72" s="282">
        <v>0</v>
      </c>
      <c r="AH72" s="282">
        <v>0</v>
      </c>
      <c r="AI72" s="282">
        <v>0</v>
      </c>
      <c r="AJ72" s="282">
        <v>54429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7783</v>
      </c>
      <c r="AU72" s="282">
        <v>0</v>
      </c>
      <c r="AV72" s="282">
        <v>0</v>
      </c>
      <c r="AW72" s="282">
        <v>232</v>
      </c>
      <c r="AX72" s="282">
        <v>0</v>
      </c>
      <c r="AY72" s="282">
        <v>150</v>
      </c>
      <c r="AZ72" s="282">
        <v>0</v>
      </c>
      <c r="BA72" s="282">
        <v>0</v>
      </c>
      <c r="BB72" s="282">
        <v>2429</v>
      </c>
      <c r="BC72" s="282">
        <v>0</v>
      </c>
      <c r="BD72" s="282">
        <v>0</v>
      </c>
      <c r="BE72" s="282">
        <v>907977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135</v>
      </c>
      <c r="BM72" s="282">
        <v>0</v>
      </c>
      <c r="BN72" s="282">
        <v>363736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255</v>
      </c>
      <c r="CA72" s="282">
        <v>96608</v>
      </c>
      <c r="CB72" s="282">
        <v>0</v>
      </c>
      <c r="CC72" s="282">
        <v>2924</v>
      </c>
      <c r="CD72" s="282">
        <v>0</v>
      </c>
      <c r="CE72" s="25">
        <v>1765145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225334</v>
      </c>
      <c r="D74" s="282">
        <v>0</v>
      </c>
      <c r="E74" s="282">
        <v>1107679</v>
      </c>
      <c r="F74" s="282">
        <v>0</v>
      </c>
      <c r="G74" s="282">
        <v>0</v>
      </c>
      <c r="H74" s="282">
        <v>35447</v>
      </c>
      <c r="I74" s="282">
        <v>11097</v>
      </c>
      <c r="J74" s="282">
        <v>89855</v>
      </c>
      <c r="K74" s="282">
        <v>0</v>
      </c>
      <c r="L74" s="282">
        <v>0</v>
      </c>
      <c r="M74" s="282">
        <v>0</v>
      </c>
      <c r="N74" s="282">
        <v>0</v>
      </c>
      <c r="O74" s="282">
        <v>267353</v>
      </c>
      <c r="P74" s="282">
        <v>550027</v>
      </c>
      <c r="Q74" s="282">
        <v>50394</v>
      </c>
      <c r="R74" s="282">
        <v>20531</v>
      </c>
      <c r="S74" s="282">
        <v>0</v>
      </c>
      <c r="T74" s="282">
        <v>0</v>
      </c>
      <c r="U74" s="282">
        <v>143</v>
      </c>
      <c r="V74" s="282">
        <v>17709</v>
      </c>
      <c r="W74" s="282">
        <v>0</v>
      </c>
      <c r="X74" s="282">
        <v>55292</v>
      </c>
      <c r="Y74" s="282">
        <v>115317</v>
      </c>
      <c r="Z74" s="282">
        <v>120902</v>
      </c>
      <c r="AA74" s="282">
        <v>310</v>
      </c>
      <c r="AB74" s="282">
        <v>25829</v>
      </c>
      <c r="AC74" s="282">
        <v>1401</v>
      </c>
      <c r="AD74" s="282">
        <v>17904</v>
      </c>
      <c r="AE74" s="282">
        <v>1594</v>
      </c>
      <c r="AF74" s="282">
        <v>0</v>
      </c>
      <c r="AG74" s="282">
        <v>299881</v>
      </c>
      <c r="AH74" s="282">
        <v>0</v>
      </c>
      <c r="AI74" s="282">
        <v>0</v>
      </c>
      <c r="AJ74" s="282">
        <v>59929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23519</v>
      </c>
      <c r="AZ74" s="282">
        <v>0</v>
      </c>
      <c r="BA74" s="282">
        <v>423392</v>
      </c>
      <c r="BB74" s="282">
        <v>0</v>
      </c>
      <c r="BC74" s="282">
        <v>0</v>
      </c>
      <c r="BD74" s="282">
        <v>2198</v>
      </c>
      <c r="BE74" s="282">
        <v>301547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488008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6365</v>
      </c>
      <c r="CB74" s="282">
        <v>0</v>
      </c>
      <c r="CC74" s="282">
        <v>14535</v>
      </c>
      <c r="CD74" s="282">
        <v>0</v>
      </c>
      <c r="CE74" s="25">
        <v>4333492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19300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3460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798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1000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1573093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7889</v>
      </c>
      <c r="CA75" s="282">
        <v>0</v>
      </c>
      <c r="CB75" s="282">
        <v>0</v>
      </c>
      <c r="CC75" s="282">
        <v>0</v>
      </c>
      <c r="CD75" s="282">
        <v>0</v>
      </c>
      <c r="CE75" s="25">
        <v>1605540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24040</v>
      </c>
      <c r="D77" s="282">
        <v>0</v>
      </c>
      <c r="E77" s="282">
        <v>57857</v>
      </c>
      <c r="F77" s="282">
        <v>0</v>
      </c>
      <c r="G77" s="282">
        <v>11386</v>
      </c>
      <c r="H77" s="282">
        <v>7433</v>
      </c>
      <c r="I77" s="282">
        <v>0</v>
      </c>
      <c r="J77" s="282">
        <v>2643</v>
      </c>
      <c r="K77" s="282">
        <v>0</v>
      </c>
      <c r="L77" s="282">
        <v>0</v>
      </c>
      <c r="M77" s="282">
        <v>0</v>
      </c>
      <c r="N77" s="282">
        <v>0</v>
      </c>
      <c r="O77" s="282">
        <v>10140</v>
      </c>
      <c r="P77" s="282">
        <v>5141893</v>
      </c>
      <c r="Q77" s="282">
        <v>661</v>
      </c>
      <c r="R77" s="282">
        <v>28820</v>
      </c>
      <c r="S77" s="282">
        <v>424754</v>
      </c>
      <c r="T77" s="282">
        <v>0</v>
      </c>
      <c r="U77" s="282">
        <v>155748</v>
      </c>
      <c r="V77" s="282">
        <v>48217</v>
      </c>
      <c r="W77" s="282">
        <v>255780</v>
      </c>
      <c r="X77" s="282">
        <v>218189</v>
      </c>
      <c r="Y77" s="282">
        <v>1141452</v>
      </c>
      <c r="Z77" s="282">
        <v>1522908</v>
      </c>
      <c r="AA77" s="282">
        <v>-86520</v>
      </c>
      <c r="AB77" s="282">
        <v>318124</v>
      </c>
      <c r="AC77" s="282">
        <v>13622</v>
      </c>
      <c r="AD77" s="282">
        <v>2813</v>
      </c>
      <c r="AE77" s="282">
        <v>0</v>
      </c>
      <c r="AF77" s="282">
        <v>0</v>
      </c>
      <c r="AG77" s="282">
        <v>1496</v>
      </c>
      <c r="AH77" s="282">
        <v>0</v>
      </c>
      <c r="AI77" s="282">
        <v>0</v>
      </c>
      <c r="AJ77" s="282">
        <v>3560693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20328</v>
      </c>
      <c r="AU77" s="282">
        <v>0</v>
      </c>
      <c r="AV77" s="282">
        <v>0</v>
      </c>
      <c r="AW77" s="282">
        <v>2375</v>
      </c>
      <c r="AX77" s="282">
        <v>0</v>
      </c>
      <c r="AY77" s="282">
        <v>31784</v>
      </c>
      <c r="AZ77" s="282">
        <v>0</v>
      </c>
      <c r="BA77" s="282">
        <v>0</v>
      </c>
      <c r="BB77" s="282">
        <v>5766</v>
      </c>
      <c r="BC77" s="282">
        <v>0</v>
      </c>
      <c r="BD77" s="282">
        <v>3420</v>
      </c>
      <c r="BE77" s="282">
        <v>5233818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236369</v>
      </c>
      <c r="BO77" s="282">
        <v>0</v>
      </c>
      <c r="BP77" s="282">
        <v>0</v>
      </c>
      <c r="BQ77" s="282">
        <v>0</v>
      </c>
      <c r="BR77" s="282">
        <v>0</v>
      </c>
      <c r="BS77" s="282">
        <v>1985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264984</v>
      </c>
      <c r="CD77" s="282">
        <v>0</v>
      </c>
      <c r="CE77" s="25">
        <v>18662978</v>
      </c>
    </row>
    <row r="78" spans="1:83" x14ac:dyDescent="0.25">
      <c r="A78" s="26" t="s">
        <v>277</v>
      </c>
      <c r="B78" s="16"/>
      <c r="C78" s="282">
        <v>18123535</v>
      </c>
      <c r="D78" s="282">
        <v>0</v>
      </c>
      <c r="E78" s="282">
        <v>69557373</v>
      </c>
      <c r="F78" s="282">
        <v>0</v>
      </c>
      <c r="G78" s="282">
        <v>0</v>
      </c>
      <c r="H78" s="282">
        <v>5237729</v>
      </c>
      <c r="I78" s="282">
        <v>3154284</v>
      </c>
      <c r="J78" s="282">
        <v>16065952</v>
      </c>
      <c r="K78" s="282">
        <v>0</v>
      </c>
      <c r="L78" s="282">
        <v>0</v>
      </c>
      <c r="M78" s="282">
        <v>0</v>
      </c>
      <c r="N78" s="282">
        <v>0</v>
      </c>
      <c r="O78" s="282">
        <v>15404861</v>
      </c>
      <c r="P78" s="282">
        <v>50992866</v>
      </c>
      <c r="Q78" s="282">
        <v>6398905</v>
      </c>
      <c r="R78" s="282">
        <v>2252012</v>
      </c>
      <c r="S78" s="282">
        <v>4832</v>
      </c>
      <c r="T78" s="282">
        <v>1401821</v>
      </c>
      <c r="U78" s="282">
        <v>1288650</v>
      </c>
      <c r="V78" s="282">
        <v>2993694</v>
      </c>
      <c r="W78" s="282">
        <v>1409560</v>
      </c>
      <c r="X78" s="282">
        <v>2597197</v>
      </c>
      <c r="Y78" s="282">
        <v>13013226</v>
      </c>
      <c r="Z78" s="282">
        <v>41236745</v>
      </c>
      <c r="AA78" s="282">
        <v>786061</v>
      </c>
      <c r="AB78" s="282">
        <v>22789754</v>
      </c>
      <c r="AC78" s="282">
        <v>7915806</v>
      </c>
      <c r="AD78" s="282">
        <v>2685216</v>
      </c>
      <c r="AE78" s="282">
        <v>4508476</v>
      </c>
      <c r="AF78" s="282">
        <v>0</v>
      </c>
      <c r="AG78" s="282">
        <v>12590015</v>
      </c>
      <c r="AH78" s="282">
        <v>0</v>
      </c>
      <c r="AI78" s="282">
        <v>0</v>
      </c>
      <c r="AJ78" s="282">
        <v>20148176</v>
      </c>
      <c r="AK78" s="282">
        <v>1607685</v>
      </c>
      <c r="AL78" s="282">
        <v>188580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6830150</v>
      </c>
      <c r="AU78" s="282">
        <v>0</v>
      </c>
      <c r="AV78" s="282">
        <v>1910957</v>
      </c>
      <c r="AW78" s="282">
        <v>7079035</v>
      </c>
      <c r="AX78" s="282">
        <v>0</v>
      </c>
      <c r="AY78" s="282">
        <v>10027108</v>
      </c>
      <c r="AZ78" s="282">
        <v>769549</v>
      </c>
      <c r="BA78" s="282">
        <v>640281</v>
      </c>
      <c r="BB78" s="282">
        <v>7765448</v>
      </c>
      <c r="BC78" s="282">
        <v>546118</v>
      </c>
      <c r="BD78" s="282">
        <v>148666</v>
      </c>
      <c r="BE78" s="282">
        <v>19829179</v>
      </c>
      <c r="BF78" s="282">
        <v>0</v>
      </c>
      <c r="BG78" s="282">
        <v>0</v>
      </c>
      <c r="BH78" s="282">
        <v>1255426</v>
      </c>
      <c r="BI78" s="282">
        <v>0</v>
      </c>
      <c r="BJ78" s="282">
        <v>0</v>
      </c>
      <c r="BK78" s="282">
        <v>0</v>
      </c>
      <c r="BL78" s="282">
        <v>3460017</v>
      </c>
      <c r="BM78" s="282">
        <v>0</v>
      </c>
      <c r="BN78" s="282">
        <v>7233956</v>
      </c>
      <c r="BO78" s="282">
        <v>0</v>
      </c>
      <c r="BP78" s="282">
        <v>0</v>
      </c>
      <c r="BQ78" s="282">
        <v>0</v>
      </c>
      <c r="BR78" s="282">
        <v>0</v>
      </c>
      <c r="BS78" s="282">
        <v>310528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1922854</v>
      </c>
      <c r="BZ78" s="282">
        <v>9702014</v>
      </c>
      <c r="CA78" s="282">
        <v>9363406</v>
      </c>
      <c r="CB78" s="282">
        <v>0</v>
      </c>
      <c r="CC78" s="282">
        <v>9692574</v>
      </c>
      <c r="CD78" s="282">
        <v>0</v>
      </c>
      <c r="CE78" s="25">
        <v>422840277</v>
      </c>
    </row>
    <row r="79" spans="1:83" x14ac:dyDescent="0.25">
      <c r="A79" s="26" t="s">
        <v>278</v>
      </c>
      <c r="B79" s="16"/>
      <c r="C79" s="282">
        <v>95518</v>
      </c>
      <c r="D79" s="282">
        <v>0</v>
      </c>
      <c r="E79" s="282">
        <v>138149</v>
      </c>
      <c r="F79" s="282">
        <v>0</v>
      </c>
      <c r="G79" s="282">
        <v>0</v>
      </c>
      <c r="H79" s="282">
        <v>2770</v>
      </c>
      <c r="I79" s="282">
        <v>0</v>
      </c>
      <c r="J79" s="282">
        <v>73778</v>
      </c>
      <c r="K79" s="282">
        <v>0</v>
      </c>
      <c r="L79" s="282">
        <v>0</v>
      </c>
      <c r="M79" s="282">
        <v>0</v>
      </c>
      <c r="N79" s="282">
        <v>0</v>
      </c>
      <c r="O79" s="282">
        <v>15939</v>
      </c>
      <c r="P79" s="282">
        <v>102618</v>
      </c>
      <c r="Q79" s="282">
        <v>4136</v>
      </c>
      <c r="R79" s="282">
        <v>0</v>
      </c>
      <c r="S79" s="282">
        <v>54</v>
      </c>
      <c r="T79" s="282">
        <v>429</v>
      </c>
      <c r="U79" s="282">
        <v>0</v>
      </c>
      <c r="V79" s="282">
        <v>0</v>
      </c>
      <c r="W79" s="282">
        <v>0</v>
      </c>
      <c r="X79" s="282">
        <v>0</v>
      </c>
      <c r="Y79" s="282">
        <v>65</v>
      </c>
      <c r="Z79" s="282">
        <v>69501</v>
      </c>
      <c r="AA79" s="282">
        <v>0</v>
      </c>
      <c r="AB79" s="282">
        <v>638</v>
      </c>
      <c r="AC79" s="282">
        <v>19127</v>
      </c>
      <c r="AD79" s="282">
        <v>0</v>
      </c>
      <c r="AE79" s="282">
        <v>0</v>
      </c>
      <c r="AF79" s="282">
        <v>0</v>
      </c>
      <c r="AG79" s="282">
        <v>32462</v>
      </c>
      <c r="AH79" s="282">
        <v>0</v>
      </c>
      <c r="AI79" s="282">
        <v>0</v>
      </c>
      <c r="AJ79" s="282">
        <v>6904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14649</v>
      </c>
      <c r="AU79" s="282">
        <v>0</v>
      </c>
      <c r="AV79" s="282">
        <v>0</v>
      </c>
      <c r="AW79" s="282">
        <v>0</v>
      </c>
      <c r="AX79" s="282">
        <v>0</v>
      </c>
      <c r="AY79" s="282">
        <v>1829</v>
      </c>
      <c r="AZ79" s="282">
        <v>0</v>
      </c>
      <c r="BA79" s="282">
        <v>0</v>
      </c>
      <c r="BB79" s="282">
        <v>22786</v>
      </c>
      <c r="BC79" s="282">
        <v>0</v>
      </c>
      <c r="BD79" s="282">
        <v>1764</v>
      </c>
      <c r="BE79" s="282">
        <v>8788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532445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18292</v>
      </c>
      <c r="CA79" s="282">
        <v>37747</v>
      </c>
      <c r="CB79" s="282">
        <v>0</v>
      </c>
      <c r="CC79" s="282">
        <v>6463</v>
      </c>
      <c r="CD79" s="282">
        <v>0</v>
      </c>
      <c r="CE79" s="25">
        <v>1206851</v>
      </c>
    </row>
    <row r="80" spans="1:83" x14ac:dyDescent="0.25">
      <c r="A80" s="26" t="s">
        <v>279</v>
      </c>
      <c r="B80" s="16"/>
      <c r="C80" s="282">
        <v>18364</v>
      </c>
      <c r="D80" s="282">
        <v>0</v>
      </c>
      <c r="E80" s="282">
        <v>21211</v>
      </c>
      <c r="F80" s="282">
        <v>0</v>
      </c>
      <c r="G80" s="282">
        <v>0</v>
      </c>
      <c r="H80" s="282">
        <v>3390</v>
      </c>
      <c r="I80" s="282">
        <v>15</v>
      </c>
      <c r="J80" s="282">
        <v>1898</v>
      </c>
      <c r="K80" s="282">
        <v>0</v>
      </c>
      <c r="L80" s="282">
        <v>0</v>
      </c>
      <c r="M80" s="282">
        <v>0</v>
      </c>
      <c r="N80" s="282">
        <v>0</v>
      </c>
      <c r="O80" s="282">
        <v>26335</v>
      </c>
      <c r="P80" s="282">
        <v>231086</v>
      </c>
      <c r="Q80" s="282">
        <v>9096</v>
      </c>
      <c r="R80" s="282">
        <v>4005</v>
      </c>
      <c r="S80" s="282">
        <v>0</v>
      </c>
      <c r="T80" s="282">
        <v>157</v>
      </c>
      <c r="U80" s="282">
        <v>25</v>
      </c>
      <c r="V80" s="282">
        <v>1777</v>
      </c>
      <c r="W80" s="282">
        <v>0</v>
      </c>
      <c r="X80" s="282">
        <v>0</v>
      </c>
      <c r="Y80" s="282">
        <v>9199</v>
      </c>
      <c r="Z80" s="282">
        <v>115750</v>
      </c>
      <c r="AA80" s="282">
        <v>0</v>
      </c>
      <c r="AB80" s="282">
        <v>12037</v>
      </c>
      <c r="AC80" s="282">
        <v>7092</v>
      </c>
      <c r="AD80" s="282">
        <v>50</v>
      </c>
      <c r="AE80" s="282">
        <v>5775</v>
      </c>
      <c r="AF80" s="282">
        <v>0</v>
      </c>
      <c r="AG80" s="282">
        <v>57795</v>
      </c>
      <c r="AH80" s="282">
        <v>0</v>
      </c>
      <c r="AI80" s="282">
        <v>0</v>
      </c>
      <c r="AJ80" s="282">
        <v>112021</v>
      </c>
      <c r="AK80" s="282">
        <v>144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19625</v>
      </c>
      <c r="AU80" s="282">
        <v>0</v>
      </c>
      <c r="AV80" s="282">
        <v>0</v>
      </c>
      <c r="AW80" s="282">
        <v>3071</v>
      </c>
      <c r="AX80" s="282">
        <v>0</v>
      </c>
      <c r="AY80" s="282">
        <v>5067</v>
      </c>
      <c r="AZ80" s="282">
        <v>0</v>
      </c>
      <c r="BA80" s="282">
        <v>157</v>
      </c>
      <c r="BB80" s="282">
        <v>21240</v>
      </c>
      <c r="BC80" s="282">
        <v>0</v>
      </c>
      <c r="BD80" s="282">
        <v>0</v>
      </c>
      <c r="BE80" s="282">
        <v>13311</v>
      </c>
      <c r="BF80" s="282">
        <v>0</v>
      </c>
      <c r="BG80" s="282">
        <v>0</v>
      </c>
      <c r="BH80" s="282">
        <v>205</v>
      </c>
      <c r="BI80" s="282">
        <v>0</v>
      </c>
      <c r="BJ80" s="282">
        <v>0</v>
      </c>
      <c r="BK80" s="282">
        <v>0</v>
      </c>
      <c r="BL80" s="282">
        <v>929</v>
      </c>
      <c r="BM80" s="282">
        <v>0</v>
      </c>
      <c r="BN80" s="282">
        <v>42885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525</v>
      </c>
      <c r="BZ80" s="282">
        <v>4678</v>
      </c>
      <c r="CA80" s="282">
        <v>163730</v>
      </c>
      <c r="CB80" s="282">
        <v>0</v>
      </c>
      <c r="CC80" s="282">
        <v>55582</v>
      </c>
      <c r="CD80" s="282">
        <v>0</v>
      </c>
      <c r="CE80" s="25">
        <v>968227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3021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17675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-152480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14897</v>
      </c>
      <c r="CA81" s="282">
        <v>0</v>
      </c>
      <c r="CB81" s="282">
        <v>0</v>
      </c>
      <c r="CC81" s="282">
        <v>33422084</v>
      </c>
      <c r="CD81" s="282">
        <v>0</v>
      </c>
      <c r="CE81" s="25">
        <v>33305197</v>
      </c>
    </row>
    <row r="82" spans="1:84" x14ac:dyDescent="0.25">
      <c r="A82" s="26" t="s">
        <v>281</v>
      </c>
      <c r="B82" s="16"/>
      <c r="C82" s="282">
        <v>7333</v>
      </c>
      <c r="D82" s="282">
        <v>0</v>
      </c>
      <c r="E82" s="282">
        <v>50844</v>
      </c>
      <c r="F82" s="282">
        <v>0</v>
      </c>
      <c r="G82" s="282">
        <v>0</v>
      </c>
      <c r="H82" s="282">
        <v>859</v>
      </c>
      <c r="I82" s="282">
        <v>910</v>
      </c>
      <c r="J82" s="282">
        <v>3174</v>
      </c>
      <c r="K82" s="282">
        <v>0</v>
      </c>
      <c r="L82" s="282">
        <v>0</v>
      </c>
      <c r="M82" s="282">
        <v>0</v>
      </c>
      <c r="N82" s="282">
        <v>0</v>
      </c>
      <c r="O82" s="282">
        <v>2336</v>
      </c>
      <c r="P82" s="282">
        <v>38813</v>
      </c>
      <c r="Q82" s="282">
        <v>954</v>
      </c>
      <c r="R82" s="282">
        <v>11789</v>
      </c>
      <c r="S82" s="282">
        <v>279</v>
      </c>
      <c r="T82" s="282">
        <v>1025</v>
      </c>
      <c r="U82" s="282">
        <v>41880</v>
      </c>
      <c r="V82" s="282">
        <v>58</v>
      </c>
      <c r="W82" s="282">
        <v>270</v>
      </c>
      <c r="X82" s="282">
        <v>0</v>
      </c>
      <c r="Y82" s="282">
        <v>9473</v>
      </c>
      <c r="Z82" s="282">
        <v>236482</v>
      </c>
      <c r="AA82" s="282">
        <v>0</v>
      </c>
      <c r="AB82" s="282">
        <v>7535</v>
      </c>
      <c r="AC82" s="282">
        <v>8137</v>
      </c>
      <c r="AD82" s="282">
        <v>0</v>
      </c>
      <c r="AE82" s="282">
        <v>610</v>
      </c>
      <c r="AF82" s="282">
        <v>0</v>
      </c>
      <c r="AG82" s="282">
        <v>5344</v>
      </c>
      <c r="AH82" s="282">
        <v>0</v>
      </c>
      <c r="AI82" s="282">
        <v>0</v>
      </c>
      <c r="AJ82" s="282">
        <v>28712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2267</v>
      </c>
      <c r="AU82" s="282">
        <v>0</v>
      </c>
      <c r="AV82" s="282">
        <v>300</v>
      </c>
      <c r="AW82" s="282">
        <v>0</v>
      </c>
      <c r="AX82" s="282">
        <v>0</v>
      </c>
      <c r="AY82" s="282">
        <v>4088</v>
      </c>
      <c r="AZ82" s="282">
        <v>682</v>
      </c>
      <c r="BA82" s="282">
        <v>0</v>
      </c>
      <c r="BB82" s="282">
        <v>13586</v>
      </c>
      <c r="BC82" s="282">
        <v>0</v>
      </c>
      <c r="BD82" s="282">
        <v>0</v>
      </c>
      <c r="BE82" s="282">
        <v>10595393</v>
      </c>
      <c r="BF82" s="282">
        <v>0</v>
      </c>
      <c r="BG82" s="282">
        <v>0</v>
      </c>
      <c r="BH82" s="282">
        <v>4774</v>
      </c>
      <c r="BI82" s="282">
        <v>0</v>
      </c>
      <c r="BJ82" s="282">
        <v>0</v>
      </c>
      <c r="BK82" s="282">
        <v>0</v>
      </c>
      <c r="BL82" s="282">
        <v>7298</v>
      </c>
      <c r="BM82" s="282">
        <v>0</v>
      </c>
      <c r="BN82" s="282">
        <v>47182</v>
      </c>
      <c r="BO82" s="282">
        <v>0</v>
      </c>
      <c r="BP82" s="282">
        <v>0</v>
      </c>
      <c r="BQ82" s="282">
        <v>0</v>
      </c>
      <c r="BR82" s="282">
        <v>0</v>
      </c>
      <c r="BS82" s="282">
        <v>440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2397</v>
      </c>
      <c r="BZ82" s="282">
        <v>1588</v>
      </c>
      <c r="CA82" s="282">
        <v>8694</v>
      </c>
      <c r="CB82" s="282">
        <v>0</v>
      </c>
      <c r="CC82" s="282">
        <v>340177</v>
      </c>
      <c r="CD82" s="282">
        <v>0</v>
      </c>
      <c r="CE82" s="25">
        <v>11485683</v>
      </c>
    </row>
    <row r="83" spans="1:84" x14ac:dyDescent="0.25">
      <c r="A83" s="336" t="s">
        <v>1007</v>
      </c>
      <c r="B83" s="337"/>
      <c r="C83" s="338">
        <v>133447</v>
      </c>
      <c r="D83" s="338">
        <v>0</v>
      </c>
      <c r="E83" s="338">
        <v>174678</v>
      </c>
      <c r="F83" s="338">
        <v>0</v>
      </c>
      <c r="G83" s="338">
        <v>0</v>
      </c>
      <c r="H83" s="338">
        <v>1544</v>
      </c>
      <c r="I83" s="338">
        <v>7810</v>
      </c>
      <c r="J83" s="338">
        <v>54585</v>
      </c>
      <c r="K83" s="338">
        <v>0</v>
      </c>
      <c r="L83" s="338">
        <v>0</v>
      </c>
      <c r="M83" s="338">
        <v>0</v>
      </c>
      <c r="N83" s="338">
        <v>0</v>
      </c>
      <c r="O83" s="338">
        <v>105552</v>
      </c>
      <c r="P83" s="338">
        <v>381160</v>
      </c>
      <c r="Q83" s="338">
        <v>0</v>
      </c>
      <c r="R83" s="338">
        <v>2283</v>
      </c>
      <c r="S83" s="338">
        <v>23975</v>
      </c>
      <c r="T83" s="338">
        <v>0</v>
      </c>
      <c r="U83" s="338">
        <v>20689</v>
      </c>
      <c r="V83" s="338">
        <v>2132</v>
      </c>
      <c r="W83" s="338">
        <v>550</v>
      </c>
      <c r="X83" s="338">
        <v>1168</v>
      </c>
      <c r="Y83" s="338">
        <v>128749</v>
      </c>
      <c r="Z83" s="338">
        <v>131195</v>
      </c>
      <c r="AA83" s="338">
        <v>19188</v>
      </c>
      <c r="AB83" s="338">
        <v>42954</v>
      </c>
      <c r="AC83" s="338">
        <v>4809</v>
      </c>
      <c r="AD83" s="338">
        <v>250</v>
      </c>
      <c r="AE83" s="338">
        <v>6383</v>
      </c>
      <c r="AF83" s="338">
        <v>0</v>
      </c>
      <c r="AG83" s="338">
        <v>53137</v>
      </c>
      <c r="AH83" s="338">
        <v>0</v>
      </c>
      <c r="AI83" s="338">
        <v>0</v>
      </c>
      <c r="AJ83" s="338">
        <v>1216566</v>
      </c>
      <c r="AK83" s="338">
        <v>2216</v>
      </c>
      <c r="AL83" s="338">
        <v>219</v>
      </c>
      <c r="AM83" s="338">
        <v>0</v>
      </c>
      <c r="AN83" s="338">
        <v>0</v>
      </c>
      <c r="AO83" s="338">
        <v>0</v>
      </c>
      <c r="AP83" s="338">
        <v>0</v>
      </c>
      <c r="AQ83" s="338">
        <v>0</v>
      </c>
      <c r="AR83" s="338">
        <v>0</v>
      </c>
      <c r="AS83" s="338">
        <v>0</v>
      </c>
      <c r="AT83" s="338">
        <v>1188617</v>
      </c>
      <c r="AU83" s="338">
        <v>0</v>
      </c>
      <c r="AV83" s="338">
        <v>534</v>
      </c>
      <c r="AW83" s="338">
        <v>516532</v>
      </c>
      <c r="AX83" s="338">
        <v>0</v>
      </c>
      <c r="AY83" s="338">
        <v>2071</v>
      </c>
      <c r="AZ83" s="338">
        <v>767</v>
      </c>
      <c r="BA83" s="338">
        <v>0</v>
      </c>
      <c r="BB83" s="338">
        <v>1191399</v>
      </c>
      <c r="BC83" s="338">
        <v>18</v>
      </c>
      <c r="BD83" s="338">
        <v>359</v>
      </c>
      <c r="BE83" s="338">
        <v>-587492</v>
      </c>
      <c r="BF83" s="338">
        <v>0</v>
      </c>
      <c r="BG83" s="338">
        <v>0</v>
      </c>
      <c r="BH83" s="338">
        <v>26422</v>
      </c>
      <c r="BI83" s="338">
        <v>0</v>
      </c>
      <c r="BJ83" s="338">
        <v>0</v>
      </c>
      <c r="BK83" s="338">
        <v>0</v>
      </c>
      <c r="BL83" s="338">
        <v>350</v>
      </c>
      <c r="BM83" s="338">
        <v>0</v>
      </c>
      <c r="BN83" s="338">
        <v>536490</v>
      </c>
      <c r="BO83" s="338">
        <v>0</v>
      </c>
      <c r="BP83" s="338">
        <v>0</v>
      </c>
      <c r="BQ83" s="338">
        <v>0</v>
      </c>
      <c r="BR83" s="338">
        <v>0</v>
      </c>
      <c r="BS83" s="338">
        <v>56100</v>
      </c>
      <c r="BT83" s="338">
        <v>0</v>
      </c>
      <c r="BU83" s="338">
        <v>0</v>
      </c>
      <c r="BV83" s="338">
        <v>0</v>
      </c>
      <c r="BW83" s="338">
        <v>0</v>
      </c>
      <c r="BX83" s="338">
        <v>0</v>
      </c>
      <c r="BY83" s="338">
        <v>0</v>
      </c>
      <c r="BZ83" s="338">
        <v>357</v>
      </c>
      <c r="CA83" s="338">
        <v>397765</v>
      </c>
      <c r="CB83" s="338">
        <v>0</v>
      </c>
      <c r="CC83" s="338">
        <v>151752</v>
      </c>
      <c r="CD83" s="338">
        <v>0</v>
      </c>
      <c r="CE83" s="337">
        <v>5997280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247572</v>
      </c>
      <c r="P84" s="273">
        <v>67601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997742</v>
      </c>
      <c r="Y84" s="273">
        <v>94710</v>
      </c>
      <c r="Z84" s="273">
        <v>16685</v>
      </c>
      <c r="AA84" s="273">
        <v>0</v>
      </c>
      <c r="AB84" s="273">
        <v>78728348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2744345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159</v>
      </c>
      <c r="AU84" s="273">
        <v>0</v>
      </c>
      <c r="AV84" s="273">
        <v>0</v>
      </c>
      <c r="AW84" s="273">
        <v>84902</v>
      </c>
      <c r="AX84" s="273">
        <v>0</v>
      </c>
      <c r="AY84" s="273">
        <v>399621</v>
      </c>
      <c r="AZ84" s="273">
        <v>945136</v>
      </c>
      <c r="BA84" s="273">
        <v>0</v>
      </c>
      <c r="BB84" s="273">
        <v>28297</v>
      </c>
      <c r="BC84" s="273">
        <v>0</v>
      </c>
      <c r="BD84" s="273">
        <v>0</v>
      </c>
      <c r="BE84" s="273">
        <v>3814920</v>
      </c>
      <c r="BF84" s="273">
        <v>0</v>
      </c>
      <c r="BG84" s="273">
        <v>0</v>
      </c>
      <c r="BH84" s="273">
        <v>24570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-1168033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131371</v>
      </c>
      <c r="CB84" s="273">
        <v>0</v>
      </c>
      <c r="CC84" s="273">
        <v>405245</v>
      </c>
      <c r="CD84" s="282">
        <v>0</v>
      </c>
      <c r="CE84" s="25">
        <v>87563191</v>
      </c>
    </row>
    <row r="85" spans="1:84" x14ac:dyDescent="0.25">
      <c r="A85" s="31" t="s">
        <v>284</v>
      </c>
      <c r="B85" s="25"/>
      <c r="C85" s="25">
        <v>48012707</v>
      </c>
      <c r="D85" s="25">
        <v>0</v>
      </c>
      <c r="E85" s="25">
        <v>192193184</v>
      </c>
      <c r="F85" s="25">
        <v>0</v>
      </c>
      <c r="G85" s="25">
        <v>15170</v>
      </c>
      <c r="H85" s="25">
        <v>12027987</v>
      </c>
      <c r="I85" s="25">
        <v>7754394</v>
      </c>
      <c r="J85" s="25">
        <v>40471418</v>
      </c>
      <c r="K85" s="25">
        <v>0</v>
      </c>
      <c r="L85" s="25">
        <v>0</v>
      </c>
      <c r="M85" s="25">
        <v>0</v>
      </c>
      <c r="N85" s="25">
        <v>0</v>
      </c>
      <c r="O85" s="25">
        <v>43564212</v>
      </c>
      <c r="P85" s="25">
        <v>160962989</v>
      </c>
      <c r="Q85" s="25">
        <v>15682117</v>
      </c>
      <c r="R85" s="25">
        <v>14394292</v>
      </c>
      <c r="S85" s="25">
        <v>46798328</v>
      </c>
      <c r="T85" s="25">
        <v>3929314</v>
      </c>
      <c r="U85" s="25">
        <v>38739379</v>
      </c>
      <c r="V85" s="25">
        <v>8560447</v>
      </c>
      <c r="W85" s="25">
        <v>3716044</v>
      </c>
      <c r="X85" s="25">
        <v>6323223</v>
      </c>
      <c r="Y85" s="25">
        <v>43368663</v>
      </c>
      <c r="Z85" s="25">
        <v>116081173</v>
      </c>
      <c r="AA85" s="25">
        <v>4225150</v>
      </c>
      <c r="AB85" s="25">
        <v>170599503</v>
      </c>
      <c r="AC85" s="25">
        <v>21894387</v>
      </c>
      <c r="AD85" s="25">
        <v>6469535</v>
      </c>
      <c r="AE85" s="25">
        <v>10806884</v>
      </c>
      <c r="AF85" s="25">
        <v>0</v>
      </c>
      <c r="AG85" s="25">
        <v>37538051</v>
      </c>
      <c r="AH85" s="25">
        <v>0</v>
      </c>
      <c r="AI85" s="25">
        <v>0</v>
      </c>
      <c r="AJ85" s="25">
        <v>74160534</v>
      </c>
      <c r="AK85" s="25">
        <v>3691150</v>
      </c>
      <c r="AL85" s="25">
        <v>427877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30180949</v>
      </c>
      <c r="AU85" s="25">
        <v>0</v>
      </c>
      <c r="AV85" s="25">
        <v>4487079</v>
      </c>
      <c r="AW85" s="25">
        <v>22334898</v>
      </c>
      <c r="AX85" s="25">
        <v>0</v>
      </c>
      <c r="AY85" s="25">
        <v>24934140</v>
      </c>
      <c r="AZ85" s="25">
        <v>1929937</v>
      </c>
      <c r="BA85" s="25">
        <v>2002893</v>
      </c>
      <c r="BB85" s="25">
        <v>19403647</v>
      </c>
      <c r="BC85" s="25">
        <v>1219095</v>
      </c>
      <c r="BD85" s="25">
        <v>1139466</v>
      </c>
      <c r="BE85" s="25">
        <v>70981473</v>
      </c>
      <c r="BF85" s="25">
        <v>0</v>
      </c>
      <c r="BG85" s="25">
        <v>0</v>
      </c>
      <c r="BH85" s="25">
        <v>3102619</v>
      </c>
      <c r="BI85" s="25">
        <v>0</v>
      </c>
      <c r="BJ85" s="25">
        <v>0</v>
      </c>
      <c r="BK85" s="25">
        <v>0</v>
      </c>
      <c r="BL85" s="25">
        <v>8008851</v>
      </c>
      <c r="BM85" s="25">
        <v>0</v>
      </c>
      <c r="BN85" s="25">
        <v>33022632</v>
      </c>
      <c r="BO85" s="25">
        <v>4087635</v>
      </c>
      <c r="BP85" s="25">
        <v>0</v>
      </c>
      <c r="BQ85" s="25">
        <v>0</v>
      </c>
      <c r="BR85" s="25">
        <v>0</v>
      </c>
      <c r="BS85" s="25">
        <v>853422</v>
      </c>
      <c r="BT85" s="25">
        <v>0</v>
      </c>
      <c r="BU85" s="25">
        <v>0</v>
      </c>
      <c r="BV85" s="25">
        <v>0</v>
      </c>
      <c r="BW85" s="25">
        <v>14787302</v>
      </c>
      <c r="BX85" s="25">
        <v>0</v>
      </c>
      <c r="BY85" s="25">
        <v>4306293</v>
      </c>
      <c r="BZ85" s="25">
        <v>23741722</v>
      </c>
      <c r="CA85" s="25">
        <v>23341445</v>
      </c>
      <c r="CB85" s="25">
        <v>60</v>
      </c>
      <c r="CC85" s="25">
        <v>61240723</v>
      </c>
      <c r="CD85" s="25">
        <v>0</v>
      </c>
      <c r="CE85" s="25">
        <v>1487514393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134422769</v>
      </c>
      <c r="D87" s="273">
        <v>0</v>
      </c>
      <c r="E87" s="273">
        <v>504896929</v>
      </c>
      <c r="F87" s="273">
        <v>0</v>
      </c>
      <c r="G87" s="273">
        <v>0</v>
      </c>
      <c r="H87" s="273">
        <v>36335081</v>
      </c>
      <c r="I87" s="273">
        <v>24175508</v>
      </c>
      <c r="J87" s="273">
        <v>257100668</v>
      </c>
      <c r="K87" s="273">
        <v>0</v>
      </c>
      <c r="L87" s="273">
        <v>0</v>
      </c>
      <c r="M87" s="273">
        <v>0</v>
      </c>
      <c r="N87" s="273">
        <v>0</v>
      </c>
      <c r="O87" s="273">
        <v>141978811</v>
      </c>
      <c r="P87" s="273">
        <v>492854825</v>
      </c>
      <c r="Q87" s="273">
        <v>28294666</v>
      </c>
      <c r="R87" s="273">
        <v>9386001</v>
      </c>
      <c r="S87" s="273">
        <v>0</v>
      </c>
      <c r="T87" s="273">
        <v>7164865</v>
      </c>
      <c r="U87" s="273">
        <v>126184443</v>
      </c>
      <c r="V87" s="273">
        <v>48895384</v>
      </c>
      <c r="W87" s="273">
        <v>6347380</v>
      </c>
      <c r="X87" s="273">
        <v>19837317</v>
      </c>
      <c r="Y87" s="273">
        <v>77470370</v>
      </c>
      <c r="Z87" s="273">
        <v>3116535</v>
      </c>
      <c r="AA87" s="273">
        <v>1556231</v>
      </c>
      <c r="AB87" s="273">
        <v>161062673</v>
      </c>
      <c r="AC87" s="273">
        <v>110930451</v>
      </c>
      <c r="AD87" s="273">
        <v>19207413</v>
      </c>
      <c r="AE87" s="273">
        <v>17819172</v>
      </c>
      <c r="AF87" s="273">
        <v>0</v>
      </c>
      <c r="AG87" s="273">
        <v>43948148</v>
      </c>
      <c r="AH87" s="273">
        <v>0</v>
      </c>
      <c r="AI87" s="273">
        <v>0</v>
      </c>
      <c r="AJ87" s="273">
        <v>26709</v>
      </c>
      <c r="AK87" s="273">
        <v>10124969</v>
      </c>
      <c r="AL87" s="273">
        <v>1154413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31815133</v>
      </c>
      <c r="AU87" s="273">
        <v>0</v>
      </c>
      <c r="AV87" s="273">
        <v>2121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2316108985</v>
      </c>
    </row>
    <row r="88" spans="1:84" x14ac:dyDescent="0.25">
      <c r="A88" s="21" t="s">
        <v>287</v>
      </c>
      <c r="B88" s="16"/>
      <c r="C88" s="273">
        <v>555854</v>
      </c>
      <c r="D88" s="273">
        <v>0</v>
      </c>
      <c r="E88" s="273">
        <v>46390653</v>
      </c>
      <c r="F88" s="273">
        <v>0</v>
      </c>
      <c r="G88" s="273">
        <v>0</v>
      </c>
      <c r="H88" s="273">
        <v>0</v>
      </c>
      <c r="I88" s="273">
        <v>89108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11871695</v>
      </c>
      <c r="P88" s="273">
        <v>846848830</v>
      </c>
      <c r="Q88" s="273">
        <v>54884806</v>
      </c>
      <c r="R88" s="273">
        <v>156514</v>
      </c>
      <c r="S88" s="273">
        <v>0</v>
      </c>
      <c r="T88" s="273">
        <v>292663</v>
      </c>
      <c r="U88" s="273">
        <v>104195537</v>
      </c>
      <c r="V88" s="273">
        <v>33082357</v>
      </c>
      <c r="W88" s="273">
        <v>11002828</v>
      </c>
      <c r="X88" s="273">
        <v>31811752</v>
      </c>
      <c r="Y88" s="273">
        <v>110703337</v>
      </c>
      <c r="Z88" s="273">
        <v>176977848</v>
      </c>
      <c r="AA88" s="273">
        <v>15264275</v>
      </c>
      <c r="AB88" s="273">
        <v>975603906</v>
      </c>
      <c r="AC88" s="273">
        <v>4102511</v>
      </c>
      <c r="AD88" s="273">
        <v>529021</v>
      </c>
      <c r="AE88" s="273">
        <v>5962443</v>
      </c>
      <c r="AF88" s="273">
        <v>0</v>
      </c>
      <c r="AG88" s="273">
        <v>152495092</v>
      </c>
      <c r="AH88" s="273">
        <v>0</v>
      </c>
      <c r="AI88" s="273">
        <v>0</v>
      </c>
      <c r="AJ88" s="273">
        <v>57215943</v>
      </c>
      <c r="AK88" s="273">
        <v>1346063</v>
      </c>
      <c r="AL88" s="273">
        <v>30371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11219058</v>
      </c>
      <c r="AU88" s="273">
        <v>0</v>
      </c>
      <c r="AV88" s="273">
        <v>3385124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2656017589</v>
      </c>
    </row>
    <row r="89" spans="1:84" x14ac:dyDescent="0.25">
      <c r="A89" s="21" t="s">
        <v>288</v>
      </c>
      <c r="B89" s="16"/>
      <c r="C89" s="25">
        <v>134978623</v>
      </c>
      <c r="D89" s="25">
        <v>0</v>
      </c>
      <c r="E89" s="25">
        <v>551287582</v>
      </c>
      <c r="F89" s="25">
        <v>0</v>
      </c>
      <c r="G89" s="25">
        <v>0</v>
      </c>
      <c r="H89" s="25">
        <v>36335081</v>
      </c>
      <c r="I89" s="25">
        <v>24264616</v>
      </c>
      <c r="J89" s="25">
        <v>257100668</v>
      </c>
      <c r="K89" s="25">
        <v>0</v>
      </c>
      <c r="L89" s="25">
        <v>0</v>
      </c>
      <c r="M89" s="25">
        <v>0</v>
      </c>
      <c r="N89" s="25">
        <v>0</v>
      </c>
      <c r="O89" s="25">
        <v>153850506</v>
      </c>
      <c r="P89" s="25">
        <v>1339703655</v>
      </c>
      <c r="Q89" s="25">
        <v>83179472</v>
      </c>
      <c r="R89" s="25">
        <v>9542515</v>
      </c>
      <c r="S89" s="25">
        <v>0</v>
      </c>
      <c r="T89" s="25">
        <v>7457528</v>
      </c>
      <c r="U89" s="25">
        <v>230379980</v>
      </c>
      <c r="V89" s="25">
        <v>81977741</v>
      </c>
      <c r="W89" s="25">
        <v>17350208</v>
      </c>
      <c r="X89" s="25">
        <v>51649069</v>
      </c>
      <c r="Y89" s="25">
        <v>188173707</v>
      </c>
      <c r="Z89" s="25">
        <v>180094383</v>
      </c>
      <c r="AA89" s="25">
        <v>16820506</v>
      </c>
      <c r="AB89" s="25">
        <v>1136666579</v>
      </c>
      <c r="AC89" s="25">
        <v>115032962</v>
      </c>
      <c r="AD89" s="25">
        <v>19736434</v>
      </c>
      <c r="AE89" s="25">
        <v>23781615</v>
      </c>
      <c r="AF89" s="25">
        <v>0</v>
      </c>
      <c r="AG89" s="25">
        <v>196443240</v>
      </c>
      <c r="AH89" s="25">
        <v>0</v>
      </c>
      <c r="AI89" s="25">
        <v>0</v>
      </c>
      <c r="AJ89" s="25">
        <v>57242652</v>
      </c>
      <c r="AK89" s="25">
        <v>11471032</v>
      </c>
      <c r="AL89" s="25">
        <v>1184784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43034191</v>
      </c>
      <c r="AU89" s="25">
        <v>0</v>
      </c>
      <c r="AV89" s="25">
        <v>3387245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4972126574</v>
      </c>
    </row>
    <row r="90" spans="1:84" x14ac:dyDescent="0.25">
      <c r="A90" s="31" t="s">
        <v>289</v>
      </c>
      <c r="B90" s="25"/>
      <c r="C90" s="273">
        <v>50191</v>
      </c>
      <c r="D90" s="273">
        <v>0</v>
      </c>
      <c r="E90" s="273">
        <v>328972</v>
      </c>
      <c r="F90" s="273">
        <v>0</v>
      </c>
      <c r="G90" s="273">
        <v>0</v>
      </c>
      <c r="H90" s="273">
        <v>14458</v>
      </c>
      <c r="I90" s="273">
        <v>13870</v>
      </c>
      <c r="J90" s="273">
        <v>33176</v>
      </c>
      <c r="K90" s="273">
        <v>0</v>
      </c>
      <c r="L90" s="273">
        <v>0</v>
      </c>
      <c r="M90" s="273">
        <v>0</v>
      </c>
      <c r="N90" s="273">
        <v>0</v>
      </c>
      <c r="O90" s="273">
        <v>33156</v>
      </c>
      <c r="P90" s="273">
        <v>215029</v>
      </c>
      <c r="Q90" s="273">
        <v>18369</v>
      </c>
      <c r="R90" s="273">
        <v>1555</v>
      </c>
      <c r="S90" s="273">
        <v>0</v>
      </c>
      <c r="T90" s="273">
        <v>2543</v>
      </c>
      <c r="U90" s="273">
        <v>12903</v>
      </c>
      <c r="V90" s="273">
        <v>7066</v>
      </c>
      <c r="W90" s="273">
        <v>1524</v>
      </c>
      <c r="X90" s="273">
        <v>0</v>
      </c>
      <c r="Y90" s="273">
        <v>60795</v>
      </c>
      <c r="Z90" s="273">
        <v>121928</v>
      </c>
      <c r="AA90" s="273">
        <v>4248</v>
      </c>
      <c r="AB90" s="273">
        <v>18019</v>
      </c>
      <c r="AC90" s="273">
        <v>4185</v>
      </c>
      <c r="AD90" s="273">
        <v>1809</v>
      </c>
      <c r="AE90" s="273">
        <v>21155</v>
      </c>
      <c r="AF90" s="273">
        <v>0</v>
      </c>
      <c r="AG90" s="273">
        <v>33366</v>
      </c>
      <c r="AH90" s="273">
        <v>0</v>
      </c>
      <c r="AI90" s="273">
        <v>0</v>
      </c>
      <c r="AJ90" s="273">
        <v>65544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134</v>
      </c>
      <c r="AW90" s="273">
        <v>1982</v>
      </c>
      <c r="AX90" s="273">
        <v>0</v>
      </c>
      <c r="AY90" s="273">
        <v>23794</v>
      </c>
      <c r="AZ90" s="273">
        <v>6013</v>
      </c>
      <c r="BA90" s="273">
        <v>5304</v>
      </c>
      <c r="BB90" s="273">
        <v>7313</v>
      </c>
      <c r="BC90" s="273">
        <v>275</v>
      </c>
      <c r="BD90" s="273">
        <v>21794</v>
      </c>
      <c r="BE90" s="273">
        <v>1117328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14446</v>
      </c>
      <c r="BM90" s="273">
        <v>2147</v>
      </c>
      <c r="BN90" s="273">
        <v>15444</v>
      </c>
      <c r="BO90" s="273">
        <v>0</v>
      </c>
      <c r="BP90" s="273">
        <v>0</v>
      </c>
      <c r="BQ90" s="273">
        <v>0</v>
      </c>
      <c r="BR90" s="273">
        <v>0</v>
      </c>
      <c r="BS90" s="273">
        <v>1878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2539</v>
      </c>
      <c r="CA90" s="273">
        <v>10503</v>
      </c>
      <c r="CB90" s="273">
        <v>0</v>
      </c>
      <c r="CC90" s="273">
        <v>31107</v>
      </c>
      <c r="CD90" s="224" t="s">
        <v>247</v>
      </c>
      <c r="CE90" s="25">
        <v>2325862</v>
      </c>
      <c r="CF90" s="25">
        <v>1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8915</v>
      </c>
      <c r="D92" s="273">
        <v>0</v>
      </c>
      <c r="E92" s="273">
        <v>58429</v>
      </c>
      <c r="F92" s="273">
        <v>0</v>
      </c>
      <c r="G92" s="273">
        <v>0</v>
      </c>
      <c r="H92" s="273">
        <v>2568</v>
      </c>
      <c r="I92" s="273">
        <v>2463</v>
      </c>
      <c r="J92" s="273">
        <v>5892</v>
      </c>
      <c r="K92" s="273">
        <v>0</v>
      </c>
      <c r="L92" s="273">
        <v>0</v>
      </c>
      <c r="M92" s="273">
        <v>0</v>
      </c>
      <c r="N92" s="273">
        <v>0</v>
      </c>
      <c r="O92" s="273">
        <v>5889</v>
      </c>
      <c r="P92" s="273">
        <v>38192</v>
      </c>
      <c r="Q92" s="273">
        <v>3263</v>
      </c>
      <c r="R92" s="273">
        <v>276</v>
      </c>
      <c r="S92" s="273">
        <v>0</v>
      </c>
      <c r="T92" s="273">
        <v>452</v>
      </c>
      <c r="U92" s="273">
        <v>2292</v>
      </c>
      <c r="V92" s="273">
        <v>1255</v>
      </c>
      <c r="W92" s="273">
        <v>271</v>
      </c>
      <c r="X92" s="273">
        <v>0</v>
      </c>
      <c r="Y92" s="273">
        <v>10798</v>
      </c>
      <c r="Z92" s="273">
        <v>21656</v>
      </c>
      <c r="AA92" s="273">
        <v>754</v>
      </c>
      <c r="AB92" s="273">
        <v>3200</v>
      </c>
      <c r="AC92" s="273">
        <v>743</v>
      </c>
      <c r="AD92" s="273">
        <v>321</v>
      </c>
      <c r="AE92" s="273">
        <v>3757</v>
      </c>
      <c r="AF92" s="273">
        <v>0</v>
      </c>
      <c r="AG92" s="273">
        <v>5926</v>
      </c>
      <c r="AH92" s="273">
        <v>0</v>
      </c>
      <c r="AI92" s="273">
        <v>0</v>
      </c>
      <c r="AJ92" s="273">
        <v>11641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24</v>
      </c>
      <c r="AW92" s="273">
        <v>352</v>
      </c>
      <c r="AX92" s="264" t="s">
        <v>247</v>
      </c>
      <c r="AY92" s="264" t="s">
        <v>247</v>
      </c>
      <c r="AZ92" s="24" t="s">
        <v>247</v>
      </c>
      <c r="BA92" s="273">
        <v>942</v>
      </c>
      <c r="BB92" s="273">
        <v>1299</v>
      </c>
      <c r="BC92" s="273">
        <v>49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2566</v>
      </c>
      <c r="BM92" s="273">
        <v>381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334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451</v>
      </c>
      <c r="CA92" s="273">
        <v>1865</v>
      </c>
      <c r="CB92" s="273">
        <v>0</v>
      </c>
      <c r="CC92" s="24" t="s">
        <v>247</v>
      </c>
      <c r="CD92" s="24" t="s">
        <v>247</v>
      </c>
      <c r="CE92" s="25">
        <v>197216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99.83</v>
      </c>
      <c r="D94" s="277">
        <v>0</v>
      </c>
      <c r="E94" s="277">
        <v>399</v>
      </c>
      <c r="F94" s="277">
        <v>0</v>
      </c>
      <c r="G94" s="277">
        <v>0</v>
      </c>
      <c r="H94" s="277">
        <v>26.55</v>
      </c>
      <c r="I94" s="277">
        <v>14.46</v>
      </c>
      <c r="J94" s="277">
        <v>90.66</v>
      </c>
      <c r="K94" s="277">
        <v>0</v>
      </c>
      <c r="L94" s="277">
        <v>0</v>
      </c>
      <c r="M94" s="277">
        <v>0</v>
      </c>
      <c r="N94" s="277">
        <v>0</v>
      </c>
      <c r="O94" s="277">
        <v>71.27</v>
      </c>
      <c r="P94" s="332">
        <v>113.15</v>
      </c>
      <c r="Q94" s="332">
        <v>34.380000000000003</v>
      </c>
      <c r="R94" s="332">
        <v>0</v>
      </c>
      <c r="S94" s="278">
        <v>0</v>
      </c>
      <c r="T94" s="278">
        <v>7.08</v>
      </c>
      <c r="U94" s="333">
        <v>0.01</v>
      </c>
      <c r="V94" s="332">
        <v>7.23</v>
      </c>
      <c r="W94" s="332">
        <v>0</v>
      </c>
      <c r="X94" s="332">
        <v>0.03</v>
      </c>
      <c r="Y94" s="332">
        <v>3.76</v>
      </c>
      <c r="Z94" s="332">
        <v>82.25</v>
      </c>
      <c r="AA94" s="332">
        <v>0</v>
      </c>
      <c r="AB94" s="278">
        <v>0</v>
      </c>
      <c r="AC94" s="332">
        <v>0</v>
      </c>
      <c r="AD94" s="332">
        <v>14.19</v>
      </c>
      <c r="AE94" s="332">
        <v>0</v>
      </c>
      <c r="AF94" s="332">
        <v>0</v>
      </c>
      <c r="AG94" s="332">
        <v>57.71</v>
      </c>
      <c r="AH94" s="332">
        <v>0</v>
      </c>
      <c r="AI94" s="332">
        <v>0</v>
      </c>
      <c r="AJ94" s="332">
        <v>27.74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0.88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 t="s">
        <v>247</v>
      </c>
      <c r="BV94" s="265" t="s">
        <v>247</v>
      </c>
      <c r="BW94" s="265" t="s">
        <v>247</v>
      </c>
      <c r="BX94" s="265" t="s">
        <v>247</v>
      </c>
      <c r="BY94" s="265" t="s">
        <v>247</v>
      </c>
      <c r="BZ94" s="265" t="s">
        <v>247</v>
      </c>
      <c r="CA94" s="265" t="s">
        <v>247</v>
      </c>
      <c r="CB94" s="265" t="s">
        <v>247</v>
      </c>
      <c r="CC94" s="24" t="s">
        <v>247</v>
      </c>
      <c r="CD94" s="24" t="s">
        <v>247</v>
      </c>
      <c r="CE94" s="226">
        <v>1050.18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87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90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87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0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24293</v>
      </c>
      <c r="D127" s="295">
        <v>147969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5717</v>
      </c>
      <c r="D130" s="295">
        <v>16946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54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50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351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19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126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22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28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9</v>
      </c>
      <c r="D142" s="16"/>
      <c r="E142" s="16"/>
    </row>
    <row r="143" spans="1:5" x14ac:dyDescent="0.25">
      <c r="A143" s="16" t="s">
        <v>347</v>
      </c>
      <c r="B143" s="16"/>
      <c r="C143" s="22">
        <v>557</v>
      </c>
      <c r="D143" s="16"/>
      <c r="E143" s="25">
        <v>659</v>
      </c>
    </row>
    <row r="144" spans="1:5" x14ac:dyDescent="0.25">
      <c r="A144" s="16" t="s">
        <v>348</v>
      </c>
      <c r="B144" s="35" t="s">
        <v>299</v>
      </c>
      <c r="C144" s="292">
        <v>830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9672</v>
      </c>
      <c r="C154" s="295">
        <v>4122</v>
      </c>
      <c r="D154" s="295">
        <v>10499</v>
      </c>
      <c r="E154" s="25">
        <v>24293</v>
      </c>
    </row>
    <row r="155" spans="1:6" x14ac:dyDescent="0.25">
      <c r="A155" s="16" t="s">
        <v>241</v>
      </c>
      <c r="B155" s="295">
        <v>58912</v>
      </c>
      <c r="C155" s="295">
        <v>25110</v>
      </c>
      <c r="D155" s="295">
        <v>63947</v>
      </c>
      <c r="E155" s="25">
        <v>147969</v>
      </c>
    </row>
    <row r="156" spans="1:6" x14ac:dyDescent="0.25">
      <c r="A156" s="16" t="s">
        <v>355</v>
      </c>
      <c r="B156" s="295">
        <v>201875</v>
      </c>
      <c r="C156" s="295">
        <v>86043</v>
      </c>
      <c r="D156" s="295">
        <v>219127</v>
      </c>
      <c r="E156" s="25">
        <v>507045</v>
      </c>
    </row>
    <row r="157" spans="1:6" x14ac:dyDescent="0.25">
      <c r="A157" s="16" t="s">
        <v>286</v>
      </c>
      <c r="B157" s="295">
        <v>892117292</v>
      </c>
      <c r="C157" s="295">
        <v>540407621</v>
      </c>
      <c r="D157" s="295">
        <v>883584069</v>
      </c>
      <c r="E157" s="25">
        <v>2316108982</v>
      </c>
      <c r="F157" s="14"/>
    </row>
    <row r="158" spans="1:6" x14ac:dyDescent="0.25">
      <c r="A158" s="16" t="s">
        <v>287</v>
      </c>
      <c r="B158" s="295">
        <v>1087481830</v>
      </c>
      <c r="C158" s="295">
        <v>303339287</v>
      </c>
      <c r="D158" s="295">
        <v>1265196471</v>
      </c>
      <c r="E158" s="25">
        <v>2656017588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32378527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596322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12774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5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23985086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3721647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60694361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33195883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3365226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36561109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18573446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16513933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35087379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-2458230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21294969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18836739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130990502</v>
      </c>
      <c r="C211" s="292">
        <v>0</v>
      </c>
      <c r="D211" s="295">
        <v>0</v>
      </c>
      <c r="E211" s="25">
        <v>130990502</v>
      </c>
    </row>
    <row r="212" spans="1:5" x14ac:dyDescent="0.25">
      <c r="A212" s="16" t="s">
        <v>390</v>
      </c>
      <c r="B212" s="295">
        <v>21412924</v>
      </c>
      <c r="C212" s="292">
        <v>-74733</v>
      </c>
      <c r="D212" s="295">
        <v>0</v>
      </c>
      <c r="E212" s="25">
        <v>21338191</v>
      </c>
    </row>
    <row r="213" spans="1:5" x14ac:dyDescent="0.25">
      <c r="A213" s="16" t="s">
        <v>391</v>
      </c>
      <c r="B213" s="295">
        <v>298179357</v>
      </c>
      <c r="C213" s="292">
        <v>885567</v>
      </c>
      <c r="D213" s="295">
        <v>0</v>
      </c>
      <c r="E213" s="25">
        <v>299064924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25672220</v>
      </c>
      <c r="C215" s="292">
        <v>419946</v>
      </c>
      <c r="D215" s="295">
        <v>0</v>
      </c>
      <c r="E215" s="25">
        <v>26092166</v>
      </c>
    </row>
    <row r="216" spans="1:5" x14ac:dyDescent="0.25">
      <c r="A216" s="16" t="s">
        <v>394</v>
      </c>
      <c r="B216" s="295">
        <v>239554799</v>
      </c>
      <c r="C216" s="292">
        <v>9280825</v>
      </c>
      <c r="D216" s="295">
        <v>0</v>
      </c>
      <c r="E216" s="25">
        <v>248835624</v>
      </c>
    </row>
    <row r="217" spans="1:5" x14ac:dyDescent="0.25">
      <c r="A217" s="16" t="s">
        <v>395</v>
      </c>
      <c r="B217" s="295">
        <v>0</v>
      </c>
      <c r="C217" s="292">
        <v>66238</v>
      </c>
      <c r="D217" s="295">
        <v>0</v>
      </c>
      <c r="E217" s="25">
        <v>66238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202462335</v>
      </c>
      <c r="C219" s="292">
        <v>21891673</v>
      </c>
      <c r="D219" s="295">
        <v>0</v>
      </c>
      <c r="E219" s="25">
        <v>224354008</v>
      </c>
    </row>
    <row r="220" spans="1:5" x14ac:dyDescent="0.25">
      <c r="A220" s="16" t="s">
        <v>229</v>
      </c>
      <c r="B220" s="25">
        <v>918272137</v>
      </c>
      <c r="C220" s="225">
        <v>32469516</v>
      </c>
      <c r="D220" s="25">
        <v>0</v>
      </c>
      <c r="E220" s="25">
        <v>950741653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16593348</v>
      </c>
      <c r="C225" s="292">
        <v>406409</v>
      </c>
      <c r="D225" s="295">
        <v>0</v>
      </c>
      <c r="E225" s="25">
        <v>16999757</v>
      </c>
    </row>
    <row r="226" spans="1:6" x14ac:dyDescent="0.25">
      <c r="A226" s="16" t="s">
        <v>391</v>
      </c>
      <c r="B226" s="295">
        <v>137057273</v>
      </c>
      <c r="C226" s="292">
        <v>14880410</v>
      </c>
      <c r="D226" s="295">
        <v>0</v>
      </c>
      <c r="E226" s="25">
        <v>151937683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11846639</v>
      </c>
      <c r="C228" s="292">
        <v>2701362</v>
      </c>
      <c r="D228" s="295">
        <v>0</v>
      </c>
      <c r="E228" s="25">
        <v>14548001</v>
      </c>
    </row>
    <row r="229" spans="1:6" x14ac:dyDescent="0.25">
      <c r="A229" s="16" t="s">
        <v>394</v>
      </c>
      <c r="B229" s="295">
        <v>204710700</v>
      </c>
      <c r="C229" s="292">
        <v>10847832</v>
      </c>
      <c r="D229" s="295">
        <v>0</v>
      </c>
      <c r="E229" s="25">
        <v>215558532</v>
      </c>
    </row>
    <row r="230" spans="1:6" x14ac:dyDescent="0.25">
      <c r="A230" s="16" t="s">
        <v>395</v>
      </c>
      <c r="B230" s="295">
        <v>-33183</v>
      </c>
      <c r="C230" s="292">
        <v>141565</v>
      </c>
      <c r="D230" s="295">
        <v>0</v>
      </c>
      <c r="E230" s="25">
        <v>108382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370174777</v>
      </c>
      <c r="C233" s="225">
        <v>28977578</v>
      </c>
      <c r="D233" s="25">
        <v>0</v>
      </c>
      <c r="E233" s="25">
        <v>399152355</v>
      </c>
    </row>
    <row r="234" spans="1:6" x14ac:dyDescent="0.25">
      <c r="A234" s="16"/>
      <c r="B234" s="16"/>
      <c r="C234" s="22"/>
      <c r="D234" s="16"/>
      <c r="E234" s="16"/>
      <c r="F234" s="11">
        <v>551589298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1" t="s">
        <v>400</v>
      </c>
      <c r="C236" s="341"/>
      <c r="D236" s="30"/>
      <c r="E236" s="30"/>
    </row>
    <row r="237" spans="1:6" x14ac:dyDescent="0.25">
      <c r="A237" s="43" t="s">
        <v>400</v>
      </c>
      <c r="B237" s="30"/>
      <c r="C237" s="292">
        <v>10212938</v>
      </c>
      <c r="D237" s="32">
        <v>10212938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1556487831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695716343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11706735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62577956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1135075007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33882039.600000001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3495445911.5999999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1608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16288351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23935620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40223971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3545882820.5999999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554314714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609213726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370446391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65346861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24866044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1217110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884512064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130990502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21338191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299064924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66238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26092166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248835624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224354008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950741653</v>
      </c>
      <c r="E291" s="16"/>
    </row>
    <row r="292" spans="1:5" x14ac:dyDescent="0.25">
      <c r="A292" s="16" t="s">
        <v>439</v>
      </c>
      <c r="B292" s="35" t="s">
        <v>299</v>
      </c>
      <c r="C292" s="292">
        <v>399152355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551589298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80771205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80771205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3003378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3003378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1519875945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1519875945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46959547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23999991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13755366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84714904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-86879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-86879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487072923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7112469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494185392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494185392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941062528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1519875945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1519875945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2316108982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2656017588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4972126570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10212938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3495445911.5999999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40223971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3545882820.5999999</v>
      </c>
      <c r="E366" s="16"/>
    </row>
    <row r="367" spans="1:5" x14ac:dyDescent="0.25">
      <c r="A367" s="16" t="s">
        <v>499</v>
      </c>
      <c r="B367" s="16"/>
      <c r="C367" s="22"/>
      <c r="D367" s="25">
        <v>1426243749.4000001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6715798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27989342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-1253335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78728348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3814920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224204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1344757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4928501</v>
      </c>
      <c r="D380" s="25">
        <v>0</v>
      </c>
      <c r="E380" s="204" t="s">
        <v>1064</v>
      </c>
      <c r="F380" s="47"/>
    </row>
    <row r="381" spans="1:6" x14ac:dyDescent="0.25">
      <c r="A381" s="48" t="s">
        <v>513</v>
      </c>
      <c r="B381" s="35"/>
      <c r="C381" s="35"/>
      <c r="D381" s="25">
        <v>122492535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122492535</v>
      </c>
      <c r="E383" s="16"/>
    </row>
    <row r="384" spans="1:6" x14ac:dyDescent="0.25">
      <c r="A384" s="16" t="s">
        <v>516</v>
      </c>
      <c r="B384" s="16"/>
      <c r="C384" s="22"/>
      <c r="D384" s="25">
        <v>1548736284.4000001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462342324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60694361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30329545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299747746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88311058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28921789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36561109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18836739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6370591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59628382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1765143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4333490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1605540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18662976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422840276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1206849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968226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33305195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11485682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5997280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568169630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1593914301</v>
      </c>
      <c r="E416" s="25"/>
    </row>
    <row r="417" spans="1:13" x14ac:dyDescent="0.25">
      <c r="A417" s="25" t="s">
        <v>530</v>
      </c>
      <c r="B417" s="16"/>
      <c r="C417" s="22"/>
      <c r="D417" s="25">
        <v>-45178016.599999905</v>
      </c>
      <c r="E417" s="25"/>
    </row>
    <row r="418" spans="1:13" x14ac:dyDescent="0.25">
      <c r="A418" s="25" t="s">
        <v>531</v>
      </c>
      <c r="B418" s="16"/>
      <c r="C418" s="294">
        <v>19130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1078473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1097603</v>
      </c>
      <c r="E420" s="25"/>
      <c r="F420" s="11">
        <v>-17739136</v>
      </c>
    </row>
    <row r="421" spans="1:13" x14ac:dyDescent="0.25">
      <c r="A421" s="25" t="s">
        <v>534</v>
      </c>
      <c r="B421" s="16"/>
      <c r="C421" s="22"/>
      <c r="D421" s="25">
        <v>-44080413.599999905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-44080413.599999905</v>
      </c>
      <c r="E424" s="16"/>
    </row>
    <row r="426" spans="1:13" ht="29.1" customHeight="1" x14ac:dyDescent="0.25">
      <c r="A426" s="343" t="s">
        <v>538</v>
      </c>
      <c r="B426" s="343"/>
      <c r="C426" s="343"/>
      <c r="D426" s="343"/>
      <c r="E426" s="34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1208534</v>
      </c>
      <c r="E612" s="219">
        <f>SUM(C624:D647)+SUM(C668:D713)</f>
        <v>1390516873.2502596</v>
      </c>
      <c r="F612" s="219">
        <f>CE64-(AX64+BD64+BE64+BG64+BJ64+BN64+BP64+BQ64+CB64+CC64+CD64)</f>
        <v>295938340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3396.1064471153859</v>
      </c>
      <c r="I612" s="217">
        <f>CE92-(AX92+AY92+AZ92+BD92+BE92+BF92+BG92+BJ92+BN92+BO92+BP92+BQ92+BR92+CB92+CC92+CD92)</f>
        <v>197216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4972126574</v>
      </c>
      <c r="L612" s="223">
        <f>CE94-(AW94+AX94+AY94+AZ94+BA94+BB94+BC94+BD94+BE94+BF94+BG94+BH94+BI94+BJ94+BK94+BL94+BM94+BN94+BO94+BP94+BQ94+BR94+BS94+BT94+BU94+BV94+BW94+BX94+BY94+BZ94+CA94+CB94+CC94+CD94)</f>
        <v>1050.18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70981473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70981473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33022632</v>
      </c>
      <c r="D619" s="217">
        <f>(D615/D612)*BN90</f>
        <v>907080.70191819186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61240723</v>
      </c>
      <c r="D620" s="217">
        <f>(D615/D612)*CC90</f>
        <v>1827024.047822403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60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96997519.749740586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1139466</v>
      </c>
      <c r="D624" s="217">
        <f>(D615/D612)*BD90</f>
        <v>1280038.6439785725</v>
      </c>
      <c r="E624" s="219">
        <f>(E623/E612)*SUM(C624:D624)</f>
        <v>168776.05299411769</v>
      </c>
      <c r="F624" s="219">
        <f>SUM(C624:E624)</f>
        <v>2588280.6969726901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24934140</v>
      </c>
      <c r="D625" s="217">
        <f>(D615/D612)*AY90</f>
        <v>1397505.7123440467</v>
      </c>
      <c r="E625" s="219">
        <f>(E623/E612)*SUM(C625:D625)</f>
        <v>1836802.1087411761</v>
      </c>
      <c r="F625" s="219">
        <f>(F624/F612)*AY64</f>
        <v>11769.405324594931</v>
      </c>
      <c r="G625" s="217">
        <f>SUM(C625:F625)</f>
        <v>28180217.226409815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4087635</v>
      </c>
      <c r="D627" s="217">
        <f>(D615/D612)*BO90</f>
        <v>0</v>
      </c>
      <c r="E627" s="219">
        <f>(E623/E612)*SUM(C627:D627)</f>
        <v>285138.90357580152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1929937</v>
      </c>
      <c r="D628" s="217">
        <f>(D615/D612)*AZ90</f>
        <v>353164.7410407982</v>
      </c>
      <c r="E628" s="219">
        <f>(E623/E612)*SUM(C628:D628)</f>
        <v>159261.07081292162</v>
      </c>
      <c r="F628" s="219">
        <f>(F624/F612)*AZ64</f>
        <v>8865.5976746453252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2002893</v>
      </c>
      <c r="D630" s="217">
        <f>(D615/D612)*BA90</f>
        <v>311522.66530523758</v>
      </c>
      <c r="E630" s="219">
        <f>(E623/E612)*SUM(C630:D630)</f>
        <v>161445.41898280909</v>
      </c>
      <c r="F630" s="219">
        <f>(F624/F612)*BA64</f>
        <v>626.10960963990306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22334898</v>
      </c>
      <c r="D631" s="217">
        <f>(D615/D612)*AW90</f>
        <v>116409.86475018493</v>
      </c>
      <c r="E631" s="219">
        <f>(E623/E612)*SUM(C631:D631)</f>
        <v>1566123.5184642556</v>
      </c>
      <c r="F631" s="219">
        <f>(F624/F612)*AW64</f>
        <v>1060.0867961841841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19403647</v>
      </c>
      <c r="D632" s="217">
        <f>(D615/D612)*BB90</f>
        <v>429518.33547835646</v>
      </c>
      <c r="E632" s="219">
        <f>(E623/E612)*SUM(C632:D632)</f>
        <v>1383491.1918984677</v>
      </c>
      <c r="F632" s="219">
        <f>(F624/F612)*BB64</f>
        <v>1516.4450311034514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1219095</v>
      </c>
      <c r="D633" s="217">
        <f>(D615/D612)*BC90</f>
        <v>16151.721900252704</v>
      </c>
      <c r="E633" s="219">
        <f>(E623/E612)*SUM(C633:D633)</f>
        <v>86166.425311516577</v>
      </c>
      <c r="F633" s="219">
        <f>(F624/F612)*BC64</f>
        <v>0.27987242985523969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3102619</v>
      </c>
      <c r="D636" s="217">
        <f>(D615/D612)*BH90</f>
        <v>0</v>
      </c>
      <c r="E636" s="219">
        <f>(E623/E612)*SUM(C636:D636)</f>
        <v>216427.68492623483</v>
      </c>
      <c r="F636" s="219">
        <f>(F624/F612)*BH64</f>
        <v>12.02576847034233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8008851</v>
      </c>
      <c r="D637" s="217">
        <f>(D615/D612)*BL90</f>
        <v>848464.63480382017</v>
      </c>
      <c r="E637" s="219">
        <f>(E623/E612)*SUM(C637:D637)</f>
        <v>617854.88888630376</v>
      </c>
      <c r="F637" s="219">
        <f>(F624/F612)*BL64</f>
        <v>72.591911493702796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126100.89789033656</v>
      </c>
      <c r="E638" s="219">
        <f>(E623/E612)*SUM(C638:D638)</f>
        <v>8796.3508885638457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853422</v>
      </c>
      <c r="D639" s="217">
        <f>(D615/D612)*BS90</f>
        <v>110301.57719518027</v>
      </c>
      <c r="E639" s="219">
        <f>(E623/E612)*SUM(C639:D639)</f>
        <v>67225.934838013432</v>
      </c>
      <c r="F639" s="219">
        <f>(F624/F612)*BS64</f>
        <v>385.9090967166436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14787302</v>
      </c>
      <c r="D643" s="217">
        <f>(D615/D612)*BW90</f>
        <v>0</v>
      </c>
      <c r="E643" s="219">
        <f>(E623/E612)*SUM(C643:D643)</f>
        <v>1031509.6820347848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4306293</v>
      </c>
      <c r="D645" s="217">
        <f>(D615/D612)*BY90</f>
        <v>0</v>
      </c>
      <c r="E645" s="219">
        <f>(E623/E612)*SUM(C645:D645)</f>
        <v>300391.70926370606</v>
      </c>
      <c r="F645" s="219">
        <f>(F624/F612)*BY64</f>
        <v>25.818231654145862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23741722</v>
      </c>
      <c r="D646" s="217">
        <f>(D615/D612)*BZ90</f>
        <v>149124.44328996949</v>
      </c>
      <c r="E646" s="219">
        <f>(E623/E612)*SUM(C646:D646)</f>
        <v>1666540.6183129218</v>
      </c>
      <c r="F646" s="219">
        <f>(F624/F612)*BZ64</f>
        <v>77.734567392292817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23341445</v>
      </c>
      <c r="D647" s="217">
        <f>(D615/D612)*CA90</f>
        <v>616878.3095212878</v>
      </c>
      <c r="E647" s="219">
        <f>(E623/E612)*SUM(C647:D647)</f>
        <v>1671247.5649101422</v>
      </c>
      <c r="F647" s="219">
        <f>(F624/F612)*CA64</f>
        <v>1727.2764309187767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320438253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48012707</v>
      </c>
      <c r="D668" s="217">
        <f>(D615/D612)*C90</f>
        <v>2947894.814165758</v>
      </c>
      <c r="E668" s="219">
        <f>(E623/E612)*SUM(C668:D668)</f>
        <v>3554830.6360167256</v>
      </c>
      <c r="F668" s="219">
        <f>(F624/F612)*C64</f>
        <v>22857.854789311765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192193184</v>
      </c>
      <c r="D670" s="217">
        <f>(D615/D612)*E90</f>
        <v>19321688.20716339</v>
      </c>
      <c r="E670" s="219">
        <f>(E623/E612)*SUM(C670:D670)</f>
        <v>14754526.456282508</v>
      </c>
      <c r="F670" s="219">
        <f>(F624/F612)*E64</f>
        <v>44790.083992957923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15170</v>
      </c>
      <c r="D672" s="217">
        <f>(D615/D612)*G90</f>
        <v>0</v>
      </c>
      <c r="E672" s="219">
        <f>(E623/E612)*SUM(C672:D672)</f>
        <v>1058.2053356635095</v>
      </c>
      <c r="F672" s="219">
        <f>(F624/F612)*G64</f>
        <v>6.542018047866228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12027987</v>
      </c>
      <c r="D673" s="217">
        <f>(D615/D612)*H90</f>
        <v>849169.43721401307</v>
      </c>
      <c r="E673" s="219">
        <f>(E623/E612)*SUM(C673:D673)</f>
        <v>898264.70995606959</v>
      </c>
      <c r="F673" s="219">
        <f>(F624/F612)*H64</f>
        <v>769.19438940339444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7754394</v>
      </c>
      <c r="D674" s="217">
        <f>(D615/D612)*I90</f>
        <v>814634.11911456357</v>
      </c>
      <c r="E674" s="219">
        <f>(E623/E612)*SUM(C674:D674)</f>
        <v>597744.97541843622</v>
      </c>
      <c r="F674" s="219">
        <f>(F624/F612)*I64</f>
        <v>479.62263065098404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40471418</v>
      </c>
      <c r="D675" s="217">
        <f>(D615/D612)*J90</f>
        <v>1948543.730046486</v>
      </c>
      <c r="E675" s="219">
        <f>(E623/E612)*SUM(C675:D675)</f>
        <v>2959065.9091217583</v>
      </c>
      <c r="F675" s="219">
        <f>(F624/F612)*J64</f>
        <v>8616.1613715368421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43564212</v>
      </c>
      <c r="D680" s="217">
        <f>(D615/D612)*O90</f>
        <v>1947369.0593628313</v>
      </c>
      <c r="E680" s="219">
        <f>(E623/E612)*SUM(C680:D680)</f>
        <v>3174726.2960777893</v>
      </c>
      <c r="F680" s="219">
        <f>(F624/F612)*O64</f>
        <v>20091.910549106164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160962989</v>
      </c>
      <c r="D681" s="217">
        <f>(D615/D612)*P90</f>
        <v>12629413.121779777</v>
      </c>
      <c r="E681" s="219">
        <f>(E623/E612)*SUM(C681:D681)</f>
        <v>12109189.594984369</v>
      </c>
      <c r="F681" s="219">
        <f>(F624/F612)*P64</f>
        <v>141932.98227044891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15682117</v>
      </c>
      <c r="D682" s="217">
        <f>(D615/D612)*Q90</f>
        <v>1078876.2894026979</v>
      </c>
      <c r="E682" s="219">
        <f>(E623/E612)*SUM(C682:D682)</f>
        <v>1169187.3783695591</v>
      </c>
      <c r="F682" s="219">
        <f>(F624/F612)*Q64</f>
        <v>2364.3273033633332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14394292</v>
      </c>
      <c r="D683" s="217">
        <f>(D615/D612)*R90</f>
        <v>91330.645654156193</v>
      </c>
      <c r="E683" s="219">
        <f>(E623/E612)*SUM(C683:D683)</f>
        <v>1010465.6014528273</v>
      </c>
      <c r="F683" s="219">
        <f>(F624/F612)*R64</f>
        <v>37053.404240214302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46798328</v>
      </c>
      <c r="D684" s="217">
        <f>(D615/D612)*S90</f>
        <v>0</v>
      </c>
      <c r="E684" s="219">
        <f>(E623/E612)*SUM(C684:D684)</f>
        <v>3264485.1937858281</v>
      </c>
      <c r="F684" s="219">
        <f>(F624/F612)*S64</f>
        <v>380461.30115539051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3929314</v>
      </c>
      <c r="D685" s="217">
        <f>(D615/D612)*T90</f>
        <v>149359.37742670046</v>
      </c>
      <c r="E685" s="219">
        <f>(E623/E612)*SUM(C685:D685)</f>
        <v>284513.77260524995</v>
      </c>
      <c r="F685" s="219">
        <f>(F624/F612)*T64</f>
        <v>3591.4367180770646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38739379</v>
      </c>
      <c r="D686" s="217">
        <f>(D615/D612)*U90</f>
        <v>757838.79155985685</v>
      </c>
      <c r="E686" s="219">
        <f>(E623/E612)*SUM(C686:D686)</f>
        <v>2755185.6698017363</v>
      </c>
      <c r="F686" s="219">
        <f>(F624/F612)*U64</f>
        <v>11425.590790531201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8560447</v>
      </c>
      <c r="D687" s="217">
        <f>(D615/D612)*V90</f>
        <v>415011.15253522038</v>
      </c>
      <c r="E687" s="219">
        <f>(E623/E612)*SUM(C687:D687)</f>
        <v>626096.09143291472</v>
      </c>
      <c r="F687" s="219">
        <f>(F624/F612)*V64</f>
        <v>13712.192272515675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3716044</v>
      </c>
      <c r="D688" s="217">
        <f>(D615/D612)*W90</f>
        <v>89509.906094491351</v>
      </c>
      <c r="E688" s="219">
        <f>(E623/E612)*SUM(C688:D688)</f>
        <v>265461.92805433756</v>
      </c>
      <c r="F688" s="219">
        <f>(F624/F612)*W64</f>
        <v>695.59668636489937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6323223</v>
      </c>
      <c r="D689" s="217">
        <f>(D615/D612)*X90</f>
        <v>0</v>
      </c>
      <c r="E689" s="219">
        <f>(E623/E612)*SUM(C689:D689)</f>
        <v>441085.58452143858</v>
      </c>
      <c r="F689" s="219">
        <f>(F624/F612)*X64</f>
        <v>5659.9301170699764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43368663</v>
      </c>
      <c r="D690" s="217">
        <f>(D615/D612)*Y90</f>
        <v>3570705.2106395019</v>
      </c>
      <c r="E690" s="219">
        <f>(E623/E612)*SUM(C690:D690)</f>
        <v>3274323.6580865416</v>
      </c>
      <c r="F690" s="219">
        <f>(F624/F612)*Y64</f>
        <v>21384.562588486617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116081173</v>
      </c>
      <c r="D691" s="217">
        <f>(D615/D612)*Z90</f>
        <v>7161262.3558327695</v>
      </c>
      <c r="E691" s="219">
        <f>(E623/E612)*SUM(C691:D691)</f>
        <v>8596954.6917407643</v>
      </c>
      <c r="F691" s="219">
        <f>(F624/F612)*Z64</f>
        <v>70995.720312117468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4225150</v>
      </c>
      <c r="D692" s="217">
        <f>(D615/D612)*AA90</f>
        <v>249500.0532082672</v>
      </c>
      <c r="E692" s="219">
        <f>(E623/E612)*SUM(C692:D692)</f>
        <v>312135.69950771227</v>
      </c>
      <c r="F692" s="219">
        <f>(F624/F612)*AA64</f>
        <v>19674.620756192002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170599503</v>
      </c>
      <c r="D693" s="217">
        <f>(D615/D612)*AB90</f>
        <v>1058319.5524387399</v>
      </c>
      <c r="E693" s="219">
        <f>(E623/E612)*SUM(C693:D693)</f>
        <v>11974240.193366552</v>
      </c>
      <c r="F693" s="219">
        <f>(F624/F612)*AB64</f>
        <v>1693116.7676670505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21894387</v>
      </c>
      <c r="D694" s="217">
        <f>(D615/D612)*AC90</f>
        <v>245799.84055475477</v>
      </c>
      <c r="E694" s="219">
        <f>(E623/E612)*SUM(C694:D694)</f>
        <v>1544420.8205182636</v>
      </c>
      <c r="F694" s="219">
        <f>(F624/F612)*AC64</f>
        <v>20692.31562526655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6469535</v>
      </c>
      <c r="D695" s="217">
        <f>(D615/D612)*AD90</f>
        <v>106248.96333657143</v>
      </c>
      <c r="E695" s="219">
        <f>(E623/E612)*SUM(C695:D695)</f>
        <v>458703.34055196436</v>
      </c>
      <c r="F695" s="219">
        <f>(F624/F612)*AD64</f>
        <v>1482.3355787148441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10806884</v>
      </c>
      <c r="D696" s="217">
        <f>(D615/D612)*AE90</f>
        <v>1242507.9156358035</v>
      </c>
      <c r="E696" s="219">
        <f>(E623/E612)*SUM(C696:D696)</f>
        <v>840522.7960861281</v>
      </c>
      <c r="F696" s="219">
        <f>(F624/F612)*AE64</f>
        <v>201.26326111964923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37538051</v>
      </c>
      <c r="D698" s="217">
        <f>(D615/D612)*AG90</f>
        <v>1959703.1015412062</v>
      </c>
      <c r="E698" s="219">
        <f>(E623/E612)*SUM(C698:D698)</f>
        <v>2755223.0808817516</v>
      </c>
      <c r="F698" s="219">
        <f>(F624/F612)*AG64</f>
        <v>19271.289600716867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74160534</v>
      </c>
      <c r="D701" s="217">
        <f>(D615/D612)*AJ90</f>
        <v>3849630.7644733205</v>
      </c>
      <c r="E701" s="219">
        <f>(E623/E612)*SUM(C701:D701)</f>
        <v>5441712.1021592068</v>
      </c>
      <c r="F701" s="219">
        <f>(F624/F612)*AJ64</f>
        <v>19601.958876590834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3691150</v>
      </c>
      <c r="D702" s="217">
        <f>(D615/D612)*AK90</f>
        <v>0</v>
      </c>
      <c r="E702" s="219">
        <f>(E623/E612)*SUM(C702:D702)</f>
        <v>257481.51778077541</v>
      </c>
      <c r="F702" s="219">
        <f>(F624/F612)*AK64</f>
        <v>10.372771931509821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427877</v>
      </c>
      <c r="D703" s="217">
        <f>(D615/D612)*AL90</f>
        <v>0</v>
      </c>
      <c r="E703" s="219">
        <f>(E623/E612)*SUM(C703:D703)</f>
        <v>29847.180251001679</v>
      </c>
      <c r="F703" s="219">
        <f>(F624/F612)*AL64</f>
        <v>5.9735271747227721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30180949</v>
      </c>
      <c r="D711" s="217">
        <f>(D615/D612)*AT90</f>
        <v>0</v>
      </c>
      <c r="E711" s="219">
        <f>(E623/E612)*SUM(C711:D711)</f>
        <v>2105315.8383116848</v>
      </c>
      <c r="F711" s="219">
        <f>(F624/F612)*AT64</f>
        <v>483.47087656149358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4487079</v>
      </c>
      <c r="D713" s="217">
        <f>(D615/D612)*AV90</f>
        <v>7870.293580486772</v>
      </c>
      <c r="E713" s="219">
        <f>(E623/E612)*SUM(C713:D713)</f>
        <v>313551.70243927446</v>
      </c>
      <c r="F713" s="219">
        <f>(F624/F612)*AV64</f>
        <v>712.63392053233702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1487514393</v>
      </c>
      <c r="D715" s="202">
        <f>SUM(D616:D647)+SUM(D668:D713)</f>
        <v>70981473.000000015</v>
      </c>
      <c r="E715" s="202">
        <f>SUM(E624:E647)+SUM(E668:E713)</f>
        <v>96997519.749740571</v>
      </c>
      <c r="F715" s="202">
        <f>SUM(F625:F648)+SUM(F668:F713)</f>
        <v>2588280.6969726901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1487514393</v>
      </c>
      <c r="D716" s="202">
        <f>D615</f>
        <v>70981473</v>
      </c>
      <c r="E716" s="202">
        <f>E623</f>
        <v>96997519.749740586</v>
      </c>
      <c r="F716" s="202">
        <f>F624</f>
        <v>2588280.6969726901</v>
      </c>
      <c r="G716" s="202">
        <f>G625</f>
        <v>28180217.226409815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320438253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001</v>
      </c>
      <c r="C2" s="11" t="str">
        <f>SUBSTITUTE(LEFT(data!C98,49),",","")</f>
        <v>Swedish Health Services DBA Swedish Medical Cent</v>
      </c>
      <c r="D2" s="11" t="str">
        <f>LEFT(data!C99, 49)</f>
        <v>747 Broadway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98122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(206) 386-6000</v>
      </c>
      <c r="L2" s="11" t="str">
        <f>LEFT(data!C108, 49)</f>
        <v>(206) 233-7468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001</v>
      </c>
      <c r="B2" s="200" t="str">
        <f>RIGHT(data!C96,4)</f>
        <v>2024</v>
      </c>
      <c r="C2" s="12" t="s">
        <v>1163</v>
      </c>
      <c r="D2" s="199">
        <f>ROUND(N(data!C181),0)</f>
        <v>37421976</v>
      </c>
      <c r="E2" s="199">
        <f>ROUND(N(data!C182),0)</f>
        <v>0</v>
      </c>
      <c r="F2" s="199">
        <f>ROUND(N(data!C183),0)</f>
        <v>5569396</v>
      </c>
      <c r="G2" s="199">
        <f>ROUND(N(data!C184),0)</f>
        <v>49336588</v>
      </c>
      <c r="H2" s="199">
        <f>ROUND(N(data!C185),0)</f>
        <v>0</v>
      </c>
      <c r="I2" s="199">
        <f>ROUND(N(data!C186),0)</f>
        <v>34781591</v>
      </c>
      <c r="J2" s="199">
        <f>ROUND(N(data!C187)+N(data!C188),0)</f>
        <v>4282886</v>
      </c>
      <c r="K2" s="199">
        <f>ROUND(N(data!C191),0)</f>
        <v>35128281</v>
      </c>
      <c r="L2" s="199">
        <f>ROUND(N(data!C192),0)</f>
        <v>3374878</v>
      </c>
      <c r="M2" s="199">
        <f>ROUND(N(data!C195),0)</f>
        <v>9329787</v>
      </c>
      <c r="N2" s="199">
        <f>ROUND(N(data!C196),0)</f>
        <v>0</v>
      </c>
      <c r="O2" s="199">
        <f>ROUND(N(data!C199),0)</f>
        <v>0</v>
      </c>
      <c r="P2" s="199">
        <f>ROUND(N(data!C200),0)</f>
        <v>22673492</v>
      </c>
      <c r="Q2" s="199">
        <f>ROUND(N(data!C201),0)</f>
        <v>74934567</v>
      </c>
      <c r="R2" s="199">
        <f>ROUND(N(data!C204),0)</f>
        <v>-10832962</v>
      </c>
      <c r="S2" s="199">
        <f>ROUND(N(data!C205),0)</f>
        <v>9582779</v>
      </c>
      <c r="T2" s="199">
        <f>ROUND(N(data!B211),0)</f>
        <v>130990502</v>
      </c>
      <c r="U2" s="199">
        <f>ROUND(N(data!C211),0)</f>
        <v>0</v>
      </c>
      <c r="V2" s="199">
        <f>ROUND(N(data!D211),0)</f>
        <v>0</v>
      </c>
      <c r="W2" s="199">
        <f>ROUND(N(data!B212),0)</f>
        <v>21338191</v>
      </c>
      <c r="X2" s="199">
        <f>ROUND(N(data!C212),0)</f>
        <v>7908205</v>
      </c>
      <c r="Y2" s="199">
        <f>ROUND(N(data!D212),0)</f>
        <v>0</v>
      </c>
      <c r="Z2" s="199">
        <f>ROUND(N(data!B213),0)</f>
        <v>299064924</v>
      </c>
      <c r="AA2" s="199">
        <f>ROUND(N(data!C213),0)</f>
        <v>20752125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26092166</v>
      </c>
      <c r="AG2" s="199">
        <f>ROUND(N(data!C215),0)</f>
        <v>1583257</v>
      </c>
      <c r="AH2" s="199">
        <f>ROUND(N(data!D215),0)</f>
        <v>0</v>
      </c>
      <c r="AI2" s="199">
        <f>ROUND(N(data!B216),0)</f>
        <v>248835624</v>
      </c>
      <c r="AJ2" s="199">
        <f>ROUND(N(data!C216),0)</f>
        <v>17271708</v>
      </c>
      <c r="AK2" s="199">
        <f>ROUND(N(data!D216),0)</f>
        <v>0</v>
      </c>
      <c r="AL2" s="199">
        <f>ROUND(N(data!B217),0)</f>
        <v>66238</v>
      </c>
      <c r="AM2" s="199">
        <f>ROUND(N(data!C217),0)</f>
        <v>10663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224354008</v>
      </c>
      <c r="AS2" s="199">
        <f>ROUND(N(data!C219),0)</f>
        <v>109618377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16999757</v>
      </c>
      <c r="AY2" s="199">
        <f>ROUND(N(data!C225),0)</f>
        <v>502972</v>
      </c>
      <c r="AZ2" s="199">
        <f>ROUND(N(data!D225),0)</f>
        <v>0</v>
      </c>
      <c r="BA2" s="199">
        <f>ROUND(N(data!B226),0)</f>
        <v>151937683</v>
      </c>
      <c r="BB2" s="199">
        <f>ROUND(N(data!C226),0)</f>
        <v>15242142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14548001</v>
      </c>
      <c r="BH2" s="199">
        <f>ROUND(N(data!C228),0)</f>
        <v>2835438</v>
      </c>
      <c r="BI2" s="199">
        <f>ROUND(N(data!D228),0)</f>
        <v>0</v>
      </c>
      <c r="BJ2" s="199">
        <f>ROUND(N(data!B229),0)</f>
        <v>215558532</v>
      </c>
      <c r="BK2" s="199">
        <f>ROUND(N(data!C229),0)</f>
        <v>9269296</v>
      </c>
      <c r="BL2" s="199">
        <f>ROUND(N(data!D229),0)</f>
        <v>0</v>
      </c>
      <c r="BM2" s="199">
        <f>ROUND(N(data!B230),0)</f>
        <v>108382</v>
      </c>
      <c r="BN2" s="199">
        <f>ROUND(N(data!C230),0)</f>
        <v>79615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1791362426</v>
      </c>
      <c r="BW2" s="199">
        <f>ROUND(N(data!C240),0)</f>
        <v>686840066</v>
      </c>
      <c r="BX2" s="199">
        <f>ROUND(N(data!C241),0)</f>
        <v>10535480</v>
      </c>
      <c r="BY2" s="199">
        <f>ROUND(N(data!C242),0)</f>
        <v>72585557</v>
      </c>
      <c r="BZ2" s="199">
        <f>ROUND(N(data!C243),0)</f>
        <v>1157069580</v>
      </c>
      <c r="CA2" s="199">
        <f>ROUND(N(data!C244),0)</f>
        <v>18964359</v>
      </c>
      <c r="CB2" s="199">
        <f>ROUND(N(data!C247),0)</f>
        <v>2209</v>
      </c>
      <c r="CC2" s="199">
        <f>ROUND(N(data!C249),0)</f>
        <v>25812331</v>
      </c>
      <c r="CD2" s="199">
        <f>ROUND(N(data!C250),0)</f>
        <v>32078400</v>
      </c>
      <c r="CE2" s="199">
        <f>ROUND(N(data!C254)+N(data!C255),0)</f>
        <v>0</v>
      </c>
      <c r="CF2" s="199">
        <f>ROUND(N(data!D237),0)</f>
        <v>42073440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001</v>
      </c>
      <c r="B2" s="12" t="str">
        <f>RIGHT(data!C96,4)</f>
        <v>2024</v>
      </c>
      <c r="C2" s="12" t="s">
        <v>1163</v>
      </c>
      <c r="D2" s="198">
        <f>ROUND(N(data!C127),0)</f>
        <v>24720</v>
      </c>
      <c r="E2" s="198">
        <f>ROUND(N(data!C128),0)</f>
        <v>0</v>
      </c>
      <c r="F2" s="198">
        <f>ROUND(N(data!C129),0)</f>
        <v>0</v>
      </c>
      <c r="G2" s="198">
        <f>ROUND(N(data!C130),0)</f>
        <v>6075</v>
      </c>
      <c r="H2" s="198">
        <f>ROUND(N(data!D127),0)</f>
        <v>147287</v>
      </c>
      <c r="I2" s="198">
        <f>ROUND(N(data!D128),0)</f>
        <v>0</v>
      </c>
      <c r="J2" s="198">
        <f>ROUND(N(data!D129),0)</f>
        <v>0</v>
      </c>
      <c r="K2" s="198">
        <f>ROUND(N(data!D130),0)</f>
        <v>28775</v>
      </c>
      <c r="L2" s="198">
        <f>ROUND(N(data!C132),0)</f>
        <v>32</v>
      </c>
      <c r="M2" s="198">
        <f>ROUND(N(data!C133),0)</f>
        <v>16</v>
      </c>
      <c r="N2" s="198">
        <f>ROUND(N(data!C134),0)</f>
        <v>350</v>
      </c>
      <c r="O2" s="198">
        <f>ROUND(N(data!C135),0)</f>
        <v>25</v>
      </c>
      <c r="P2" s="198">
        <f>ROUND(N(data!C136),0)</f>
        <v>108</v>
      </c>
      <c r="Q2" s="198">
        <f>ROUND(N(data!C137),0)</f>
        <v>0</v>
      </c>
      <c r="R2" s="198">
        <f>ROUND(N(data!C138),0)</f>
        <v>22</v>
      </c>
      <c r="S2" s="198">
        <f>ROUND(N(data!C139),0)</f>
        <v>0</v>
      </c>
      <c r="T2" s="198">
        <f>ROUND(N(data!C140),0)</f>
        <v>0</v>
      </c>
      <c r="U2" s="198">
        <f>ROUND(N(data!C141),0)</f>
        <v>29</v>
      </c>
      <c r="V2" s="198">
        <f>ROUND(N(data!C142),0)</f>
        <v>76</v>
      </c>
      <c r="W2" s="198">
        <f>ROUND(N(data!C144),0)</f>
        <v>830</v>
      </c>
      <c r="X2" s="198">
        <f>ROUND(N(data!C145),0)</f>
        <v>0</v>
      </c>
      <c r="Y2" s="198">
        <f>ROUND(N(data!B154),0)</f>
        <v>10087</v>
      </c>
      <c r="Z2" s="198">
        <f>ROUND(N(data!B155),0)</f>
        <v>60103</v>
      </c>
      <c r="AA2" s="198">
        <f>ROUND(N(data!B156),0)</f>
        <v>211431</v>
      </c>
      <c r="AB2" s="198">
        <f>ROUND(N(data!B157),0)</f>
        <v>995429853</v>
      </c>
      <c r="AC2" s="198">
        <f>ROUND(N(data!B158),0)</f>
        <v>1219580831</v>
      </c>
      <c r="AD2" s="198">
        <f>ROUND(N(data!C154),0)</f>
        <v>4155</v>
      </c>
      <c r="AE2" s="198">
        <f>ROUND(N(data!C155),0)</f>
        <v>24755</v>
      </c>
      <c r="AF2" s="198">
        <f>ROUND(N(data!C156),0)</f>
        <v>87085</v>
      </c>
      <c r="AG2" s="198">
        <f>ROUND(N(data!C157),0)</f>
        <v>585753131</v>
      </c>
      <c r="AH2" s="198">
        <f>ROUND(N(data!C158),0)</f>
        <v>326572661</v>
      </c>
      <c r="AI2" s="198">
        <f>ROUND(N(data!D154),0)</f>
        <v>10478</v>
      </c>
      <c r="AJ2" s="198">
        <f>ROUND(N(data!D155),0)</f>
        <v>62429</v>
      </c>
      <c r="AK2" s="198">
        <f>ROUND(N(data!D156),0)</f>
        <v>219612</v>
      </c>
      <c r="AL2" s="198">
        <f>ROUND(N(data!D157),0)</f>
        <v>961589265</v>
      </c>
      <c r="AM2" s="198">
        <f>ROUND(N(data!D158),0)</f>
        <v>1339125771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I13" sqref="I1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001</v>
      </c>
      <c r="B2" s="200" t="str">
        <f>RIGHT(data!C96,4)</f>
        <v>2024</v>
      </c>
      <c r="C2" s="12" t="s">
        <v>1163</v>
      </c>
      <c r="D2" s="198">
        <f>ROUND(N(data!C266),0)</f>
        <v>795066190</v>
      </c>
      <c r="E2" s="198">
        <f>ROUND(N(data!C267),0)</f>
        <v>0</v>
      </c>
      <c r="F2" s="198">
        <f>ROUND(N(data!C268),0)</f>
        <v>659596715</v>
      </c>
      <c r="G2" s="198">
        <f>ROUND(N(data!C269),0)</f>
        <v>367080616</v>
      </c>
      <c r="H2" s="198">
        <f>ROUND(N(data!C270),0)</f>
        <v>0</v>
      </c>
      <c r="I2" s="198">
        <f>ROUND(N(data!C271),0)</f>
        <v>31322581</v>
      </c>
      <c r="J2" s="198">
        <f>ROUND(N(data!C272),0)</f>
        <v>0</v>
      </c>
      <c r="K2" s="198">
        <f>ROUND(N(data!C273),0)</f>
        <v>25025816</v>
      </c>
      <c r="L2" s="198">
        <f>ROUND(N(data!C274),0)</f>
        <v>993485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130990502</v>
      </c>
      <c r="R2" s="198">
        <f>ROUND(N(data!C284),0)</f>
        <v>29246397</v>
      </c>
      <c r="S2" s="198">
        <f>ROUND(N(data!C285),0)</f>
        <v>319817048</v>
      </c>
      <c r="T2" s="198">
        <f>ROUND(N(data!C286),0)</f>
        <v>76901</v>
      </c>
      <c r="U2" s="198">
        <f>ROUND(N(data!C287),0)</f>
        <v>27675423</v>
      </c>
      <c r="V2" s="198">
        <f>ROUND(N(data!C288),0)</f>
        <v>266107332</v>
      </c>
      <c r="W2" s="198">
        <f>ROUND(N(data!C289),0)</f>
        <v>0</v>
      </c>
      <c r="X2" s="198">
        <f>ROUND(N(data!C290),0)</f>
        <v>333972385</v>
      </c>
      <c r="Y2" s="198">
        <f>ROUND(N(data!C291),0)</f>
        <v>0</v>
      </c>
      <c r="Z2" s="198">
        <f>ROUND(N(data!C292),0)</f>
        <v>427081817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126335740</v>
      </c>
      <c r="AE2" s="198">
        <f>ROUND(N(data!C302),0)</f>
        <v>2574324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53778947</v>
      </c>
      <c r="AK2" s="198">
        <f>ROUND(N(data!C316),0)</f>
        <v>30520178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31709928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1077816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469040272</v>
      </c>
      <c r="BA2" s="198">
        <f>ROUND(N(data!C336),0)</f>
        <v>0</v>
      </c>
      <c r="BB2" s="198">
        <f>ROUND(N(data!C337),0)</f>
        <v>0</v>
      </c>
      <c r="BC2" s="198">
        <f>ROUND(N(data!C338),0)</f>
        <v>7248585</v>
      </c>
      <c r="BD2" s="198">
        <f>ROUND(N(data!C339),0)</f>
        <v>0</v>
      </c>
      <c r="BE2" s="198">
        <f>ROUND(N(data!C343),0)</f>
        <v>1361262679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4222.53</v>
      </c>
      <c r="BL2" s="198">
        <f>ROUND(N(data!C358),0)</f>
        <v>2542772249</v>
      </c>
      <c r="BM2" s="198">
        <f>ROUND(N(data!C359),0)</f>
        <v>2885279263</v>
      </c>
      <c r="BN2" s="198">
        <f>ROUND(N(data!C363),0)</f>
        <v>3737357468</v>
      </c>
      <c r="BO2" s="198">
        <f>ROUND(N(data!C364),0)</f>
        <v>57890731</v>
      </c>
      <c r="BP2" s="198">
        <f>ROUND(N(data!C365),0)</f>
        <v>0</v>
      </c>
      <c r="BQ2" s="198">
        <f>ROUND(N(data!D381),0)</f>
        <v>145865663</v>
      </c>
      <c r="BR2" s="198">
        <f>ROUND(N(data!C370),0)</f>
        <v>8243628</v>
      </c>
      <c r="BS2" s="198">
        <f>ROUND(N(data!C371),0)</f>
        <v>28450843</v>
      </c>
      <c r="BT2" s="198">
        <f>ROUND(N(data!C372),0)</f>
        <v>-2587798</v>
      </c>
      <c r="BU2" s="198">
        <f>ROUND(N(data!C373),0)</f>
        <v>0</v>
      </c>
      <c r="BV2" s="198">
        <f>ROUND(N(data!C374),0)</f>
        <v>100855084</v>
      </c>
      <c r="BW2" s="198">
        <f>ROUND(N(data!C375),0)</f>
        <v>4014049</v>
      </c>
      <c r="BX2" s="198">
        <f>ROUND(N(data!C376),0)</f>
        <v>0</v>
      </c>
      <c r="BY2" s="198">
        <f>ROUND(N(data!C377),0)</f>
        <v>-484</v>
      </c>
      <c r="BZ2" s="198">
        <f>ROUND(N(data!C378),0)</f>
        <v>210069</v>
      </c>
      <c r="CA2" s="198">
        <f>ROUND(N(data!C379),0)</f>
        <v>1317939</v>
      </c>
      <c r="CB2" s="198">
        <f>ROUND(N(data!C380),0)</f>
        <v>5362333</v>
      </c>
      <c r="CC2" s="198">
        <f>ROUND(N(data!C382),0)</f>
        <v>0</v>
      </c>
      <c r="CD2" s="198">
        <f>ROUND(N(data!C389),0)</f>
        <v>518025933</v>
      </c>
      <c r="CE2" s="198">
        <f>ROUND(N(data!C390),0)</f>
        <v>131392437</v>
      </c>
      <c r="CF2" s="198">
        <f>ROUND(N(data!C391),0)</f>
        <v>30345874</v>
      </c>
      <c r="CG2" s="198">
        <f>ROUND(N(data!C392),0)</f>
        <v>331408662</v>
      </c>
      <c r="CH2" s="198">
        <f>ROUND(N(data!C393),0)</f>
        <v>0</v>
      </c>
      <c r="CI2" s="198">
        <f>ROUND(N(data!C394),0)</f>
        <v>104263643</v>
      </c>
      <c r="CJ2" s="198">
        <f>ROUND(N(data!C395),0)</f>
        <v>28201385</v>
      </c>
      <c r="CK2" s="198">
        <f>ROUND(N(data!C396),0)</f>
        <v>38503159</v>
      </c>
      <c r="CL2" s="198">
        <f>ROUND(N(data!C397),0)</f>
        <v>0</v>
      </c>
      <c r="CM2" s="198">
        <f>ROUND(N(data!C398),0)</f>
        <v>0</v>
      </c>
      <c r="CN2" s="198">
        <f>ROUND(N(data!C399),0)</f>
        <v>9582779</v>
      </c>
      <c r="CO2" s="198">
        <f>ROUND(N(data!C362),0)</f>
        <v>42073440</v>
      </c>
      <c r="CP2" s="198">
        <f>ROUND(N(data!D415),0)</f>
        <v>526576488</v>
      </c>
      <c r="CQ2" s="52">
        <f>ROUND(N(data!C401),0)</f>
        <v>6926691</v>
      </c>
      <c r="CR2" s="52">
        <f>ROUND(N(data!C402),0)</f>
        <v>24729108</v>
      </c>
      <c r="CS2" s="52">
        <f>ROUND(N(data!C403),0)</f>
        <v>1688180</v>
      </c>
      <c r="CT2" s="52">
        <f>ROUND(N(data!C404),0)</f>
        <v>9329787</v>
      </c>
      <c r="CU2" s="52">
        <f>ROUND(N(data!C405),0)</f>
        <v>3998855</v>
      </c>
      <c r="CV2" s="52">
        <f>ROUND(N(data!C406),0)</f>
        <v>866057</v>
      </c>
      <c r="CW2" s="52">
        <f>ROUND(N(data!C407),0)</f>
        <v>0</v>
      </c>
      <c r="CX2" s="52">
        <f>ROUND(N(data!C408),0)</f>
        <v>18037163</v>
      </c>
      <c r="CY2" s="52">
        <f>ROUND(N(data!C409),0)</f>
        <v>345163024</v>
      </c>
      <c r="CZ2" s="52">
        <f>ROUND(N(data!C410),0)</f>
        <v>906592</v>
      </c>
      <c r="DA2" s="52">
        <f>ROUND(N(data!C411),0)</f>
        <v>1358483</v>
      </c>
      <c r="DB2" s="52">
        <f>ROUND(N(data!C412),0)</f>
        <v>95899920</v>
      </c>
      <c r="DC2" s="52">
        <f>ROUND(N(data!C413),0)</f>
        <v>11779395</v>
      </c>
      <c r="DD2" s="52">
        <f>ROUND(N(data!C414),0)</f>
        <v>5893233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001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14085</v>
      </c>
      <c r="F2" s="271">
        <f>ROUND(N(data!C60), 2)</f>
        <v>174.3</v>
      </c>
      <c r="G2" s="198">
        <f>ROUND(N(data!C61), 0)</f>
        <v>21462052</v>
      </c>
      <c r="H2" s="198">
        <f>ROUND(N(data!C62), 0)</f>
        <v>2918202</v>
      </c>
      <c r="I2" s="198">
        <f>ROUND(N(data!C63), 0)</f>
        <v>-35</v>
      </c>
      <c r="J2" s="198">
        <f>ROUND(N(data!C64), 0)</f>
        <v>3698312</v>
      </c>
      <c r="K2" s="198">
        <f>ROUND(N(data!C65), 0)</f>
        <v>0</v>
      </c>
      <c r="L2" s="198">
        <f>ROUND(N(data!C66), 0)</f>
        <v>168990</v>
      </c>
      <c r="M2" s="198">
        <f>ROUND(N(data!C67), 0)</f>
        <v>436569</v>
      </c>
      <c r="N2" s="198">
        <f>ROUND(N(data!C68), 0)</f>
        <v>0</v>
      </c>
      <c r="O2" s="198">
        <f>ROUND(N(data!C69), 0)</f>
        <v>16139473</v>
      </c>
      <c r="P2" s="198">
        <f>ROUND(N(data!C70), 0)</f>
        <v>22216</v>
      </c>
      <c r="Q2" s="198">
        <f>ROUND(N(data!C71), 0)</f>
        <v>1407078</v>
      </c>
      <c r="R2" s="198">
        <f>ROUND(N(data!C72), 0)</f>
        <v>121</v>
      </c>
      <c r="S2" s="198">
        <f>ROUND(N(data!C73), 0)</f>
        <v>0</v>
      </c>
      <c r="T2" s="198">
        <f>ROUND(N(data!C74), 0)</f>
        <v>268590</v>
      </c>
      <c r="U2" s="198">
        <f>ROUND(N(data!C75), 0)</f>
        <v>0</v>
      </c>
      <c r="V2" s="198">
        <f>ROUND(N(data!C76), 0)</f>
        <v>0</v>
      </c>
      <c r="W2" s="198">
        <f>ROUND(N(data!C77), 0)</f>
        <v>31830</v>
      </c>
      <c r="X2" s="198">
        <f>ROUND(N(data!C78), 0)</f>
        <v>14300262</v>
      </c>
      <c r="Y2" s="198">
        <f>ROUND(N(data!C79), 0)</f>
        <v>80270</v>
      </c>
      <c r="Z2" s="198">
        <f>ROUND(N(data!C80), 0)</f>
        <v>19884</v>
      </c>
      <c r="AA2" s="198">
        <f>ROUND(N(data!C81), 0)</f>
        <v>0</v>
      </c>
      <c r="AB2" s="198">
        <f>ROUND(N(data!C82), 0)</f>
        <v>6631</v>
      </c>
      <c r="AC2" s="198">
        <f>ROUND(N(data!C83), 0)</f>
        <v>2591</v>
      </c>
      <c r="AD2" s="198">
        <f>ROUND(N(data!C84), 0)</f>
        <v>0</v>
      </c>
      <c r="AE2" s="198">
        <f>ROUND(N(data!C89), 0)</f>
        <v>155617576</v>
      </c>
      <c r="AF2" s="198">
        <f>ROUND(N(data!C87), 0)</f>
        <v>155003202</v>
      </c>
      <c r="AG2" s="198">
        <f>ROUND(N(data!C90), 0)</f>
        <v>50191</v>
      </c>
      <c r="AH2" s="198">
        <f>ROUND(N(data!C91), 0)</f>
        <v>0</v>
      </c>
      <c r="AI2" s="198">
        <f>ROUND(N(data!C92), 0)</f>
        <v>8988</v>
      </c>
      <c r="AJ2" s="198">
        <f>ROUND(N(data!C93), 0)</f>
        <v>0</v>
      </c>
      <c r="AK2" s="271">
        <f>ROUND(N(data!C94), 2)</f>
        <v>111.81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001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001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100435</v>
      </c>
      <c r="F4" s="271">
        <f>ROUND(N(data!E60), 2)</f>
        <v>770.95</v>
      </c>
      <c r="G4" s="198">
        <f>ROUND(N(data!E61), 0)</f>
        <v>89544618</v>
      </c>
      <c r="H4" s="198">
        <f>ROUND(N(data!E62), 0)</f>
        <v>11305204</v>
      </c>
      <c r="I4" s="198">
        <f>ROUND(N(data!E63), 0)</f>
        <v>530728</v>
      </c>
      <c r="J4" s="198">
        <f>ROUND(N(data!E64), 0)</f>
        <v>5191183</v>
      </c>
      <c r="K4" s="198">
        <f>ROUND(N(data!E65), 0)</f>
        <v>0</v>
      </c>
      <c r="L4" s="198">
        <f>ROUND(N(data!E66), 0)</f>
        <v>1066221</v>
      </c>
      <c r="M4" s="198">
        <f>ROUND(N(data!E67), 0)</f>
        <v>514647</v>
      </c>
      <c r="N4" s="198">
        <f>ROUND(N(data!E68), 0)</f>
        <v>5267965</v>
      </c>
      <c r="O4" s="198">
        <f>ROUND(N(data!E69), 0)</f>
        <v>70509395</v>
      </c>
      <c r="P4" s="198">
        <f>ROUND(N(data!E70), 0)</f>
        <v>22754</v>
      </c>
      <c r="Q4" s="198">
        <f>ROUND(N(data!E71), 0)</f>
        <v>9244321</v>
      </c>
      <c r="R4" s="198">
        <f>ROUND(N(data!E72), 0)</f>
        <v>2246</v>
      </c>
      <c r="S4" s="198">
        <f>ROUND(N(data!E73), 0)</f>
        <v>0</v>
      </c>
      <c r="T4" s="198">
        <f>ROUND(N(data!E74), 0)</f>
        <v>1158457</v>
      </c>
      <c r="U4" s="198">
        <f>ROUND(N(data!E75), 0)</f>
        <v>1628</v>
      </c>
      <c r="V4" s="198">
        <f>ROUND(N(data!E76), 0)</f>
        <v>0</v>
      </c>
      <c r="W4" s="198">
        <f>ROUND(N(data!E77), 0)</f>
        <v>117948</v>
      </c>
      <c r="X4" s="198">
        <f>ROUND(N(data!E78), 0)</f>
        <v>59663984</v>
      </c>
      <c r="Y4" s="198">
        <f>ROUND(N(data!E79), 0)</f>
        <v>143907</v>
      </c>
      <c r="Z4" s="198">
        <f>ROUND(N(data!E80), 0)</f>
        <v>35486</v>
      </c>
      <c r="AA4" s="198">
        <f>ROUND(N(data!E81), 0)</f>
        <v>0</v>
      </c>
      <c r="AB4" s="198">
        <f>ROUND(N(data!E82), 0)</f>
        <v>39705</v>
      </c>
      <c r="AC4" s="198">
        <f>ROUND(N(data!E83), 0)</f>
        <v>78959</v>
      </c>
      <c r="AD4" s="198">
        <f>ROUND(N(data!E84), 0)</f>
        <v>0</v>
      </c>
      <c r="AE4" s="198">
        <f>ROUND(N(data!E89), 0)</f>
        <v>610536826</v>
      </c>
      <c r="AF4" s="198">
        <f>ROUND(N(data!E87), 0)</f>
        <v>572043649</v>
      </c>
      <c r="AG4" s="198">
        <f>ROUND(N(data!E90), 0)</f>
        <v>328972</v>
      </c>
      <c r="AH4" s="198">
        <f>ROUND(N(data!E91), 0)</f>
        <v>0</v>
      </c>
      <c r="AI4" s="198">
        <f>ROUND(N(data!E92), 0)</f>
        <v>58912</v>
      </c>
      <c r="AJ4" s="198">
        <f>ROUND(N(data!E93), 0)</f>
        <v>0</v>
      </c>
      <c r="AK4" s="271">
        <f>ROUND(N(data!E94), 2)</f>
        <v>490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001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001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3027</v>
      </c>
      <c r="N6" s="198">
        <f>ROUND(N(data!G68), 0)</f>
        <v>0</v>
      </c>
      <c r="O6" s="198">
        <f>ROUND(N(data!G69), 0)</f>
        <v>-11386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-11386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001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7924</v>
      </c>
      <c r="F7" s="271">
        <f>ROUND(N(data!H60), 2)</f>
        <v>48.99</v>
      </c>
      <c r="G7" s="198">
        <f>ROUND(N(data!H61), 0)</f>
        <v>6224810</v>
      </c>
      <c r="H7" s="198">
        <f>ROUND(N(data!H62), 0)</f>
        <v>907328</v>
      </c>
      <c r="I7" s="198">
        <f>ROUND(N(data!H63), 0)</f>
        <v>0</v>
      </c>
      <c r="J7" s="198">
        <f>ROUND(N(data!H64), 0)</f>
        <v>137317</v>
      </c>
      <c r="K7" s="198">
        <f>ROUND(N(data!H65), 0)</f>
        <v>0</v>
      </c>
      <c r="L7" s="198">
        <f>ROUND(N(data!H66), 0)</f>
        <v>661909</v>
      </c>
      <c r="M7" s="198">
        <f>ROUND(N(data!H67), 0)</f>
        <v>11261</v>
      </c>
      <c r="N7" s="198">
        <f>ROUND(N(data!H68), 0)</f>
        <v>0</v>
      </c>
      <c r="O7" s="198">
        <f>ROUND(N(data!H69), 0)</f>
        <v>4208398</v>
      </c>
      <c r="P7" s="198">
        <f>ROUND(N(data!H70), 0)</f>
        <v>0</v>
      </c>
      <c r="Q7" s="198">
        <f>ROUND(N(data!H71), 0)</f>
        <v>2292</v>
      </c>
      <c r="R7" s="198">
        <f>ROUND(N(data!H72), 0)</f>
        <v>482</v>
      </c>
      <c r="S7" s="198">
        <f>ROUND(N(data!H73), 0)</f>
        <v>0</v>
      </c>
      <c r="T7" s="198">
        <f>ROUND(N(data!H74), 0)</f>
        <v>43482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4147619</v>
      </c>
      <c r="Y7" s="198">
        <f>ROUND(N(data!H79), 0)</f>
        <v>0</v>
      </c>
      <c r="Z7" s="198">
        <f>ROUND(N(data!H80), 0)</f>
        <v>6550</v>
      </c>
      <c r="AA7" s="198">
        <f>ROUND(N(data!H81), 0)</f>
        <v>0</v>
      </c>
      <c r="AB7" s="198">
        <f>ROUND(N(data!H82), 0)</f>
        <v>2808</v>
      </c>
      <c r="AC7" s="198">
        <f>ROUND(N(data!H83), 0)</f>
        <v>5165</v>
      </c>
      <c r="AD7" s="198">
        <f>ROUND(N(data!H84), 0)</f>
        <v>13799</v>
      </c>
      <c r="AE7" s="198">
        <f>ROUND(N(data!H89), 0)</f>
        <v>42528706</v>
      </c>
      <c r="AF7" s="198">
        <f>ROUND(N(data!H87), 0)</f>
        <v>39251175</v>
      </c>
      <c r="AG7" s="198">
        <f>ROUND(N(data!H90), 0)</f>
        <v>14458</v>
      </c>
      <c r="AH7" s="198">
        <f>ROUND(N(data!H91), 0)</f>
        <v>0</v>
      </c>
      <c r="AI7" s="198">
        <f>ROUND(N(data!H92), 0)</f>
        <v>2589</v>
      </c>
      <c r="AJ7" s="198">
        <f>ROUND(N(data!H93), 0)</f>
        <v>0</v>
      </c>
      <c r="AK7" s="271">
        <f>ROUND(N(data!H94), 2)</f>
        <v>26.84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001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4372</v>
      </c>
      <c r="F8" s="271">
        <f>ROUND(N(data!I60), 2)</f>
        <v>26.78</v>
      </c>
      <c r="G8" s="198">
        <f>ROUND(N(data!I61), 0)</f>
        <v>3429628</v>
      </c>
      <c r="H8" s="198">
        <f>ROUND(N(data!I62), 0)</f>
        <v>477685</v>
      </c>
      <c r="I8" s="198">
        <f>ROUND(N(data!I63), 0)</f>
        <v>32000</v>
      </c>
      <c r="J8" s="198">
        <f>ROUND(N(data!I64), 0)</f>
        <v>71137</v>
      </c>
      <c r="K8" s="198">
        <f>ROUND(N(data!I65), 0)</f>
        <v>0</v>
      </c>
      <c r="L8" s="198">
        <f>ROUND(N(data!I66), 0)</f>
        <v>623370</v>
      </c>
      <c r="M8" s="198">
        <f>ROUND(N(data!I67), 0)</f>
        <v>13911</v>
      </c>
      <c r="N8" s="198">
        <f>ROUND(N(data!I68), 0)</f>
        <v>0</v>
      </c>
      <c r="O8" s="198">
        <f>ROUND(N(data!I69), 0)</f>
        <v>2318279</v>
      </c>
      <c r="P8" s="198">
        <f>ROUND(N(data!I70), 0)</f>
        <v>0</v>
      </c>
      <c r="Q8" s="198">
        <f>ROUND(N(data!I71), 0)</f>
        <v>14188</v>
      </c>
      <c r="R8" s="198">
        <f>ROUND(N(data!I72), 0)</f>
        <v>305</v>
      </c>
      <c r="S8" s="198">
        <f>ROUND(N(data!I73), 0)</f>
        <v>0</v>
      </c>
      <c r="T8" s="198">
        <f>ROUND(N(data!I74), 0)</f>
        <v>12240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2285177</v>
      </c>
      <c r="Y8" s="198">
        <f>ROUND(N(data!I79), 0)</f>
        <v>3522</v>
      </c>
      <c r="Z8" s="198">
        <f>ROUND(N(data!I80), 0)</f>
        <v>450</v>
      </c>
      <c r="AA8" s="198">
        <f>ROUND(N(data!I81), 0)</f>
        <v>0</v>
      </c>
      <c r="AB8" s="198">
        <f>ROUND(N(data!I82), 0)</f>
        <v>902</v>
      </c>
      <c r="AC8" s="198">
        <f>ROUND(N(data!I83), 0)</f>
        <v>1495</v>
      </c>
      <c r="AD8" s="198">
        <f>ROUND(N(data!I84), 0)</f>
        <v>0</v>
      </c>
      <c r="AE8" s="198">
        <f>ROUND(N(data!I89), 0)</f>
        <v>25236386</v>
      </c>
      <c r="AF8" s="198">
        <f>ROUND(N(data!I87), 0)</f>
        <v>25291548</v>
      </c>
      <c r="AG8" s="198">
        <f>ROUND(N(data!I90), 0)</f>
        <v>13870</v>
      </c>
      <c r="AH8" s="198">
        <f>ROUND(N(data!I91), 0)</f>
        <v>0</v>
      </c>
      <c r="AI8" s="198">
        <f>ROUND(N(data!I92), 0)</f>
        <v>2484</v>
      </c>
      <c r="AJ8" s="198">
        <f>ROUND(N(data!I93), 0)</f>
        <v>0</v>
      </c>
      <c r="AK8" s="271">
        <f>ROUND(N(data!I94), 2)</f>
        <v>13.74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001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28775</v>
      </c>
      <c r="F9" s="271">
        <f>ROUND(N(data!J60), 2)</f>
        <v>139.05000000000001</v>
      </c>
      <c r="G9" s="198">
        <f>ROUND(N(data!J61), 0)</f>
        <v>18900584</v>
      </c>
      <c r="H9" s="198">
        <f>ROUND(N(data!J62), 0)</f>
        <v>2286040</v>
      </c>
      <c r="I9" s="198">
        <f>ROUND(N(data!J63), 0)</f>
        <v>100122</v>
      </c>
      <c r="J9" s="198">
        <f>ROUND(N(data!J64), 0)</f>
        <v>1226078</v>
      </c>
      <c r="K9" s="198">
        <f>ROUND(N(data!J65), 0)</f>
        <v>0</v>
      </c>
      <c r="L9" s="198">
        <f>ROUND(N(data!J66), 0)</f>
        <v>81874</v>
      </c>
      <c r="M9" s="198">
        <f>ROUND(N(data!J67), 0)</f>
        <v>257587</v>
      </c>
      <c r="N9" s="198">
        <f>ROUND(N(data!J68), 0)</f>
        <v>0</v>
      </c>
      <c r="O9" s="198">
        <f>ROUND(N(data!J69), 0)</f>
        <v>14585441</v>
      </c>
      <c r="P9" s="198">
        <f>ROUND(N(data!J70), 0)</f>
        <v>188</v>
      </c>
      <c r="Q9" s="198">
        <f>ROUND(N(data!J71), 0)</f>
        <v>1776762</v>
      </c>
      <c r="R9" s="198">
        <f>ROUND(N(data!J72), 0)</f>
        <v>0</v>
      </c>
      <c r="S9" s="198">
        <f>ROUND(N(data!J73), 0)</f>
        <v>0</v>
      </c>
      <c r="T9" s="198">
        <f>ROUND(N(data!J74), 0)</f>
        <v>102345</v>
      </c>
      <c r="U9" s="198">
        <f>ROUND(N(data!J75), 0)</f>
        <v>0</v>
      </c>
      <c r="V9" s="198">
        <f>ROUND(N(data!J76), 0)</f>
        <v>0</v>
      </c>
      <c r="W9" s="198">
        <f>ROUND(N(data!J77), 0)</f>
        <v>247</v>
      </c>
      <c r="X9" s="198">
        <f>ROUND(N(data!J78), 0)</f>
        <v>12593545</v>
      </c>
      <c r="Y9" s="198">
        <f>ROUND(N(data!J79), 0)</f>
        <v>13023</v>
      </c>
      <c r="Z9" s="198">
        <f>ROUND(N(data!J80), 0)</f>
        <v>2579</v>
      </c>
      <c r="AA9" s="198">
        <f>ROUND(N(data!J81), 0)</f>
        <v>0</v>
      </c>
      <c r="AB9" s="198">
        <f>ROUND(N(data!J82), 0)</f>
        <v>4624</v>
      </c>
      <c r="AC9" s="198">
        <f>ROUND(N(data!J83), 0)</f>
        <v>92128</v>
      </c>
      <c r="AD9" s="198">
        <f>ROUND(N(data!J84), 0)</f>
        <v>0</v>
      </c>
      <c r="AE9" s="198">
        <f>ROUND(N(data!J89), 0)</f>
        <v>265910118</v>
      </c>
      <c r="AF9" s="198">
        <f>ROUND(N(data!J87), 0)</f>
        <v>265910118</v>
      </c>
      <c r="AG9" s="198">
        <f>ROUND(N(data!J90), 0)</f>
        <v>33176</v>
      </c>
      <c r="AH9" s="198">
        <f>ROUND(N(data!J91), 0)</f>
        <v>0</v>
      </c>
      <c r="AI9" s="198">
        <f>ROUND(N(data!J92), 0)</f>
        <v>5941</v>
      </c>
      <c r="AJ9" s="198">
        <f>ROUND(N(data!J93), 0)</f>
        <v>0</v>
      </c>
      <c r="AK9" s="271">
        <f>ROUND(N(data!J94), 2)</f>
        <v>99.19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001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001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001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001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001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6075</v>
      </c>
      <c r="F14" s="271">
        <f>ROUND(N(data!O60), 2)</f>
        <v>158.1</v>
      </c>
      <c r="G14" s="198">
        <f>ROUND(N(data!O61), 0)</f>
        <v>19270193</v>
      </c>
      <c r="H14" s="198">
        <f>ROUND(N(data!O62), 0)</f>
        <v>2683475</v>
      </c>
      <c r="I14" s="198">
        <f>ROUND(N(data!O63), 0)</f>
        <v>459252</v>
      </c>
      <c r="J14" s="198">
        <f>ROUND(N(data!O64), 0)</f>
        <v>2290072</v>
      </c>
      <c r="K14" s="198">
        <f>ROUND(N(data!O65), 0)</f>
        <v>0</v>
      </c>
      <c r="L14" s="198">
        <f>ROUND(N(data!O66), 0)</f>
        <v>158675</v>
      </c>
      <c r="M14" s="198">
        <f>ROUND(N(data!O67), 0)</f>
        <v>215296</v>
      </c>
      <c r="N14" s="198">
        <f>ROUND(N(data!O68), 0)</f>
        <v>895840</v>
      </c>
      <c r="O14" s="198">
        <f>ROUND(N(data!O69), 0)</f>
        <v>14549900</v>
      </c>
      <c r="P14" s="198">
        <f>ROUND(N(data!O70), 0)</f>
        <v>795</v>
      </c>
      <c r="Q14" s="198">
        <f>ROUND(N(data!O71), 0)</f>
        <v>1297293</v>
      </c>
      <c r="R14" s="198">
        <f>ROUND(N(data!O72), 0)</f>
        <v>3615</v>
      </c>
      <c r="S14" s="198">
        <f>ROUND(N(data!O73), 0)</f>
        <v>0</v>
      </c>
      <c r="T14" s="198">
        <f>ROUND(N(data!O74), 0)</f>
        <v>282553</v>
      </c>
      <c r="U14" s="198">
        <f>ROUND(N(data!O75), 0)</f>
        <v>0</v>
      </c>
      <c r="V14" s="198">
        <f>ROUND(N(data!O76), 0)</f>
        <v>0</v>
      </c>
      <c r="W14" s="198">
        <f>ROUND(N(data!O77), 0)</f>
        <v>32025</v>
      </c>
      <c r="X14" s="198">
        <f>ROUND(N(data!O78), 0)</f>
        <v>12839817</v>
      </c>
      <c r="Y14" s="198">
        <f>ROUND(N(data!O79), 0)</f>
        <v>42263</v>
      </c>
      <c r="Z14" s="198">
        <f>ROUND(N(data!O80), 0)</f>
        <v>33673</v>
      </c>
      <c r="AA14" s="198">
        <f>ROUND(N(data!O81), 0)</f>
        <v>0</v>
      </c>
      <c r="AB14" s="198">
        <f>ROUND(N(data!O82), 0)</f>
        <v>3897</v>
      </c>
      <c r="AC14" s="198">
        <f>ROUND(N(data!O83), 0)</f>
        <v>13969</v>
      </c>
      <c r="AD14" s="198">
        <f>ROUND(N(data!O84), 0)</f>
        <v>245760</v>
      </c>
      <c r="AE14" s="198">
        <f>ROUND(N(data!O89), 0)</f>
        <v>159591193</v>
      </c>
      <c r="AF14" s="198">
        <f>ROUND(N(data!O87), 0)</f>
        <v>149156936</v>
      </c>
      <c r="AG14" s="198">
        <f>ROUND(N(data!O90), 0)</f>
        <v>33156</v>
      </c>
      <c r="AH14" s="198">
        <f>ROUND(N(data!O91), 0)</f>
        <v>0</v>
      </c>
      <c r="AI14" s="198">
        <f>ROUND(N(data!O92), 0)</f>
        <v>5938</v>
      </c>
      <c r="AJ14" s="198">
        <f>ROUND(N(data!O93), 0)</f>
        <v>0</v>
      </c>
      <c r="AK14" s="271">
        <f>ROUND(N(data!O94), 2)</f>
        <v>85.74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001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481.16</v>
      </c>
      <c r="G15" s="198">
        <f>ROUND(N(data!P61), 0)</f>
        <v>66094274</v>
      </c>
      <c r="H15" s="198">
        <f>ROUND(N(data!P62), 0)</f>
        <v>7468125</v>
      </c>
      <c r="I15" s="198">
        <f>ROUND(N(data!P63), 0)</f>
        <v>405035</v>
      </c>
      <c r="J15" s="198">
        <f>ROUND(N(data!P64), 0)</f>
        <v>14365853</v>
      </c>
      <c r="K15" s="198">
        <f>ROUND(N(data!P65), 0)</f>
        <v>0</v>
      </c>
      <c r="L15" s="198">
        <f>ROUND(N(data!P66), 0)</f>
        <v>1827792</v>
      </c>
      <c r="M15" s="198">
        <f>ROUND(N(data!P67), 0)</f>
        <v>4970458</v>
      </c>
      <c r="N15" s="198">
        <f>ROUND(N(data!P68), 0)</f>
        <v>7834564</v>
      </c>
      <c r="O15" s="198">
        <f>ROUND(N(data!P69), 0)</f>
        <v>54247464</v>
      </c>
      <c r="P15" s="198">
        <f>ROUND(N(data!P70), 0)</f>
        <v>106</v>
      </c>
      <c r="Q15" s="198">
        <f>ROUND(N(data!P71), 0)</f>
        <v>4853478</v>
      </c>
      <c r="R15" s="198">
        <f>ROUND(N(data!P72), 0)</f>
        <v>49716</v>
      </c>
      <c r="S15" s="198">
        <f>ROUND(N(data!P73), 0)</f>
        <v>0</v>
      </c>
      <c r="T15" s="198">
        <f>ROUND(N(data!P74), 0)</f>
        <v>621207</v>
      </c>
      <c r="U15" s="198">
        <f>ROUND(N(data!P75), 0)</f>
        <v>100</v>
      </c>
      <c r="V15" s="198">
        <f>ROUND(N(data!P76), 0)</f>
        <v>0</v>
      </c>
      <c r="W15" s="198">
        <f>ROUND(N(data!P77), 0)</f>
        <v>4045489</v>
      </c>
      <c r="X15" s="198">
        <f>ROUND(N(data!P78), 0)</f>
        <v>44038914</v>
      </c>
      <c r="Y15" s="198">
        <f>ROUND(N(data!P79), 0)</f>
        <v>165231</v>
      </c>
      <c r="Z15" s="198">
        <f>ROUND(N(data!P80), 0)</f>
        <v>216845</v>
      </c>
      <c r="AA15" s="198">
        <f>ROUND(N(data!P81), 0)</f>
        <v>0</v>
      </c>
      <c r="AB15" s="198">
        <f>ROUND(N(data!P82), 0)</f>
        <v>25444</v>
      </c>
      <c r="AC15" s="198">
        <f>ROUND(N(data!P83), 0)</f>
        <v>230934</v>
      </c>
      <c r="AD15" s="198">
        <f>ROUND(N(data!P84), 0)</f>
        <v>126362</v>
      </c>
      <c r="AE15" s="198">
        <f>ROUND(N(data!P89), 0)</f>
        <v>1442424124</v>
      </c>
      <c r="AF15" s="198">
        <f>ROUND(N(data!P87), 0)</f>
        <v>538765946</v>
      </c>
      <c r="AG15" s="198">
        <f>ROUND(N(data!P90), 0)</f>
        <v>215029</v>
      </c>
      <c r="AH15" s="198">
        <f>ROUND(N(data!P91), 0)</f>
        <v>0</v>
      </c>
      <c r="AI15" s="198">
        <f>ROUND(N(data!P92), 0)</f>
        <v>38507</v>
      </c>
      <c r="AJ15" s="198">
        <f>ROUND(N(data!P93), 0)</f>
        <v>0</v>
      </c>
      <c r="AK15" s="271">
        <f>ROUND(N(data!P94), 2)</f>
        <v>145.33000000000001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001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52.69</v>
      </c>
      <c r="G16" s="198">
        <f>ROUND(N(data!Q61), 0)</f>
        <v>7627246</v>
      </c>
      <c r="H16" s="198">
        <f>ROUND(N(data!Q62), 0)</f>
        <v>1006589</v>
      </c>
      <c r="I16" s="198">
        <f>ROUND(N(data!Q63), 0)</f>
        <v>0</v>
      </c>
      <c r="J16" s="198">
        <f>ROUND(N(data!Q64), 0)</f>
        <v>196794</v>
      </c>
      <c r="K16" s="198">
        <f>ROUND(N(data!Q65), 0)</f>
        <v>0</v>
      </c>
      <c r="L16" s="198">
        <f>ROUND(N(data!Q66), 0)</f>
        <v>8343</v>
      </c>
      <c r="M16" s="198">
        <f>ROUND(N(data!Q67), 0)</f>
        <v>45872</v>
      </c>
      <c r="N16" s="198">
        <f>ROUND(N(data!Q68), 0)</f>
        <v>332109</v>
      </c>
      <c r="O16" s="198">
        <f>ROUND(N(data!Q69), 0)</f>
        <v>5181304</v>
      </c>
      <c r="P16" s="198">
        <f>ROUND(N(data!Q70), 0)</f>
        <v>322</v>
      </c>
      <c r="Q16" s="198">
        <f>ROUND(N(data!Q71), 0)</f>
        <v>384</v>
      </c>
      <c r="R16" s="198">
        <f>ROUND(N(data!Q72), 0)</f>
        <v>0</v>
      </c>
      <c r="S16" s="198">
        <f>ROUND(N(data!Q73), 0)</f>
        <v>0</v>
      </c>
      <c r="T16" s="198">
        <f>ROUND(N(data!Q74), 0)</f>
        <v>79926</v>
      </c>
      <c r="U16" s="198">
        <f>ROUND(N(data!Q75), 0)</f>
        <v>0</v>
      </c>
      <c r="V16" s="198">
        <f>ROUND(N(data!Q76), 0)</f>
        <v>0</v>
      </c>
      <c r="W16" s="198">
        <f>ROUND(N(data!Q77), 0)</f>
        <v>2755</v>
      </c>
      <c r="X16" s="198">
        <f>ROUND(N(data!Q78), 0)</f>
        <v>5082069</v>
      </c>
      <c r="Y16" s="198">
        <f>ROUND(N(data!Q79), 0)</f>
        <v>0</v>
      </c>
      <c r="Z16" s="198">
        <f>ROUND(N(data!Q80), 0)</f>
        <v>6976</v>
      </c>
      <c r="AA16" s="198">
        <f>ROUND(N(data!Q81), 0)</f>
        <v>0</v>
      </c>
      <c r="AB16" s="198">
        <f>ROUND(N(data!Q82), 0)</f>
        <v>8872</v>
      </c>
      <c r="AC16" s="198">
        <f>ROUND(N(data!Q83), 0)</f>
        <v>0</v>
      </c>
      <c r="AD16" s="198">
        <f>ROUND(N(data!Q84), 0)</f>
        <v>0</v>
      </c>
      <c r="AE16" s="198">
        <f>ROUND(N(data!Q89), 0)</f>
        <v>106042019</v>
      </c>
      <c r="AF16" s="198">
        <f>ROUND(N(data!Q87), 0)</f>
        <v>37022867</v>
      </c>
      <c r="AG16" s="198">
        <f>ROUND(N(data!Q90), 0)</f>
        <v>18369</v>
      </c>
      <c r="AH16" s="198">
        <f>ROUND(N(data!Q91), 0)</f>
        <v>0</v>
      </c>
      <c r="AI16" s="198">
        <f>ROUND(N(data!Q92), 0)</f>
        <v>3290</v>
      </c>
      <c r="AJ16" s="198">
        <f>ROUND(N(data!Q93), 0)</f>
        <v>0</v>
      </c>
      <c r="AK16" s="271">
        <f>ROUND(N(data!Q94), 2)</f>
        <v>38.72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001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21.98</v>
      </c>
      <c r="G17" s="198">
        <f>ROUND(N(data!R61), 0)</f>
        <v>2468679</v>
      </c>
      <c r="H17" s="198">
        <f>ROUND(N(data!R62), 0)</f>
        <v>407129</v>
      </c>
      <c r="I17" s="198">
        <f>ROUND(N(data!R63), 0)</f>
        <v>4746133</v>
      </c>
      <c r="J17" s="198">
        <f>ROUND(N(data!R64), 0)</f>
        <v>4511116</v>
      </c>
      <c r="K17" s="198">
        <f>ROUND(N(data!R65), 0)</f>
        <v>0</v>
      </c>
      <c r="L17" s="198">
        <f>ROUND(N(data!R66), 0)</f>
        <v>20660</v>
      </c>
      <c r="M17" s="198">
        <f>ROUND(N(data!R67), 0)</f>
        <v>292049</v>
      </c>
      <c r="N17" s="198">
        <f>ROUND(N(data!R68), 0)</f>
        <v>159460</v>
      </c>
      <c r="O17" s="198">
        <f>ROUND(N(data!R69), 0)</f>
        <v>1754680</v>
      </c>
      <c r="P17" s="198">
        <f>ROUND(N(data!R70), 0)</f>
        <v>48511</v>
      </c>
      <c r="Q17" s="198">
        <f>ROUND(N(data!R71), 0)</f>
        <v>234</v>
      </c>
      <c r="R17" s="198">
        <f>ROUND(N(data!R72), 0)</f>
        <v>0</v>
      </c>
      <c r="S17" s="198">
        <f>ROUND(N(data!R73), 0)</f>
        <v>0</v>
      </c>
      <c r="T17" s="198">
        <f>ROUND(N(data!R74), 0)</f>
        <v>22097</v>
      </c>
      <c r="U17" s="198">
        <f>ROUND(N(data!R75), 0)</f>
        <v>0</v>
      </c>
      <c r="V17" s="198">
        <f>ROUND(N(data!R76), 0)</f>
        <v>0</v>
      </c>
      <c r="W17" s="198">
        <f>ROUND(N(data!R77), 0)</f>
        <v>14130</v>
      </c>
      <c r="X17" s="198">
        <f>ROUND(N(data!R78), 0)</f>
        <v>1644892</v>
      </c>
      <c r="Y17" s="198">
        <f>ROUND(N(data!R79), 0)</f>
        <v>8571</v>
      </c>
      <c r="Z17" s="198">
        <f>ROUND(N(data!R80), 0)</f>
        <v>914</v>
      </c>
      <c r="AA17" s="198">
        <f>ROUND(N(data!R81), 0)</f>
        <v>0</v>
      </c>
      <c r="AB17" s="198">
        <f>ROUND(N(data!R82), 0)</f>
        <v>12869</v>
      </c>
      <c r="AC17" s="198">
        <f>ROUND(N(data!R83), 0)</f>
        <v>2462</v>
      </c>
      <c r="AD17" s="198">
        <f>ROUND(N(data!R84), 0)</f>
        <v>0</v>
      </c>
      <c r="AE17" s="198">
        <f>ROUND(N(data!R89), 0)</f>
        <v>9940533</v>
      </c>
      <c r="AF17" s="198">
        <f>ROUND(N(data!R87), 0)</f>
        <v>9875012</v>
      </c>
      <c r="AG17" s="198">
        <f>ROUND(N(data!R90), 0)</f>
        <v>1555</v>
      </c>
      <c r="AH17" s="198">
        <f>ROUND(N(data!R91), 0)</f>
        <v>0</v>
      </c>
      <c r="AI17" s="198">
        <f>ROUND(N(data!R92), 0)</f>
        <v>278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001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144</v>
      </c>
      <c r="J18" s="198">
        <f>ROUND(N(data!S64), 0)</f>
        <v>44461323</v>
      </c>
      <c r="K18" s="198">
        <f>ROUND(N(data!S65), 0)</f>
        <v>0</v>
      </c>
      <c r="L18" s="198">
        <f>ROUND(N(data!S66), 0)</f>
        <v>699891</v>
      </c>
      <c r="M18" s="198">
        <f>ROUND(N(data!S67), 0)</f>
        <v>579352</v>
      </c>
      <c r="N18" s="198">
        <f>ROUND(N(data!S68), 0)</f>
        <v>1076182</v>
      </c>
      <c r="O18" s="198">
        <f>ROUND(N(data!S69), 0)</f>
        <v>357200</v>
      </c>
      <c r="P18" s="198">
        <f>ROUND(N(data!S70), 0)</f>
        <v>61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348207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8932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001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10.130000000000001</v>
      </c>
      <c r="G19" s="198">
        <f>ROUND(N(data!T61), 0)</f>
        <v>1435594</v>
      </c>
      <c r="H19" s="198">
        <f>ROUND(N(data!T62), 0)</f>
        <v>224281</v>
      </c>
      <c r="I19" s="198">
        <f>ROUND(N(data!T63), 0)</f>
        <v>0</v>
      </c>
      <c r="J19" s="198">
        <f>ROUND(N(data!T64), 0)</f>
        <v>383463</v>
      </c>
      <c r="K19" s="198">
        <f>ROUND(N(data!T65), 0)</f>
        <v>0</v>
      </c>
      <c r="L19" s="198">
        <f>ROUND(N(data!T66), 0)</f>
        <v>10953</v>
      </c>
      <c r="M19" s="198">
        <f>ROUND(N(data!T67), 0)</f>
        <v>16227</v>
      </c>
      <c r="N19" s="198">
        <f>ROUND(N(data!T68), 0)</f>
        <v>0</v>
      </c>
      <c r="O19" s="198">
        <f>ROUND(N(data!T69), 0)</f>
        <v>1239767</v>
      </c>
      <c r="P19" s="198">
        <f>ROUND(N(data!T70), 0)</f>
        <v>0</v>
      </c>
      <c r="Q19" s="198">
        <f>ROUND(N(data!T71), 0)</f>
        <v>280992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956543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697</v>
      </c>
      <c r="AC19" s="198">
        <f>ROUND(N(data!T83), 0)</f>
        <v>1535</v>
      </c>
      <c r="AD19" s="198">
        <f>ROUND(N(data!T84), 0)</f>
        <v>0</v>
      </c>
      <c r="AE19" s="198">
        <f>ROUND(N(data!T89), 0)</f>
        <v>6161900</v>
      </c>
      <c r="AF19" s="198">
        <f>ROUND(N(data!T87), 0)</f>
        <v>5906320</v>
      </c>
      <c r="AG19" s="198">
        <f>ROUND(N(data!T90), 0)</f>
        <v>2543</v>
      </c>
      <c r="AH19" s="198">
        <f>ROUND(N(data!T91), 0)</f>
        <v>0</v>
      </c>
      <c r="AI19" s="198">
        <f>ROUND(N(data!T92), 0)</f>
        <v>455</v>
      </c>
      <c r="AJ19" s="198">
        <f>ROUND(N(data!T93), 0)</f>
        <v>0</v>
      </c>
      <c r="AK19" s="271">
        <f>ROUND(N(data!T94), 2)</f>
        <v>7.66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001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11.19</v>
      </c>
      <c r="G20" s="198">
        <f>ROUND(N(data!U61), 0)</f>
        <v>1345782</v>
      </c>
      <c r="H20" s="198">
        <f>ROUND(N(data!U62), 0)</f>
        <v>252006</v>
      </c>
      <c r="I20" s="198">
        <f>ROUND(N(data!U63), 0)</f>
        <v>2411720</v>
      </c>
      <c r="J20" s="198">
        <f>ROUND(N(data!U64), 0)</f>
        <v>802104</v>
      </c>
      <c r="K20" s="198">
        <f>ROUND(N(data!U65), 0)</f>
        <v>0</v>
      </c>
      <c r="L20" s="198">
        <f>ROUND(N(data!U66), 0)</f>
        <v>25471408</v>
      </c>
      <c r="M20" s="198">
        <f>ROUND(N(data!U67), 0)</f>
        <v>269776</v>
      </c>
      <c r="N20" s="198">
        <f>ROUND(N(data!U68), 0)</f>
        <v>56319</v>
      </c>
      <c r="O20" s="198">
        <f>ROUND(N(data!U69), 0)</f>
        <v>7883084</v>
      </c>
      <c r="P20" s="198">
        <f>ROUND(N(data!U70), 0)</f>
        <v>6818175</v>
      </c>
      <c r="Q20" s="198">
        <f>ROUND(N(data!U71), 0)</f>
        <v>0</v>
      </c>
      <c r="R20" s="198">
        <f>ROUND(N(data!U72), 0)</f>
        <v>3843</v>
      </c>
      <c r="S20" s="198">
        <f>ROUND(N(data!U73), 0)</f>
        <v>0</v>
      </c>
      <c r="T20" s="198">
        <f>ROUND(N(data!U74), 0)</f>
        <v>2874</v>
      </c>
      <c r="U20" s="198">
        <f>ROUND(N(data!U75), 0)</f>
        <v>0</v>
      </c>
      <c r="V20" s="198">
        <f>ROUND(N(data!U76), 0)</f>
        <v>0</v>
      </c>
      <c r="W20" s="198">
        <f>ROUND(N(data!U77), 0)</f>
        <v>113845</v>
      </c>
      <c r="X20" s="198">
        <f>ROUND(N(data!U78), 0)</f>
        <v>896701</v>
      </c>
      <c r="Y20" s="198">
        <f>ROUND(N(data!U79), 0)</f>
        <v>0</v>
      </c>
      <c r="Z20" s="198">
        <f>ROUND(N(data!U80), 0)</f>
        <v>400</v>
      </c>
      <c r="AA20" s="198">
        <f>ROUND(N(data!U81), 0)</f>
        <v>0</v>
      </c>
      <c r="AB20" s="198">
        <f>ROUND(N(data!U82), 0)</f>
        <v>41380</v>
      </c>
      <c r="AC20" s="198">
        <f>ROUND(N(data!U83), 0)</f>
        <v>5866</v>
      </c>
      <c r="AD20" s="198">
        <f>ROUND(N(data!U84), 0)</f>
        <v>-484</v>
      </c>
      <c r="AE20" s="198">
        <f>ROUND(N(data!U89), 0)</f>
        <v>251784764</v>
      </c>
      <c r="AF20" s="198">
        <f>ROUND(N(data!U87), 0)</f>
        <v>143182200</v>
      </c>
      <c r="AG20" s="198">
        <f>ROUND(N(data!U90), 0)</f>
        <v>12903</v>
      </c>
      <c r="AH20" s="198">
        <f>ROUND(N(data!U91), 0)</f>
        <v>0</v>
      </c>
      <c r="AI20" s="198">
        <f>ROUND(N(data!U92), 0)</f>
        <v>2311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001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26.35</v>
      </c>
      <c r="G21" s="198">
        <f>ROUND(N(data!V61), 0)</f>
        <v>3791485</v>
      </c>
      <c r="H21" s="198">
        <f>ROUND(N(data!V62), 0)</f>
        <v>311073</v>
      </c>
      <c r="I21" s="198">
        <f>ROUND(N(data!V63), 0)</f>
        <v>9848</v>
      </c>
      <c r="J21" s="198">
        <f>ROUND(N(data!V64), 0)</f>
        <v>2044079</v>
      </c>
      <c r="K21" s="198">
        <f>ROUND(N(data!V65), 0)</f>
        <v>0</v>
      </c>
      <c r="L21" s="198">
        <f>ROUND(N(data!V66), 0)</f>
        <v>42199</v>
      </c>
      <c r="M21" s="198">
        <f>ROUND(N(data!V67), 0)</f>
        <v>180329</v>
      </c>
      <c r="N21" s="198">
        <f>ROUND(N(data!V68), 0)</f>
        <v>0</v>
      </c>
      <c r="O21" s="198">
        <f>ROUND(N(data!V69), 0)</f>
        <v>2595080</v>
      </c>
      <c r="P21" s="198">
        <f>ROUND(N(data!V70), 0)</f>
        <v>0</v>
      </c>
      <c r="Q21" s="198">
        <f>ROUND(N(data!V71), 0)</f>
        <v>35921</v>
      </c>
      <c r="R21" s="198">
        <f>ROUND(N(data!V72), 0)</f>
        <v>0</v>
      </c>
      <c r="S21" s="198">
        <f>ROUND(N(data!V73), 0)</f>
        <v>0</v>
      </c>
      <c r="T21" s="198">
        <f>ROUND(N(data!V74), 0)</f>
        <v>18273</v>
      </c>
      <c r="U21" s="198">
        <f>ROUND(N(data!V75), 0)</f>
        <v>0</v>
      </c>
      <c r="V21" s="198">
        <f>ROUND(N(data!V76), 0)</f>
        <v>0</v>
      </c>
      <c r="W21" s="198">
        <f>ROUND(N(data!V77), 0)</f>
        <v>5411</v>
      </c>
      <c r="X21" s="198">
        <f>ROUND(N(data!V78), 0)</f>
        <v>2526284</v>
      </c>
      <c r="Y21" s="198">
        <f>ROUND(N(data!V79), 0)</f>
        <v>0</v>
      </c>
      <c r="Z21" s="198">
        <f>ROUND(N(data!V80), 0)</f>
        <v>1247</v>
      </c>
      <c r="AA21" s="198">
        <f>ROUND(N(data!V81), 0)</f>
        <v>0</v>
      </c>
      <c r="AB21" s="198">
        <f>ROUND(N(data!V82), 0)</f>
        <v>298</v>
      </c>
      <c r="AC21" s="198">
        <f>ROUND(N(data!V83), 0)</f>
        <v>7646</v>
      </c>
      <c r="AD21" s="198">
        <f>ROUND(N(data!V84), 0)</f>
        <v>0</v>
      </c>
      <c r="AE21" s="198">
        <f>ROUND(N(data!V89), 0)</f>
        <v>89919288</v>
      </c>
      <c r="AF21" s="198">
        <f>ROUND(N(data!V87), 0)</f>
        <v>55540931</v>
      </c>
      <c r="AG21" s="198">
        <f>ROUND(N(data!V90), 0)</f>
        <v>7066</v>
      </c>
      <c r="AH21" s="198">
        <f>ROUND(N(data!V91), 0)</f>
        <v>0</v>
      </c>
      <c r="AI21" s="198">
        <f>ROUND(N(data!V92), 0)</f>
        <v>1265</v>
      </c>
      <c r="AJ21" s="198">
        <f>ROUND(N(data!V93), 0)</f>
        <v>0</v>
      </c>
      <c r="AK21" s="271">
        <f>ROUND(N(data!V94), 2)</f>
        <v>8.2899999999999991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001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10.01</v>
      </c>
      <c r="G22" s="198">
        <f>ROUND(N(data!W61), 0)</f>
        <v>1737959</v>
      </c>
      <c r="H22" s="198">
        <f>ROUND(N(data!W62), 0)</f>
        <v>185514</v>
      </c>
      <c r="I22" s="198">
        <f>ROUND(N(data!W63), 0)</f>
        <v>0</v>
      </c>
      <c r="J22" s="198">
        <f>ROUND(N(data!W64), 0)</f>
        <v>101035</v>
      </c>
      <c r="K22" s="198">
        <f>ROUND(N(data!W65), 0)</f>
        <v>0</v>
      </c>
      <c r="L22" s="198">
        <f>ROUND(N(data!W66), 0)</f>
        <v>92653</v>
      </c>
      <c r="M22" s="198">
        <f>ROUND(N(data!W67), 0)</f>
        <v>164420</v>
      </c>
      <c r="N22" s="198">
        <f>ROUND(N(data!W68), 0)</f>
        <v>0</v>
      </c>
      <c r="O22" s="198">
        <f>ROUND(N(data!W69), 0)</f>
        <v>1127898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-30767</v>
      </c>
      <c r="X22" s="198">
        <f>ROUND(N(data!W78), 0)</f>
        <v>1158010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55</v>
      </c>
      <c r="AC22" s="198">
        <f>ROUND(N(data!W83), 0)</f>
        <v>600</v>
      </c>
      <c r="AD22" s="198">
        <f>ROUND(N(data!W84), 0)</f>
        <v>0</v>
      </c>
      <c r="AE22" s="198">
        <f>ROUND(N(data!W89), 0)</f>
        <v>18686328</v>
      </c>
      <c r="AF22" s="198">
        <f>ROUND(N(data!W87), 0)</f>
        <v>6752735</v>
      </c>
      <c r="AG22" s="198">
        <f>ROUND(N(data!W90), 0)</f>
        <v>1524</v>
      </c>
      <c r="AH22" s="198">
        <f>ROUND(N(data!W91), 0)</f>
        <v>0</v>
      </c>
      <c r="AI22" s="198">
        <f>ROUND(N(data!W92), 0)</f>
        <v>273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001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25.15</v>
      </c>
      <c r="G23" s="198">
        <f>ROUND(N(data!X61), 0)</f>
        <v>3277733</v>
      </c>
      <c r="H23" s="198">
        <f>ROUND(N(data!X62), 0)</f>
        <v>433297</v>
      </c>
      <c r="I23" s="198">
        <f>ROUND(N(data!X63), 0)</f>
        <v>1655</v>
      </c>
      <c r="J23" s="198">
        <f>ROUND(N(data!X64), 0)</f>
        <v>726804</v>
      </c>
      <c r="K23" s="198">
        <f>ROUND(N(data!X65), 0)</f>
        <v>0</v>
      </c>
      <c r="L23" s="198">
        <f>ROUND(N(data!X66), 0)</f>
        <v>27818</v>
      </c>
      <c r="M23" s="198">
        <f>ROUND(N(data!X67), 0)</f>
        <v>394144</v>
      </c>
      <c r="N23" s="198">
        <f>ROUND(N(data!X68), 0)</f>
        <v>0</v>
      </c>
      <c r="O23" s="198">
        <f>ROUND(N(data!X69), 0)</f>
        <v>2519818</v>
      </c>
      <c r="P23" s="198">
        <f>ROUND(N(data!X70), 0)</f>
        <v>0</v>
      </c>
      <c r="Q23" s="198">
        <f>ROUND(N(data!X71), 0)</f>
        <v>247912</v>
      </c>
      <c r="R23" s="198">
        <f>ROUND(N(data!X72), 0)</f>
        <v>0</v>
      </c>
      <c r="S23" s="198">
        <f>ROUND(N(data!X73), 0)</f>
        <v>0</v>
      </c>
      <c r="T23" s="198">
        <f>ROUND(N(data!X74), 0)</f>
        <v>66609</v>
      </c>
      <c r="U23" s="198">
        <f>ROUND(N(data!X75), 0)</f>
        <v>0</v>
      </c>
      <c r="V23" s="198">
        <f>ROUND(N(data!X76), 0)</f>
        <v>0</v>
      </c>
      <c r="W23" s="198">
        <f>ROUND(N(data!X77), 0)</f>
        <v>15651</v>
      </c>
      <c r="X23" s="198">
        <f>ROUND(N(data!X78), 0)</f>
        <v>2183968</v>
      </c>
      <c r="Y23" s="198">
        <f>ROUND(N(data!X79), 0)</f>
        <v>5678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1020165</v>
      </c>
      <c r="AE23" s="198">
        <f>ROUND(N(data!X89), 0)</f>
        <v>60377965</v>
      </c>
      <c r="AF23" s="198">
        <f>ROUND(N(data!X87), 0)</f>
        <v>22894063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0.02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001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129.65</v>
      </c>
      <c r="G24" s="198">
        <f>ROUND(N(data!Y61), 0)</f>
        <v>16106678</v>
      </c>
      <c r="H24" s="198">
        <f>ROUND(N(data!Y62), 0)</f>
        <v>2212878</v>
      </c>
      <c r="I24" s="198">
        <f>ROUND(N(data!Y63), 0)</f>
        <v>2212464</v>
      </c>
      <c r="J24" s="198">
        <f>ROUND(N(data!Y64), 0)</f>
        <v>3033496</v>
      </c>
      <c r="K24" s="198">
        <f>ROUND(N(data!Y65), 0)</f>
        <v>0</v>
      </c>
      <c r="L24" s="198">
        <f>ROUND(N(data!Y66), 0)</f>
        <v>1495220</v>
      </c>
      <c r="M24" s="198">
        <f>ROUND(N(data!Y67), 0)</f>
        <v>2472934</v>
      </c>
      <c r="N24" s="198">
        <f>ROUND(N(data!Y68), 0)</f>
        <v>2051616</v>
      </c>
      <c r="O24" s="198">
        <f>ROUND(N(data!Y69), 0)</f>
        <v>12751506</v>
      </c>
      <c r="P24" s="198">
        <f>ROUND(N(data!Y70), 0)</f>
        <v>95</v>
      </c>
      <c r="Q24" s="198">
        <f>ROUND(N(data!Y71), 0)</f>
        <v>894571</v>
      </c>
      <c r="R24" s="198">
        <f>ROUND(N(data!Y72), 0)</f>
        <v>13551</v>
      </c>
      <c r="S24" s="198">
        <f>ROUND(N(data!Y73), 0)</f>
        <v>0</v>
      </c>
      <c r="T24" s="198">
        <f>ROUND(N(data!Y74), 0)</f>
        <v>120806</v>
      </c>
      <c r="U24" s="198">
        <f>ROUND(N(data!Y75), 0)</f>
        <v>0</v>
      </c>
      <c r="V24" s="198">
        <f>ROUND(N(data!Y76), 0)</f>
        <v>0</v>
      </c>
      <c r="W24" s="198">
        <f>ROUND(N(data!Y77), 0)</f>
        <v>902369</v>
      </c>
      <c r="X24" s="198">
        <f>ROUND(N(data!Y78), 0)</f>
        <v>10731952</v>
      </c>
      <c r="Y24" s="198">
        <f>ROUND(N(data!Y79), 0)</f>
        <v>6005</v>
      </c>
      <c r="Z24" s="198">
        <f>ROUND(N(data!Y80), 0)</f>
        <v>1172</v>
      </c>
      <c r="AA24" s="198">
        <f>ROUND(N(data!Y81), 0)</f>
        <v>2858</v>
      </c>
      <c r="AB24" s="198">
        <f>ROUND(N(data!Y82), 0)</f>
        <v>6347</v>
      </c>
      <c r="AC24" s="198">
        <f>ROUND(N(data!Y83), 0)</f>
        <v>71780</v>
      </c>
      <c r="AD24" s="198">
        <f>ROUND(N(data!Y84), 0)</f>
        <v>1574</v>
      </c>
      <c r="AE24" s="198">
        <f>ROUND(N(data!Y89), 0)</f>
        <v>202149389</v>
      </c>
      <c r="AF24" s="198">
        <f>ROUND(N(data!Y87), 0)</f>
        <v>83558816</v>
      </c>
      <c r="AG24" s="198">
        <f>ROUND(N(data!Y90), 0)</f>
        <v>60795</v>
      </c>
      <c r="AH24" s="198">
        <f>ROUND(N(data!Y91), 0)</f>
        <v>0</v>
      </c>
      <c r="AI24" s="198">
        <f>ROUND(N(data!Y92), 0)</f>
        <v>10887</v>
      </c>
      <c r="AJ24" s="198">
        <f>ROUND(N(data!Y93), 0)</f>
        <v>0</v>
      </c>
      <c r="AK24" s="271">
        <f>ROUND(N(data!Y94), 2)</f>
        <v>7.15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001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307.20999999999998</v>
      </c>
      <c r="G25" s="198">
        <f>ROUND(N(data!Z61), 0)</f>
        <v>50249802</v>
      </c>
      <c r="H25" s="198">
        <f>ROUND(N(data!Z62), 0)</f>
        <v>6172426</v>
      </c>
      <c r="I25" s="198">
        <f>ROUND(N(data!Z63), 0)</f>
        <v>685481</v>
      </c>
      <c r="J25" s="198">
        <f>ROUND(N(data!Z64), 0)</f>
        <v>7051525</v>
      </c>
      <c r="K25" s="198">
        <f>ROUND(N(data!Z65), 0)</f>
        <v>0</v>
      </c>
      <c r="L25" s="198">
        <f>ROUND(N(data!Z66), 0)</f>
        <v>4667565</v>
      </c>
      <c r="M25" s="198">
        <f>ROUND(N(data!Z67), 0)</f>
        <v>1931040</v>
      </c>
      <c r="N25" s="198">
        <f>ROUND(N(data!Z68), 0)</f>
        <v>5280729</v>
      </c>
      <c r="O25" s="198">
        <f>ROUND(N(data!Z69), 0)</f>
        <v>38674931</v>
      </c>
      <c r="P25" s="198">
        <f>ROUND(N(data!Z70), 0)</f>
        <v>7734</v>
      </c>
      <c r="Q25" s="198">
        <f>ROUND(N(data!Z71), 0)</f>
        <v>2880159</v>
      </c>
      <c r="R25" s="198">
        <f>ROUND(N(data!Z72), 0)</f>
        <v>36959</v>
      </c>
      <c r="S25" s="198">
        <f>ROUND(N(data!Z73), 0)</f>
        <v>0</v>
      </c>
      <c r="T25" s="198">
        <f>ROUND(N(data!Z74), 0)</f>
        <v>139051</v>
      </c>
      <c r="U25" s="198">
        <f>ROUND(N(data!Z75), 0)</f>
        <v>0</v>
      </c>
      <c r="V25" s="198">
        <f>ROUND(N(data!Z76), 0)</f>
        <v>0</v>
      </c>
      <c r="W25" s="198">
        <f>ROUND(N(data!Z77), 0)</f>
        <v>1555277</v>
      </c>
      <c r="X25" s="198">
        <f>ROUND(N(data!Z78), 0)</f>
        <v>33481671</v>
      </c>
      <c r="Y25" s="198">
        <f>ROUND(N(data!Z79), 0)</f>
        <v>93254</v>
      </c>
      <c r="Z25" s="198">
        <f>ROUND(N(data!Z80), 0)</f>
        <v>108343</v>
      </c>
      <c r="AA25" s="198">
        <f>ROUND(N(data!Z81), 0)</f>
        <v>0</v>
      </c>
      <c r="AB25" s="198">
        <f>ROUND(N(data!Z82), 0)</f>
        <v>220998</v>
      </c>
      <c r="AC25" s="198">
        <f>ROUND(N(data!Z83), 0)</f>
        <v>151485</v>
      </c>
      <c r="AD25" s="198">
        <f>ROUND(N(data!Z84), 0)</f>
        <v>13431</v>
      </c>
      <c r="AE25" s="198">
        <f>ROUND(N(data!Z89), 0)</f>
        <v>184683573</v>
      </c>
      <c r="AF25" s="198">
        <f>ROUND(N(data!Z87), 0)</f>
        <v>3922364</v>
      </c>
      <c r="AG25" s="198">
        <f>ROUND(N(data!Z90), 0)</f>
        <v>121928</v>
      </c>
      <c r="AH25" s="198">
        <f>ROUND(N(data!Z91), 0)</f>
        <v>0</v>
      </c>
      <c r="AI25" s="198">
        <f>ROUND(N(data!Z92), 0)</f>
        <v>21835</v>
      </c>
      <c r="AJ25" s="198">
        <f>ROUND(N(data!Z93), 0)</f>
        <v>0</v>
      </c>
      <c r="AK25" s="271">
        <f>ROUND(N(data!Z94), 2)</f>
        <v>94.12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001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4.51</v>
      </c>
      <c r="G26" s="198">
        <f>ROUND(N(data!AA61), 0)</f>
        <v>813478</v>
      </c>
      <c r="H26" s="198">
        <f>ROUND(N(data!AA62), 0)</f>
        <v>82215</v>
      </c>
      <c r="I26" s="198">
        <f>ROUND(N(data!AA63), 0)</f>
        <v>0</v>
      </c>
      <c r="J26" s="198">
        <f>ROUND(N(data!AA64), 0)</f>
        <v>2307948</v>
      </c>
      <c r="K26" s="198">
        <f>ROUND(N(data!AA65), 0)</f>
        <v>0</v>
      </c>
      <c r="L26" s="198">
        <f>ROUND(N(data!AA66), 0)</f>
        <v>23609</v>
      </c>
      <c r="M26" s="198">
        <f>ROUND(N(data!AA67), 0)</f>
        <v>48876</v>
      </c>
      <c r="N26" s="198">
        <f>ROUND(N(data!AA68), 0)</f>
        <v>0</v>
      </c>
      <c r="O26" s="198">
        <f>ROUND(N(data!AA69), 0)</f>
        <v>542847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23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542024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800</v>
      </c>
      <c r="AD26" s="198">
        <f>ROUND(N(data!AA84), 0)</f>
        <v>0</v>
      </c>
      <c r="AE26" s="198">
        <f>ROUND(N(data!AA89), 0)</f>
        <v>16166863</v>
      </c>
      <c r="AF26" s="198">
        <f>ROUND(N(data!AA87), 0)</f>
        <v>1618915</v>
      </c>
      <c r="AG26" s="198">
        <f>ROUND(N(data!AA90), 0)</f>
        <v>4248</v>
      </c>
      <c r="AH26" s="198">
        <f>ROUND(N(data!AA91), 0)</f>
        <v>0</v>
      </c>
      <c r="AI26" s="198">
        <f>ROUND(N(data!AA92), 0)</f>
        <v>761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001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177.43</v>
      </c>
      <c r="G27" s="198">
        <f>ROUND(N(data!AB61), 0)</f>
        <v>26812174</v>
      </c>
      <c r="H27" s="198">
        <f>ROUND(N(data!AB62), 0)</f>
        <v>3916768</v>
      </c>
      <c r="I27" s="198">
        <f>ROUND(N(data!AB63), 0)</f>
        <v>62858</v>
      </c>
      <c r="J27" s="198">
        <f>ROUND(N(data!AB64), 0)</f>
        <v>226217896</v>
      </c>
      <c r="K27" s="198">
        <f>ROUND(N(data!AB65), 0)</f>
        <v>0</v>
      </c>
      <c r="L27" s="198">
        <f>ROUND(N(data!AB66), 0)</f>
        <v>3870558</v>
      </c>
      <c r="M27" s="198">
        <f>ROUND(N(data!AB67), 0)</f>
        <v>581437</v>
      </c>
      <c r="N27" s="198">
        <f>ROUND(N(data!AB68), 0)</f>
        <v>2377445</v>
      </c>
      <c r="O27" s="198">
        <f>ROUND(N(data!AB69), 0)</f>
        <v>18475314</v>
      </c>
      <c r="P27" s="198">
        <f>ROUND(N(data!AB70), 0)</f>
        <v>1144</v>
      </c>
      <c r="Q27" s="198">
        <f>ROUND(N(data!AB71), 0)</f>
        <v>0</v>
      </c>
      <c r="R27" s="198">
        <f>ROUND(N(data!AB72), 0)</f>
        <v>21740</v>
      </c>
      <c r="S27" s="198">
        <f>ROUND(N(data!AB73), 0)</f>
        <v>0</v>
      </c>
      <c r="T27" s="198">
        <f>ROUND(N(data!AB74), 0)</f>
        <v>27813</v>
      </c>
      <c r="U27" s="198">
        <f>ROUND(N(data!AB75), 0)</f>
        <v>0</v>
      </c>
      <c r="V27" s="198">
        <f>ROUND(N(data!AB76), 0)</f>
        <v>0</v>
      </c>
      <c r="W27" s="198">
        <f>ROUND(N(data!AB77), 0)</f>
        <v>516014</v>
      </c>
      <c r="X27" s="198">
        <f>ROUND(N(data!AB78), 0)</f>
        <v>17865073</v>
      </c>
      <c r="Y27" s="198">
        <f>ROUND(N(data!AB79), 0)</f>
        <v>6508</v>
      </c>
      <c r="Z27" s="198">
        <f>ROUND(N(data!AB80), 0)</f>
        <v>7294</v>
      </c>
      <c r="AA27" s="198">
        <f>ROUND(N(data!AB81), 0)</f>
        <v>0</v>
      </c>
      <c r="AB27" s="198">
        <f>ROUND(N(data!AB82), 0)</f>
        <v>6768</v>
      </c>
      <c r="AC27" s="198">
        <f>ROUND(N(data!AB83), 0)</f>
        <v>22960</v>
      </c>
      <c r="AD27" s="198">
        <f>ROUND(N(data!AB84), 0)</f>
        <v>100855084</v>
      </c>
      <c r="AE27" s="198">
        <f>ROUND(N(data!AB89), 0)</f>
        <v>1291427717</v>
      </c>
      <c r="AF27" s="198">
        <f>ROUND(N(data!AB87), 0)</f>
        <v>173979526</v>
      </c>
      <c r="AG27" s="198">
        <f>ROUND(N(data!AB90), 0)</f>
        <v>18019</v>
      </c>
      <c r="AH27" s="198">
        <f>ROUND(N(data!AB91), 0)</f>
        <v>0</v>
      </c>
      <c r="AI27" s="198">
        <f>ROUND(N(data!AB92), 0)</f>
        <v>3227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001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79.45</v>
      </c>
      <c r="G28" s="198">
        <f>ROUND(N(data!AC61), 0)</f>
        <v>10366925</v>
      </c>
      <c r="H28" s="198">
        <f>ROUND(N(data!AC62), 0)</f>
        <v>1342993</v>
      </c>
      <c r="I28" s="198">
        <f>ROUND(N(data!AC63), 0)</f>
        <v>82417</v>
      </c>
      <c r="J28" s="198">
        <f>ROUND(N(data!AC64), 0)</f>
        <v>1961441</v>
      </c>
      <c r="K28" s="198">
        <f>ROUND(N(data!AC65), 0)</f>
        <v>0</v>
      </c>
      <c r="L28" s="198">
        <f>ROUND(N(data!AC66), 0)</f>
        <v>67804</v>
      </c>
      <c r="M28" s="198">
        <f>ROUND(N(data!AC67), 0)</f>
        <v>222784</v>
      </c>
      <c r="N28" s="198">
        <f>ROUND(N(data!AC68), 0)</f>
        <v>167878</v>
      </c>
      <c r="O28" s="198">
        <f>ROUND(N(data!AC69), 0)</f>
        <v>7532720</v>
      </c>
      <c r="P28" s="198">
        <f>ROUND(N(data!AC70), 0)</f>
        <v>0</v>
      </c>
      <c r="Q28" s="198">
        <f>ROUND(N(data!AC71), 0)</f>
        <v>598809</v>
      </c>
      <c r="R28" s="198">
        <f>ROUND(N(data!AC72), 0)</f>
        <v>0</v>
      </c>
      <c r="S28" s="198">
        <f>ROUND(N(data!AC73), 0)</f>
        <v>0</v>
      </c>
      <c r="T28" s="198">
        <f>ROUND(N(data!AC74), 0)</f>
        <v>228</v>
      </c>
      <c r="U28" s="198">
        <f>ROUND(N(data!AC75), 0)</f>
        <v>0</v>
      </c>
      <c r="V28" s="198">
        <f>ROUND(N(data!AC76), 0)</f>
        <v>0</v>
      </c>
      <c r="W28" s="198">
        <f>ROUND(N(data!AC77), 0)</f>
        <v>7958</v>
      </c>
      <c r="X28" s="198">
        <f>ROUND(N(data!AC78), 0)</f>
        <v>6907529</v>
      </c>
      <c r="Y28" s="198">
        <f>ROUND(N(data!AC79), 0)</f>
        <v>3194</v>
      </c>
      <c r="Z28" s="198">
        <f>ROUND(N(data!AC80), 0)</f>
        <v>7674</v>
      </c>
      <c r="AA28" s="198">
        <f>ROUND(N(data!AC81), 0)</f>
        <v>0</v>
      </c>
      <c r="AB28" s="198">
        <f>ROUND(N(data!AC82), 0)</f>
        <v>3049</v>
      </c>
      <c r="AC28" s="198">
        <f>ROUND(N(data!AC83), 0)</f>
        <v>4279</v>
      </c>
      <c r="AD28" s="198">
        <f>ROUND(N(data!AC84), 0)</f>
        <v>0</v>
      </c>
      <c r="AE28" s="198">
        <f>ROUND(N(data!AC89), 0)</f>
        <v>132256236</v>
      </c>
      <c r="AF28" s="198">
        <f>ROUND(N(data!AC87), 0)</f>
        <v>128278781</v>
      </c>
      <c r="AG28" s="198">
        <f>ROUND(N(data!AC90), 0)</f>
        <v>4185</v>
      </c>
      <c r="AH28" s="198">
        <f>ROUND(N(data!AC91), 0)</f>
        <v>0</v>
      </c>
      <c r="AI28" s="198">
        <f>ROUND(N(data!AC92), 0)</f>
        <v>749</v>
      </c>
      <c r="AJ28" s="198">
        <f>ROUND(N(data!AC93), 0)</f>
        <v>0</v>
      </c>
      <c r="AK28" s="271">
        <f>ROUND(N(data!AC94), 2)</f>
        <v>0.01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001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20.07</v>
      </c>
      <c r="G29" s="198">
        <f>ROUND(N(data!AD61), 0)</f>
        <v>3157265</v>
      </c>
      <c r="H29" s="198">
        <f>ROUND(N(data!AD62), 0)</f>
        <v>553761</v>
      </c>
      <c r="I29" s="198">
        <f>ROUND(N(data!AD63), 0)</f>
        <v>0</v>
      </c>
      <c r="J29" s="198">
        <f>ROUND(N(data!AD64), 0)</f>
        <v>194979</v>
      </c>
      <c r="K29" s="198">
        <f>ROUND(N(data!AD65), 0)</f>
        <v>0</v>
      </c>
      <c r="L29" s="198">
        <f>ROUND(N(data!AD66), 0)</f>
        <v>8770</v>
      </c>
      <c r="M29" s="198">
        <f>ROUND(N(data!AD67), 0)</f>
        <v>132962</v>
      </c>
      <c r="N29" s="198">
        <f>ROUND(N(data!AD68), 0)</f>
        <v>0</v>
      </c>
      <c r="O29" s="198">
        <f>ROUND(N(data!AD69), 0)</f>
        <v>2168476</v>
      </c>
      <c r="P29" s="198">
        <f>ROUND(N(data!AD70), 0)</f>
        <v>0</v>
      </c>
      <c r="Q29" s="198">
        <f>ROUND(N(data!AD71), 0)</f>
        <v>46163</v>
      </c>
      <c r="R29" s="198">
        <f>ROUND(N(data!AD72), 0)</f>
        <v>0</v>
      </c>
      <c r="S29" s="198">
        <f>ROUND(N(data!AD73), 0)</f>
        <v>0</v>
      </c>
      <c r="T29" s="198">
        <f>ROUND(N(data!AD74), 0)</f>
        <v>15037</v>
      </c>
      <c r="U29" s="198">
        <f>ROUND(N(data!AD75), 0)</f>
        <v>0</v>
      </c>
      <c r="V29" s="198">
        <f>ROUND(N(data!AD76), 0)</f>
        <v>0</v>
      </c>
      <c r="W29" s="198">
        <f>ROUND(N(data!AD77), 0)</f>
        <v>3119</v>
      </c>
      <c r="X29" s="198">
        <f>ROUND(N(data!AD78), 0)</f>
        <v>2103700</v>
      </c>
      <c r="Y29" s="198">
        <f>ROUND(N(data!AD79), 0)</f>
        <v>0</v>
      </c>
      <c r="Z29" s="198">
        <f>ROUND(N(data!AD80), 0)</f>
        <v>157</v>
      </c>
      <c r="AA29" s="198">
        <f>ROUND(N(data!AD81), 0)</f>
        <v>0</v>
      </c>
      <c r="AB29" s="198">
        <f>ROUND(N(data!AD82), 0)</f>
        <v>0</v>
      </c>
      <c r="AC29" s="198">
        <f>ROUND(N(data!AD83), 0)</f>
        <v>300</v>
      </c>
      <c r="AD29" s="198">
        <f>ROUND(N(data!AD84), 0)</f>
        <v>0</v>
      </c>
      <c r="AE29" s="198">
        <f>ROUND(N(data!AD89), 0)</f>
        <v>21237098</v>
      </c>
      <c r="AF29" s="198">
        <f>ROUND(N(data!AD87), 0)</f>
        <v>20792115</v>
      </c>
      <c r="AG29" s="198">
        <f>ROUND(N(data!AD90), 0)</f>
        <v>1809</v>
      </c>
      <c r="AH29" s="198">
        <f>ROUND(N(data!AD91), 0)</f>
        <v>0</v>
      </c>
      <c r="AI29" s="198">
        <f>ROUND(N(data!AD92), 0)</f>
        <v>324</v>
      </c>
      <c r="AJ29" s="198">
        <f>ROUND(N(data!AD93), 0)</f>
        <v>0</v>
      </c>
      <c r="AK29" s="271">
        <f>ROUND(N(data!AD94), 2)</f>
        <v>14.52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001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41.87</v>
      </c>
      <c r="G30" s="198">
        <f>ROUND(N(data!AE61), 0)</f>
        <v>5054530</v>
      </c>
      <c r="H30" s="198">
        <f>ROUND(N(data!AE62), 0)</f>
        <v>706948</v>
      </c>
      <c r="I30" s="198">
        <f>ROUND(N(data!AE63), 0)</f>
        <v>0</v>
      </c>
      <c r="J30" s="198">
        <f>ROUND(N(data!AE64), 0)</f>
        <v>19982</v>
      </c>
      <c r="K30" s="198">
        <f>ROUND(N(data!AE65), 0)</f>
        <v>0</v>
      </c>
      <c r="L30" s="198">
        <f>ROUND(N(data!AE66), 0)</f>
        <v>54896</v>
      </c>
      <c r="M30" s="198">
        <f>ROUND(N(data!AE67), 0)</f>
        <v>1724</v>
      </c>
      <c r="N30" s="198">
        <f>ROUND(N(data!AE68), 0)</f>
        <v>494335</v>
      </c>
      <c r="O30" s="198">
        <f>ROUND(N(data!AE69), 0)</f>
        <v>3379763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2202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3367856</v>
      </c>
      <c r="Y30" s="198">
        <f>ROUND(N(data!AE79), 0)</f>
        <v>0</v>
      </c>
      <c r="Z30" s="198">
        <f>ROUND(N(data!AE80), 0)</f>
        <v>3513</v>
      </c>
      <c r="AA30" s="198">
        <f>ROUND(N(data!AE81), 0)</f>
        <v>0</v>
      </c>
      <c r="AB30" s="198">
        <f>ROUND(N(data!AE82), 0)</f>
        <v>52</v>
      </c>
      <c r="AC30" s="198">
        <f>ROUND(N(data!AE83), 0)</f>
        <v>6140</v>
      </c>
      <c r="AD30" s="198">
        <f>ROUND(N(data!AE84), 0)</f>
        <v>0</v>
      </c>
      <c r="AE30" s="198">
        <f>ROUND(N(data!AE89), 0)</f>
        <v>23399747</v>
      </c>
      <c r="AF30" s="198">
        <f>ROUND(N(data!AE87), 0)</f>
        <v>18882250</v>
      </c>
      <c r="AG30" s="198">
        <f>ROUND(N(data!AE90), 0)</f>
        <v>21155</v>
      </c>
      <c r="AH30" s="198">
        <f>ROUND(N(data!AE91), 0)</f>
        <v>0</v>
      </c>
      <c r="AI30" s="198">
        <f>ROUND(N(data!AE92), 0)</f>
        <v>3788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001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001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136.4</v>
      </c>
      <c r="G32" s="198">
        <f>ROUND(N(data!AG61), 0)</f>
        <v>15946440</v>
      </c>
      <c r="H32" s="198">
        <f>ROUND(N(data!AG62), 0)</f>
        <v>2091379</v>
      </c>
      <c r="I32" s="198">
        <f>ROUND(N(data!AG63), 0)</f>
        <v>2371299</v>
      </c>
      <c r="J32" s="198">
        <f>ROUND(N(data!AG64), 0)</f>
        <v>2128140</v>
      </c>
      <c r="K32" s="198">
        <f>ROUND(N(data!AG65), 0)</f>
        <v>0</v>
      </c>
      <c r="L32" s="198">
        <f>ROUND(N(data!AG66), 0)</f>
        <v>146329</v>
      </c>
      <c r="M32" s="198">
        <f>ROUND(N(data!AG67), 0)</f>
        <v>438993</v>
      </c>
      <c r="N32" s="198">
        <f>ROUND(N(data!AG68), 0)</f>
        <v>860134</v>
      </c>
      <c r="O32" s="198">
        <f>ROUND(N(data!AG69), 0)</f>
        <v>11633554</v>
      </c>
      <c r="P32" s="198">
        <f>ROUND(N(data!AG70), 0)</f>
        <v>4980</v>
      </c>
      <c r="Q32" s="198">
        <f>ROUND(N(data!AG71), 0)</f>
        <v>516393</v>
      </c>
      <c r="R32" s="198">
        <f>ROUND(N(data!AG72), 0)</f>
        <v>1283</v>
      </c>
      <c r="S32" s="198">
        <f>ROUND(N(data!AG73), 0)</f>
        <v>0</v>
      </c>
      <c r="T32" s="198">
        <f>ROUND(N(data!AG74), 0)</f>
        <v>361115</v>
      </c>
      <c r="U32" s="198">
        <f>ROUND(N(data!AG75), 0)</f>
        <v>0</v>
      </c>
      <c r="V32" s="198">
        <f>ROUND(N(data!AG76), 0)</f>
        <v>0</v>
      </c>
      <c r="W32" s="198">
        <f>ROUND(N(data!AG77), 0)</f>
        <v>15698</v>
      </c>
      <c r="X32" s="198">
        <f>ROUND(N(data!AG78), 0)</f>
        <v>10625185</v>
      </c>
      <c r="Y32" s="198">
        <f>ROUND(N(data!AG79), 0)</f>
        <v>46681</v>
      </c>
      <c r="Z32" s="198">
        <f>ROUND(N(data!AG80), 0)</f>
        <v>55277</v>
      </c>
      <c r="AA32" s="198">
        <f>ROUND(N(data!AG81), 0)</f>
        <v>0</v>
      </c>
      <c r="AB32" s="198">
        <f>ROUND(N(data!AG82), 0)</f>
        <v>1653</v>
      </c>
      <c r="AC32" s="198">
        <f>ROUND(N(data!AG83), 0)</f>
        <v>5289</v>
      </c>
      <c r="AD32" s="198">
        <f>ROUND(N(data!AG84), 0)</f>
        <v>0</v>
      </c>
      <c r="AE32" s="198">
        <f>ROUND(N(data!AG89), 0)</f>
        <v>182342825</v>
      </c>
      <c r="AF32" s="198">
        <f>ROUND(N(data!AG87), 0)</f>
        <v>39677935</v>
      </c>
      <c r="AG32" s="198">
        <f>ROUND(N(data!AG90), 0)</f>
        <v>33366</v>
      </c>
      <c r="AH32" s="198">
        <f>ROUND(N(data!AG91), 0)</f>
        <v>0</v>
      </c>
      <c r="AI32" s="198">
        <f>ROUND(N(data!AG92), 0)</f>
        <v>5975</v>
      </c>
      <c r="AJ32" s="198">
        <f>ROUND(N(data!AG93), 0)</f>
        <v>0</v>
      </c>
      <c r="AK32" s="271">
        <f>ROUND(N(data!AG94), 2)</f>
        <v>73.89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001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001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001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203.11</v>
      </c>
      <c r="G35" s="198">
        <f>ROUND(N(data!AJ61), 0)</f>
        <v>25452983</v>
      </c>
      <c r="H35" s="198">
        <f>ROUND(N(data!AJ62), 0)</f>
        <v>3217773</v>
      </c>
      <c r="I35" s="198">
        <f>ROUND(N(data!AJ63), 0)</f>
        <v>5421980</v>
      </c>
      <c r="J35" s="198">
        <f>ROUND(N(data!AJ64), 0)</f>
        <v>1938814</v>
      </c>
      <c r="K35" s="198">
        <f>ROUND(N(data!AJ65), 0)</f>
        <v>0</v>
      </c>
      <c r="L35" s="198">
        <f>ROUND(N(data!AJ66), 0)</f>
        <v>17448559</v>
      </c>
      <c r="M35" s="198">
        <f>ROUND(N(data!AJ67), 0)</f>
        <v>332925</v>
      </c>
      <c r="N35" s="198">
        <f>ROUND(N(data!AJ68), 0)</f>
        <v>4698923</v>
      </c>
      <c r="O35" s="198">
        <f>ROUND(N(data!AJ69), 0)</f>
        <v>24856252</v>
      </c>
      <c r="P35" s="198">
        <f>ROUND(N(data!AJ70), 0)</f>
        <v>0</v>
      </c>
      <c r="Q35" s="198">
        <f>ROUND(N(data!AJ71), 0)</f>
        <v>402630</v>
      </c>
      <c r="R35" s="198">
        <f>ROUND(N(data!AJ72), 0)</f>
        <v>40233</v>
      </c>
      <c r="S35" s="198">
        <f>ROUND(N(data!AJ73), 0)</f>
        <v>0</v>
      </c>
      <c r="T35" s="198">
        <f>ROUND(N(data!AJ74), 0)</f>
        <v>59248</v>
      </c>
      <c r="U35" s="198">
        <f>ROUND(N(data!AJ75), 0)</f>
        <v>0</v>
      </c>
      <c r="V35" s="198">
        <f>ROUND(N(data!AJ76), 0)</f>
        <v>0</v>
      </c>
      <c r="W35" s="198">
        <f>ROUND(N(data!AJ77), 0)</f>
        <v>5709261</v>
      </c>
      <c r="X35" s="198">
        <f>ROUND(N(data!AJ78), 0)</f>
        <v>16959438</v>
      </c>
      <c r="Y35" s="198">
        <f>ROUND(N(data!AJ79), 0)</f>
        <v>9073</v>
      </c>
      <c r="Z35" s="198">
        <f>ROUND(N(data!AJ80), 0)</f>
        <v>306316</v>
      </c>
      <c r="AA35" s="198">
        <f>ROUND(N(data!AJ81), 0)</f>
        <v>0</v>
      </c>
      <c r="AB35" s="198">
        <f>ROUND(N(data!AJ82), 0)</f>
        <v>62851</v>
      </c>
      <c r="AC35" s="198">
        <f>ROUND(N(data!AJ83), 0)</f>
        <v>1307202</v>
      </c>
      <c r="AD35" s="198">
        <f>ROUND(N(data!AJ84), 0)</f>
        <v>3038083</v>
      </c>
      <c r="AE35" s="198">
        <f>ROUND(N(data!AJ89), 0)</f>
        <v>62208514</v>
      </c>
      <c r="AF35" s="198">
        <f>ROUND(N(data!AJ87), 0)</f>
        <v>50504</v>
      </c>
      <c r="AG35" s="198">
        <f>ROUND(N(data!AJ90), 0)</f>
        <v>65544</v>
      </c>
      <c r="AH35" s="198">
        <f>ROUND(N(data!AJ91), 0)</f>
        <v>0</v>
      </c>
      <c r="AI35" s="198">
        <f>ROUND(N(data!AJ92), 0)</f>
        <v>11738</v>
      </c>
      <c r="AJ35" s="198">
        <f>ROUND(N(data!AJ93), 0)</f>
        <v>0</v>
      </c>
      <c r="AK35" s="271">
        <f>ROUND(N(data!AJ94), 2)</f>
        <v>29.94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001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17.27</v>
      </c>
      <c r="G36" s="198">
        <f>ROUND(N(data!AK61), 0)</f>
        <v>1962547</v>
      </c>
      <c r="H36" s="198">
        <f>ROUND(N(data!AK62), 0)</f>
        <v>272049</v>
      </c>
      <c r="I36" s="198">
        <f>ROUND(N(data!AK63), 0)</f>
        <v>0</v>
      </c>
      <c r="J36" s="198">
        <f>ROUND(N(data!AK64), 0)</f>
        <v>1030</v>
      </c>
      <c r="K36" s="198">
        <f>ROUND(N(data!AK65), 0)</f>
        <v>0</v>
      </c>
      <c r="L36" s="198">
        <f>ROUND(N(data!AK66), 0)</f>
        <v>24</v>
      </c>
      <c r="M36" s="198">
        <f>ROUND(N(data!AK67), 0)</f>
        <v>0</v>
      </c>
      <c r="N36" s="198">
        <f>ROUND(N(data!AK68), 0)</f>
        <v>154135</v>
      </c>
      <c r="O36" s="198">
        <f>ROUND(N(data!AK69), 0)</f>
        <v>1373307</v>
      </c>
      <c r="P36" s="198">
        <f>ROUND(N(data!AK70), 0)</f>
        <v>0</v>
      </c>
      <c r="Q36" s="198">
        <f>ROUND(N(data!AK71), 0)</f>
        <v>63750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1307654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1903</v>
      </c>
      <c r="AD36" s="198">
        <f>ROUND(N(data!AK84), 0)</f>
        <v>0</v>
      </c>
      <c r="AE36" s="198">
        <f>ROUND(N(data!AK89), 0)</f>
        <v>12573432</v>
      </c>
      <c r="AF36" s="198">
        <f>ROUND(N(data!AK87), 0)</f>
        <v>11360826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001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1.71</v>
      </c>
      <c r="G37" s="198">
        <f>ROUND(N(data!AL61), 0)</f>
        <v>232398</v>
      </c>
      <c r="H37" s="198">
        <f>ROUND(N(data!AL62), 0)</f>
        <v>32337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155285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154848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437</v>
      </c>
      <c r="AD37" s="198">
        <f>ROUND(N(data!AL84), 0)</f>
        <v>0</v>
      </c>
      <c r="AE37" s="198">
        <f>ROUND(N(data!AL89), 0)</f>
        <v>1208404</v>
      </c>
      <c r="AF37" s="198">
        <f>ROUND(N(data!AL87), 0)</f>
        <v>1175863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001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001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001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001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001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001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001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001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39.119999999999997</v>
      </c>
      <c r="G45" s="198">
        <f>ROUND(N(data!AT61), 0)</f>
        <v>7350908</v>
      </c>
      <c r="H45" s="198">
        <f>ROUND(N(data!AT62), 0)</f>
        <v>621567</v>
      </c>
      <c r="I45" s="198">
        <f>ROUND(N(data!AT63), 0)</f>
        <v>0</v>
      </c>
      <c r="J45" s="198">
        <f>ROUND(N(data!AT64), 0)</f>
        <v>31874</v>
      </c>
      <c r="K45" s="198">
        <f>ROUND(N(data!AT65), 0)</f>
        <v>0</v>
      </c>
      <c r="L45" s="198">
        <f>ROUND(N(data!AT66), 0)</f>
        <v>15168590</v>
      </c>
      <c r="M45" s="198">
        <f>ROUND(N(data!AT67), 0)</f>
        <v>11263</v>
      </c>
      <c r="N45" s="198">
        <f>ROUND(N(data!AT68), 0)</f>
        <v>7831</v>
      </c>
      <c r="O45" s="198">
        <f>ROUND(N(data!AT69), 0)</f>
        <v>5780337</v>
      </c>
      <c r="P45" s="198">
        <f>ROUND(N(data!AT70), 0)</f>
        <v>0</v>
      </c>
      <c r="Q45" s="198">
        <f>ROUND(N(data!AT71), 0)</f>
        <v>118442</v>
      </c>
      <c r="R45" s="198">
        <f>ROUND(N(data!AT72), 0)</f>
        <v>15293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4897943</v>
      </c>
      <c r="Y45" s="198">
        <f>ROUND(N(data!AT79), 0)</f>
        <v>13308</v>
      </c>
      <c r="Z45" s="198">
        <f>ROUND(N(data!AT80), 0)</f>
        <v>64935</v>
      </c>
      <c r="AA45" s="198">
        <f>ROUND(N(data!AT81), 0)</f>
        <v>0</v>
      </c>
      <c r="AB45" s="198">
        <f>ROUND(N(data!AT82), 0)</f>
        <v>1426</v>
      </c>
      <c r="AC45" s="198">
        <f>ROUND(N(data!AT83), 0)</f>
        <v>668990</v>
      </c>
      <c r="AD45" s="198">
        <f>ROUND(N(data!AT84), 0)</f>
        <v>-913</v>
      </c>
      <c r="AE45" s="198">
        <f>ROUND(N(data!AT89), 0)</f>
        <v>45649060</v>
      </c>
      <c r="AF45" s="198">
        <f>ROUND(N(data!AT87), 0)</f>
        <v>32869908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0.97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001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001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14.79</v>
      </c>
      <c r="G47" s="198">
        <f>ROUND(N(data!AV61), 0)</f>
        <v>2261361</v>
      </c>
      <c r="H47" s="198">
        <f>ROUND(N(data!AV62), 0)</f>
        <v>306889</v>
      </c>
      <c r="I47" s="198">
        <f>ROUND(N(data!AV63), 0)</f>
        <v>0</v>
      </c>
      <c r="J47" s="198">
        <f>ROUND(N(data!AV64), 0)</f>
        <v>1462695</v>
      </c>
      <c r="K47" s="198">
        <f>ROUND(N(data!AV65), 0)</f>
        <v>0</v>
      </c>
      <c r="L47" s="198">
        <f>ROUND(N(data!AV66), 0)</f>
        <v>6772</v>
      </c>
      <c r="M47" s="198">
        <f>ROUND(N(data!AV67), 0)</f>
        <v>76678</v>
      </c>
      <c r="N47" s="198">
        <f>ROUND(N(data!AV68), 0)</f>
        <v>0</v>
      </c>
      <c r="O47" s="198">
        <f>ROUND(N(data!AV69), 0)</f>
        <v>1506997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1506755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275</v>
      </c>
      <c r="AC47" s="198">
        <f>ROUND(N(data!AV83), 0)</f>
        <v>-33</v>
      </c>
      <c r="AD47" s="198">
        <f>ROUND(N(data!AV84), 0)</f>
        <v>0</v>
      </c>
      <c r="AE47" s="198">
        <f>ROUND(N(data!AV89), 0)</f>
        <v>7990927</v>
      </c>
      <c r="AF47" s="198">
        <f>ROUND(N(data!AV87), 0)</f>
        <v>7744</v>
      </c>
      <c r="AG47" s="198">
        <f>ROUND(N(data!AV90), 0)</f>
        <v>134</v>
      </c>
      <c r="AH47" s="198">
        <f>ROUND(N(data!AV91), 0)</f>
        <v>0</v>
      </c>
      <c r="AI47" s="198">
        <f>ROUND(N(data!AV92), 0)</f>
        <v>24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001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2.88</v>
      </c>
      <c r="G48" s="198">
        <f>ROUND(N(data!AW61), 0)</f>
        <v>9270505</v>
      </c>
      <c r="H48" s="198">
        <f>ROUND(N(data!AW62), 0)</f>
        <v>41647</v>
      </c>
      <c r="I48" s="198">
        <f>ROUND(N(data!AW63), 0)</f>
        <v>199597</v>
      </c>
      <c r="J48" s="198">
        <f>ROUND(N(data!AW64), 0)</f>
        <v>199189</v>
      </c>
      <c r="K48" s="198">
        <f>ROUND(N(data!AW65), 0)</f>
        <v>0</v>
      </c>
      <c r="L48" s="198">
        <f>ROUND(N(data!AW66), 0)</f>
        <v>6314631</v>
      </c>
      <c r="M48" s="198">
        <f>ROUND(N(data!AW67), 0)</f>
        <v>174017</v>
      </c>
      <c r="N48" s="198">
        <f>ROUND(N(data!AW68), 0)</f>
        <v>261929</v>
      </c>
      <c r="O48" s="198">
        <f>ROUND(N(data!AW69), 0)</f>
        <v>6718218</v>
      </c>
      <c r="P48" s="198">
        <f>ROUND(N(data!AW70), 0)</f>
        <v>0</v>
      </c>
      <c r="Q48" s="198">
        <f>ROUND(N(data!AW71), 0)</f>
        <v>0</v>
      </c>
      <c r="R48" s="198">
        <f>ROUND(N(data!AW72), 0)</f>
        <v>289</v>
      </c>
      <c r="S48" s="198">
        <f>ROUND(N(data!AW73), 0)</f>
        <v>0</v>
      </c>
      <c r="T48" s="198">
        <f>ROUND(N(data!AW74), 0)</f>
        <v>0</v>
      </c>
      <c r="U48" s="198">
        <f>ROUND(N(data!AW75), 0)</f>
        <v>32107</v>
      </c>
      <c r="V48" s="198">
        <f>ROUND(N(data!AW76), 0)</f>
        <v>0</v>
      </c>
      <c r="W48" s="198">
        <f>ROUND(N(data!AW77), 0)</f>
        <v>0</v>
      </c>
      <c r="X48" s="198">
        <f>ROUND(N(data!AW78), 0)</f>
        <v>6176979</v>
      </c>
      <c r="Y48" s="198">
        <f>ROUND(N(data!AW79), 0)</f>
        <v>0</v>
      </c>
      <c r="Z48" s="198">
        <f>ROUND(N(data!AW80), 0)</f>
        <v>250</v>
      </c>
      <c r="AA48" s="198">
        <f>ROUND(N(data!AW81), 0)</f>
        <v>0</v>
      </c>
      <c r="AB48" s="198">
        <f>ROUND(N(data!AW82), 0)</f>
        <v>0</v>
      </c>
      <c r="AC48" s="198">
        <f>ROUND(N(data!AW83), 0)</f>
        <v>508593</v>
      </c>
      <c r="AD48" s="198">
        <f>ROUND(N(data!AW84), 0)</f>
        <v>-84902</v>
      </c>
      <c r="AE48" s="198">
        <f>ROUND(N(data!AW89), 0)</f>
        <v>0</v>
      </c>
      <c r="AF48" s="198">
        <f>ROUND(N(data!AW87), 0)</f>
        <v>0</v>
      </c>
      <c r="AG48" s="198">
        <f>ROUND(N(data!AW90), 0)</f>
        <v>1982</v>
      </c>
      <c r="AH48" s="198">
        <f>ROUND(N(data!AW91), 0)</f>
        <v>0</v>
      </c>
      <c r="AI48" s="198">
        <f>ROUND(N(data!AW92), 0)</f>
        <v>355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001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001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150.16999999999999</v>
      </c>
      <c r="G50" s="198">
        <f>ROUND(N(data!AY61), 0)</f>
        <v>11797499</v>
      </c>
      <c r="H50" s="198">
        <f>ROUND(N(data!AY62), 0)</f>
        <v>1502360</v>
      </c>
      <c r="I50" s="198">
        <f>ROUND(N(data!AY63), 0)</f>
        <v>0</v>
      </c>
      <c r="J50" s="198">
        <f>ROUND(N(data!AY64), 0)</f>
        <v>1679058</v>
      </c>
      <c r="K50" s="198">
        <f>ROUND(N(data!AY65), 0)</f>
        <v>0</v>
      </c>
      <c r="L50" s="198">
        <f>ROUND(N(data!AY66), 0)</f>
        <v>245427</v>
      </c>
      <c r="M50" s="198">
        <f>ROUND(N(data!AY67), 0)</f>
        <v>861017</v>
      </c>
      <c r="N50" s="198">
        <f>ROUND(N(data!AY68), 0)</f>
        <v>311692</v>
      </c>
      <c r="O50" s="198">
        <f>ROUND(N(data!AY69), 0)</f>
        <v>7954143</v>
      </c>
      <c r="P50" s="198">
        <f>ROUND(N(data!AY70), 0)</f>
        <v>0</v>
      </c>
      <c r="Q50" s="198">
        <f>ROUND(N(data!AY71), 0)</f>
        <v>4394</v>
      </c>
      <c r="R50" s="198">
        <f>ROUND(N(data!AY72), 0)</f>
        <v>170</v>
      </c>
      <c r="S50" s="198">
        <f>ROUND(N(data!AY73), 0)</f>
        <v>0</v>
      </c>
      <c r="T50" s="198">
        <f>ROUND(N(data!AY74), 0)</f>
        <v>24320</v>
      </c>
      <c r="U50" s="198">
        <f>ROUND(N(data!AY75), 0)</f>
        <v>0</v>
      </c>
      <c r="V50" s="198">
        <f>ROUND(N(data!AY76), 0)</f>
        <v>0</v>
      </c>
      <c r="W50" s="198">
        <f>ROUND(N(data!AY77), 0)</f>
        <v>55850</v>
      </c>
      <c r="X50" s="198">
        <f>ROUND(N(data!AY78), 0)</f>
        <v>7860727</v>
      </c>
      <c r="Y50" s="198">
        <f>ROUND(N(data!AY79), 0)</f>
        <v>0</v>
      </c>
      <c r="Z50" s="198">
        <f>ROUND(N(data!AY80), 0)</f>
        <v>220</v>
      </c>
      <c r="AA50" s="198">
        <f>ROUND(N(data!AY81), 0)</f>
        <v>0</v>
      </c>
      <c r="AB50" s="198">
        <f>ROUND(N(data!AY82), 0)</f>
        <v>4233</v>
      </c>
      <c r="AC50" s="198">
        <f>ROUND(N(data!AY83), 0)</f>
        <v>4229</v>
      </c>
      <c r="AD50" s="198">
        <f>ROUND(N(data!AY84), 0)</f>
        <v>413878</v>
      </c>
      <c r="AE50" s="198">
        <f>ROUND(N(data!AY89), 0)</f>
        <v>0</v>
      </c>
      <c r="AF50" s="198">
        <f>ROUND(N(data!AY87), 0)</f>
        <v>0</v>
      </c>
      <c r="AG50" s="198">
        <f>ROUND(N(data!AY90), 0)</f>
        <v>23794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001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11.61</v>
      </c>
      <c r="G51" s="198">
        <f>ROUND(N(data!AZ61), 0)</f>
        <v>886871</v>
      </c>
      <c r="H51" s="198">
        <f>ROUND(N(data!AZ62), 0)</f>
        <v>90117</v>
      </c>
      <c r="I51" s="198">
        <f>ROUND(N(data!AZ63), 0)</f>
        <v>0</v>
      </c>
      <c r="J51" s="198">
        <f>ROUND(N(data!AZ64), 0)</f>
        <v>783083</v>
      </c>
      <c r="K51" s="198">
        <f>ROUND(N(data!AZ65), 0)</f>
        <v>0</v>
      </c>
      <c r="L51" s="198">
        <f>ROUND(N(data!AZ66), 0)</f>
        <v>533</v>
      </c>
      <c r="M51" s="198">
        <f>ROUND(N(data!AZ67), 0)</f>
        <v>89928</v>
      </c>
      <c r="N51" s="198">
        <f>ROUND(N(data!AZ68), 0)</f>
        <v>2858</v>
      </c>
      <c r="O51" s="198">
        <f>ROUND(N(data!AZ69), 0)</f>
        <v>592375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590926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1449</v>
      </c>
      <c r="AC51" s="198">
        <f>ROUND(N(data!AZ83), 0)</f>
        <v>0</v>
      </c>
      <c r="AD51" s="198">
        <f>ROUND(N(data!AZ84), 0)</f>
        <v>904061</v>
      </c>
      <c r="AE51" s="198">
        <f>ROUND(N(data!AZ89), 0)</f>
        <v>0</v>
      </c>
      <c r="AF51" s="198">
        <f>ROUND(N(data!AZ87), 0)</f>
        <v>0</v>
      </c>
      <c r="AG51" s="198">
        <f>ROUND(N(data!AZ90), 0)</f>
        <v>6013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001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11.48</v>
      </c>
      <c r="G52" s="198">
        <f>ROUND(N(data!BA61), 0)</f>
        <v>850353</v>
      </c>
      <c r="H52" s="198">
        <f>ROUND(N(data!BA62), 0)</f>
        <v>95040</v>
      </c>
      <c r="I52" s="198">
        <f>ROUND(N(data!BA63), 0)</f>
        <v>0</v>
      </c>
      <c r="J52" s="198">
        <f>ROUND(N(data!BA64), 0)</f>
        <v>102094</v>
      </c>
      <c r="K52" s="198">
        <f>ROUND(N(data!BA65), 0)</f>
        <v>0</v>
      </c>
      <c r="L52" s="198">
        <f>ROUND(N(data!BA66), 0)</f>
        <v>1444</v>
      </c>
      <c r="M52" s="198">
        <f>ROUND(N(data!BA67), 0)</f>
        <v>43932</v>
      </c>
      <c r="N52" s="198">
        <f>ROUND(N(data!BA68), 0)</f>
        <v>0</v>
      </c>
      <c r="O52" s="198">
        <f>ROUND(N(data!BA69), 0)</f>
        <v>762418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195656</v>
      </c>
      <c r="U52" s="198">
        <f>ROUND(N(data!BA75), 0)</f>
        <v>0</v>
      </c>
      <c r="V52" s="198">
        <f>ROUND(N(data!BA76), 0)</f>
        <v>0</v>
      </c>
      <c r="W52" s="198">
        <f>ROUND(N(data!BA77), 0)</f>
        <v>8</v>
      </c>
      <c r="X52" s="198">
        <f>ROUND(N(data!BA78), 0)</f>
        <v>566594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160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5304</v>
      </c>
      <c r="AH52" s="198">
        <f>ROUND(N(data!BA91), 0)</f>
        <v>0</v>
      </c>
      <c r="AI52" s="198">
        <f>ROUND(N(data!BA92), 0)</f>
        <v>950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001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79.95</v>
      </c>
      <c r="G53" s="198">
        <f>ROUND(N(data!BB61), 0)</f>
        <v>9655765</v>
      </c>
      <c r="H53" s="198">
        <f>ROUND(N(data!BB62), 0)</f>
        <v>1372384</v>
      </c>
      <c r="I53" s="198">
        <f>ROUND(N(data!BB63), 0)</f>
        <v>8578</v>
      </c>
      <c r="J53" s="198">
        <f>ROUND(N(data!BB64), 0)</f>
        <v>101707</v>
      </c>
      <c r="K53" s="198">
        <f>ROUND(N(data!BB65), 0)</f>
        <v>0</v>
      </c>
      <c r="L53" s="198">
        <f>ROUND(N(data!BB66), 0)</f>
        <v>61353</v>
      </c>
      <c r="M53" s="198">
        <f>ROUND(N(data!BB67), 0)</f>
        <v>971</v>
      </c>
      <c r="N53" s="198">
        <f>ROUND(N(data!BB68), 0)</f>
        <v>133621</v>
      </c>
      <c r="O53" s="198">
        <f>ROUND(N(data!BB69), 0)</f>
        <v>7982482</v>
      </c>
      <c r="P53" s="198">
        <f>ROUND(N(data!BB70), 0)</f>
        <v>0</v>
      </c>
      <c r="Q53" s="198">
        <f>ROUND(N(data!BB71), 0)</f>
        <v>0</v>
      </c>
      <c r="R53" s="198">
        <f>ROUND(N(data!BB72), 0)</f>
        <v>2911</v>
      </c>
      <c r="S53" s="198">
        <f>ROUND(N(data!BB73), 0)</f>
        <v>0</v>
      </c>
      <c r="T53" s="198">
        <f>ROUND(N(data!BB74), 0)</f>
        <v>0</v>
      </c>
      <c r="U53" s="198">
        <f>ROUND(N(data!BB75), 0)</f>
        <v>9173</v>
      </c>
      <c r="V53" s="198">
        <f>ROUND(N(data!BB76), 0)</f>
        <v>0</v>
      </c>
      <c r="W53" s="198">
        <f>ROUND(N(data!BB77), 0)</f>
        <v>1456</v>
      </c>
      <c r="X53" s="198">
        <f>ROUND(N(data!BB78), 0)</f>
        <v>6433680</v>
      </c>
      <c r="Y53" s="198">
        <f>ROUND(N(data!BB79), 0)</f>
        <v>11915</v>
      </c>
      <c r="Z53" s="198">
        <f>ROUND(N(data!BB80), 0)</f>
        <v>14580</v>
      </c>
      <c r="AA53" s="198">
        <f>ROUND(N(data!BB81), 0)</f>
        <v>0</v>
      </c>
      <c r="AB53" s="198">
        <f>ROUND(N(data!BB82), 0)</f>
        <v>10475</v>
      </c>
      <c r="AC53" s="198">
        <f>ROUND(N(data!BB83), 0)</f>
        <v>1498292</v>
      </c>
      <c r="AD53" s="198">
        <f>ROUND(N(data!BB84), 0)</f>
        <v>62842</v>
      </c>
      <c r="AE53" s="198">
        <f>ROUND(N(data!BB89), 0)</f>
        <v>0</v>
      </c>
      <c r="AF53" s="198">
        <f>ROUND(N(data!BB87), 0)</f>
        <v>0</v>
      </c>
      <c r="AG53" s="198">
        <f>ROUND(N(data!BB90), 0)</f>
        <v>7313</v>
      </c>
      <c r="AH53" s="198">
        <f>ROUND(N(data!BB91), 0)</f>
        <v>0</v>
      </c>
      <c r="AI53" s="198">
        <f>ROUND(N(data!BB92), 0)</f>
        <v>1310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001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8.32</v>
      </c>
      <c r="G54" s="198">
        <f>ROUND(N(data!BC61), 0)</f>
        <v>596635</v>
      </c>
      <c r="H54" s="198">
        <f>ROUND(N(data!BC62), 0)</f>
        <v>62128</v>
      </c>
      <c r="I54" s="198">
        <f>ROUND(N(data!BC63), 0)</f>
        <v>0</v>
      </c>
      <c r="J54" s="198">
        <f>ROUND(N(data!BC64), 0)</f>
        <v>693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397541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397541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275</v>
      </c>
      <c r="AH54" s="198">
        <f>ROUND(N(data!BC91), 0)</f>
        <v>0</v>
      </c>
      <c r="AI54" s="198">
        <f>ROUND(N(data!BC92), 0)</f>
        <v>49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001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-0.25</v>
      </c>
      <c r="G55" s="198">
        <f>ROUND(N(data!BD61), 0)</f>
        <v>15430</v>
      </c>
      <c r="H55" s="198">
        <f>ROUND(N(data!BD62), 0)</f>
        <v>43561</v>
      </c>
      <c r="I55" s="198">
        <f>ROUND(N(data!BD63), 0)</f>
        <v>0</v>
      </c>
      <c r="J55" s="198">
        <f>ROUND(N(data!BD64), 0)</f>
        <v>334395</v>
      </c>
      <c r="K55" s="198">
        <f>ROUND(N(data!BD65), 0)</f>
        <v>0</v>
      </c>
      <c r="L55" s="198">
        <f>ROUND(N(data!BD66), 0)</f>
        <v>3053</v>
      </c>
      <c r="M55" s="198">
        <f>ROUND(N(data!BD67), 0)</f>
        <v>150839</v>
      </c>
      <c r="N55" s="198">
        <f>ROUND(N(data!BD68), 0)</f>
        <v>0</v>
      </c>
      <c r="O55" s="198">
        <f>ROUND(N(data!BD69), 0)</f>
        <v>32561</v>
      </c>
      <c r="P55" s="198">
        <f>ROUND(N(data!BD70), 0)</f>
        <v>-389</v>
      </c>
      <c r="Q55" s="198">
        <f>ROUND(N(data!BD71), 0)</f>
        <v>2108</v>
      </c>
      <c r="R55" s="198">
        <f>ROUND(N(data!BD72), 0)</f>
        <v>0</v>
      </c>
      <c r="S55" s="198">
        <f>ROUND(N(data!BD73), 0)</f>
        <v>0</v>
      </c>
      <c r="T55" s="198">
        <f>ROUND(N(data!BD74), 0)</f>
        <v>2399</v>
      </c>
      <c r="U55" s="198">
        <f>ROUND(N(data!BD75), 0)</f>
        <v>0</v>
      </c>
      <c r="V55" s="198">
        <f>ROUND(N(data!BD76), 0)</f>
        <v>0</v>
      </c>
      <c r="W55" s="198">
        <f>ROUND(N(data!BD77), 0)</f>
        <v>16591</v>
      </c>
      <c r="X55" s="198">
        <f>ROUND(N(data!BD78), 0)</f>
        <v>10281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1571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21794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001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2325862</v>
      </c>
      <c r="F56" s="271">
        <f>ROUND(N(data!BE60), 2)</f>
        <v>310.11</v>
      </c>
      <c r="G56" s="198">
        <f>ROUND(N(data!BE61), 0)</f>
        <v>23567077</v>
      </c>
      <c r="H56" s="198">
        <f>ROUND(N(data!BE62), 0)</f>
        <v>3104814</v>
      </c>
      <c r="I56" s="198">
        <f>ROUND(N(data!BE63), 0)</f>
        <v>69742</v>
      </c>
      <c r="J56" s="198">
        <f>ROUND(N(data!BE64), 0)</f>
        <v>2264018</v>
      </c>
      <c r="K56" s="198">
        <f>ROUND(N(data!BE65), 0)</f>
        <v>0</v>
      </c>
      <c r="L56" s="198">
        <f>ROUND(N(data!BE66), 0)</f>
        <v>3045210</v>
      </c>
      <c r="M56" s="198">
        <f>ROUND(N(data!BE67), 0)</f>
        <v>2830568</v>
      </c>
      <c r="N56" s="198">
        <f>ROUND(N(data!BE68), 0)</f>
        <v>2556329</v>
      </c>
      <c r="O56" s="198">
        <f>ROUND(N(data!BE69), 0)</f>
        <v>31470902</v>
      </c>
      <c r="P56" s="198">
        <f>ROUND(N(data!BE70), 0)</f>
        <v>0</v>
      </c>
      <c r="Q56" s="198">
        <f>ROUND(N(data!BE71), 0)</f>
        <v>59707</v>
      </c>
      <c r="R56" s="198">
        <f>ROUND(N(data!BE72), 0)</f>
        <v>933956</v>
      </c>
      <c r="S56" s="198">
        <f>ROUND(N(data!BE73), 0)</f>
        <v>0</v>
      </c>
      <c r="T56" s="198">
        <f>ROUND(N(data!BE74), 0)</f>
        <v>278496</v>
      </c>
      <c r="U56" s="198">
        <f>ROUND(N(data!BE75), 0)</f>
        <v>0</v>
      </c>
      <c r="V56" s="198">
        <f>ROUND(N(data!BE76), 0)</f>
        <v>0</v>
      </c>
      <c r="W56" s="198">
        <f>ROUND(N(data!BE77), 0)</f>
        <v>4552728</v>
      </c>
      <c r="X56" s="198">
        <f>ROUND(N(data!BE78), 0)</f>
        <v>15702850</v>
      </c>
      <c r="Y56" s="198">
        <f>ROUND(N(data!BE79), 0)</f>
        <v>0</v>
      </c>
      <c r="Z56" s="198">
        <f>ROUND(N(data!BE80), 0)</f>
        <v>9117</v>
      </c>
      <c r="AA56" s="198">
        <f>ROUND(N(data!BE81), 0)</f>
        <v>32917</v>
      </c>
      <c r="AB56" s="198">
        <f>ROUND(N(data!BE82), 0)</f>
        <v>10675804</v>
      </c>
      <c r="AC56" s="198">
        <f>ROUND(N(data!BE83), 0)</f>
        <v>-774673</v>
      </c>
      <c r="AD56" s="198">
        <f>ROUND(N(data!BE84), 0)</f>
        <v>4014049</v>
      </c>
      <c r="AE56" s="198">
        <f>ROUND(N(data!BE89), 0)</f>
        <v>0</v>
      </c>
      <c r="AF56" s="198">
        <f>ROUND(N(data!BE87), 0)</f>
        <v>0</v>
      </c>
      <c r="AG56" s="198">
        <f>ROUND(N(data!BE90), 0)</f>
        <v>1117328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001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001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001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19.02</v>
      </c>
      <c r="G59" s="198">
        <f>ROUND(N(data!BH61), 0)</f>
        <v>1581676</v>
      </c>
      <c r="H59" s="198">
        <f>ROUND(N(data!BH62), 0)</f>
        <v>230087</v>
      </c>
      <c r="I59" s="198">
        <f>ROUND(N(data!BH63), 0)</f>
        <v>0</v>
      </c>
      <c r="J59" s="198">
        <f>ROUND(N(data!BH64), 0)</f>
        <v>1601</v>
      </c>
      <c r="K59" s="198">
        <f>ROUND(N(data!BH65), 0)</f>
        <v>0</v>
      </c>
      <c r="L59" s="198">
        <f>ROUND(N(data!BH66), 0)</f>
        <v>65496</v>
      </c>
      <c r="M59" s="198">
        <f>ROUND(N(data!BH67), 0)</f>
        <v>0</v>
      </c>
      <c r="N59" s="198">
        <f>ROUND(N(data!BH68), 0)</f>
        <v>139502</v>
      </c>
      <c r="O59" s="198">
        <f>ROUND(N(data!BH69), 0)</f>
        <v>1100605</v>
      </c>
      <c r="P59" s="198">
        <f>ROUND(N(data!BH70), 0)</f>
        <v>0</v>
      </c>
      <c r="Q59" s="198">
        <f>ROUND(N(data!BH71), 0)</f>
        <v>-73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36514</v>
      </c>
      <c r="X59" s="198">
        <f>ROUND(N(data!BH78), 0)</f>
        <v>1053878</v>
      </c>
      <c r="Y59" s="198">
        <f>ROUND(N(data!BH79), 0)</f>
        <v>0</v>
      </c>
      <c r="Z59" s="198">
        <f>ROUND(N(data!BH80), 0)</f>
        <v>2210</v>
      </c>
      <c r="AA59" s="198">
        <f>ROUND(N(data!BH81), 0)</f>
        <v>0</v>
      </c>
      <c r="AB59" s="198">
        <f>ROUND(N(data!BH82), 0)</f>
        <v>4330</v>
      </c>
      <c r="AC59" s="198">
        <f>ROUND(N(data!BH83), 0)</f>
        <v>3746</v>
      </c>
      <c r="AD59" s="198">
        <f>ROUND(N(data!BH84), 0)</f>
        <v>48656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001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001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001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001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29.03</v>
      </c>
      <c r="G63" s="198">
        <f>ROUND(N(data!BL61), 0)</f>
        <v>4097500</v>
      </c>
      <c r="H63" s="198">
        <f>ROUND(N(data!BL62), 0)</f>
        <v>477529</v>
      </c>
      <c r="I63" s="198">
        <f>ROUND(N(data!BL63), 0)</f>
        <v>225795</v>
      </c>
      <c r="J63" s="198">
        <f>ROUND(N(data!BL64), 0)</f>
        <v>3913</v>
      </c>
      <c r="K63" s="198">
        <f>ROUND(N(data!BL65), 0)</f>
        <v>0</v>
      </c>
      <c r="L63" s="198">
        <f>ROUND(N(data!BL66), 0)</f>
        <v>52650</v>
      </c>
      <c r="M63" s="198">
        <f>ROUND(N(data!BL67), 0)</f>
        <v>0</v>
      </c>
      <c r="N63" s="198">
        <f>ROUND(N(data!BL68), 0)</f>
        <v>0</v>
      </c>
      <c r="O63" s="198">
        <f>ROUND(N(data!BL69), 0)</f>
        <v>2737177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2730183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6994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14446</v>
      </c>
      <c r="AH63" s="198">
        <f>ROUND(N(data!BL91), 0)</f>
        <v>0</v>
      </c>
      <c r="AI63" s="198">
        <f>ROUND(N(data!BL92), 0)</f>
        <v>2587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001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2147</v>
      </c>
      <c r="AH64" s="198">
        <f>ROUND(N(data!BM91), 0)</f>
        <v>0</v>
      </c>
      <c r="AI64" s="198">
        <f>ROUND(N(data!BM92), 0)</f>
        <v>384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001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53.89</v>
      </c>
      <c r="G65" s="198">
        <f>ROUND(N(data!BN61), 0)</f>
        <v>7947484</v>
      </c>
      <c r="H65" s="198">
        <f>ROUND(N(data!BN62), 0)</f>
        <v>1023331</v>
      </c>
      <c r="I65" s="198">
        <f>ROUND(N(data!BN63), 0)</f>
        <v>8626329</v>
      </c>
      <c r="J65" s="198">
        <f>ROUND(N(data!BN64), 0)</f>
        <v>-1702195</v>
      </c>
      <c r="K65" s="198">
        <f>ROUND(N(data!BN65), 0)</f>
        <v>0</v>
      </c>
      <c r="L65" s="198">
        <f>ROUND(N(data!BN66), 0)</f>
        <v>3763214</v>
      </c>
      <c r="M65" s="198">
        <f>ROUND(N(data!BN67), 0)</f>
        <v>1362744</v>
      </c>
      <c r="N65" s="198">
        <f>ROUND(N(data!BN68), 0)</f>
        <v>841887</v>
      </c>
      <c r="O65" s="198">
        <f>ROUND(N(data!BN69), 0)</f>
        <v>9106434</v>
      </c>
      <c r="P65" s="198">
        <f>ROUND(N(data!BN70), 0)</f>
        <v>0</v>
      </c>
      <c r="Q65" s="198">
        <f>ROUND(N(data!BN71), 0)</f>
        <v>0</v>
      </c>
      <c r="R65" s="198">
        <f>ROUND(N(data!BN72), 0)</f>
        <v>451557</v>
      </c>
      <c r="S65" s="198">
        <f>ROUND(N(data!BN73), 0)</f>
        <v>0</v>
      </c>
      <c r="T65" s="198">
        <f>ROUND(N(data!BN74), 0)</f>
        <v>73529</v>
      </c>
      <c r="U65" s="198">
        <f>ROUND(N(data!BN75), 0)</f>
        <v>820150</v>
      </c>
      <c r="V65" s="198">
        <f>ROUND(N(data!BN76), 0)</f>
        <v>0</v>
      </c>
      <c r="W65" s="198">
        <f>ROUND(N(data!BN77), 0)</f>
        <v>573172</v>
      </c>
      <c r="X65" s="198">
        <f>ROUND(N(data!BN78), 0)</f>
        <v>5295445</v>
      </c>
      <c r="Y65" s="198">
        <f>ROUND(N(data!BN79), 0)</f>
        <v>219712</v>
      </c>
      <c r="Z65" s="198">
        <f>ROUND(N(data!BN80), 0)</f>
        <v>130886</v>
      </c>
      <c r="AA65" s="198">
        <f>ROUND(N(data!BN81), 0)</f>
        <v>284457</v>
      </c>
      <c r="AB65" s="198">
        <f>ROUND(N(data!BN82), 0)</f>
        <v>36203</v>
      </c>
      <c r="AC65" s="198">
        <f>ROUND(N(data!BN83), 0)</f>
        <v>1221323</v>
      </c>
      <c r="AD65" s="198">
        <f>ROUND(N(data!BN84), 0)</f>
        <v>-2229088</v>
      </c>
      <c r="AE65" s="198">
        <f>ROUND(N(data!BN89), 0)</f>
        <v>0</v>
      </c>
      <c r="AF65" s="198">
        <f>ROUND(N(data!BN87), 0)</f>
        <v>0</v>
      </c>
      <c r="AG65" s="198">
        <f>ROUND(N(data!BN90), 0)</f>
        <v>15444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001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62644056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793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001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001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001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001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6.13</v>
      </c>
      <c r="G70" s="198">
        <f>ROUND(N(data!BS61), 0)</f>
        <v>418813</v>
      </c>
      <c r="H70" s="198">
        <f>ROUND(N(data!BS62), 0)</f>
        <v>73795</v>
      </c>
      <c r="I70" s="198">
        <f>ROUND(N(data!BS63), 0)</f>
        <v>0</v>
      </c>
      <c r="J70" s="198">
        <f>ROUND(N(data!BS64), 0)</f>
        <v>65516</v>
      </c>
      <c r="K70" s="198">
        <f>ROUND(N(data!BS65), 0)</f>
        <v>0</v>
      </c>
      <c r="L70" s="198">
        <f>ROUND(N(data!BS66), 0)</f>
        <v>37360</v>
      </c>
      <c r="M70" s="198">
        <f>ROUND(N(data!BS67), 0)</f>
        <v>0</v>
      </c>
      <c r="N70" s="198">
        <f>ROUND(N(data!BS68), 0)</f>
        <v>14638</v>
      </c>
      <c r="O70" s="198">
        <f>ROUND(N(data!BS69), 0)</f>
        <v>363775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4905</v>
      </c>
      <c r="X70" s="198">
        <f>ROUND(N(data!BS78), 0)</f>
        <v>279057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540</v>
      </c>
      <c r="AC70" s="198">
        <f>ROUND(N(data!BS83), 0)</f>
        <v>79273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1878</v>
      </c>
      <c r="AH70" s="198">
        <f>ROUND(N(data!BS91), 0)</f>
        <v>0</v>
      </c>
      <c r="AI70" s="198">
        <f>ROUND(N(data!BS92), 0)</f>
        <v>336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001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001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37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001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001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570000</v>
      </c>
      <c r="J74" s="198">
        <f>ROUND(N(data!BW64), 0)</f>
        <v>0</v>
      </c>
      <c r="K74" s="198">
        <f>ROUND(N(data!BW65), 0)</f>
        <v>0</v>
      </c>
      <c r="L74" s="198">
        <f>ROUND(N(data!BW66), 0)</f>
        <v>14818936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001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001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12.34</v>
      </c>
      <c r="G76" s="198">
        <f>ROUND(N(data!BY61), 0)</f>
        <v>2214723</v>
      </c>
      <c r="H76" s="198">
        <f>ROUND(N(data!BY62), 0)</f>
        <v>307803</v>
      </c>
      <c r="I76" s="198">
        <f>ROUND(N(data!BY63), 0)</f>
        <v>0</v>
      </c>
      <c r="J76" s="198">
        <f>ROUND(N(data!BY64), 0)</f>
        <v>11841</v>
      </c>
      <c r="K76" s="198">
        <f>ROUND(N(data!BY65), 0)</f>
        <v>0</v>
      </c>
      <c r="L76" s="198">
        <f>ROUND(N(data!BY66), 0)</f>
        <v>9990</v>
      </c>
      <c r="M76" s="198">
        <f>ROUND(N(data!BY67), 0)</f>
        <v>0</v>
      </c>
      <c r="N76" s="198">
        <f>ROUND(N(data!BY68), 0)</f>
        <v>0</v>
      </c>
      <c r="O76" s="198">
        <f>ROUND(N(data!BY69), 0)</f>
        <v>1480671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1475680</v>
      </c>
      <c r="Y76" s="198">
        <f>ROUND(N(data!BY79), 0)</f>
        <v>0</v>
      </c>
      <c r="Z76" s="198">
        <f>ROUND(N(data!BY80), 0)</f>
        <v>207</v>
      </c>
      <c r="AA76" s="198">
        <f>ROUND(N(data!BY81), 0)</f>
        <v>0</v>
      </c>
      <c r="AB76" s="198">
        <f>ROUND(N(data!BY82), 0)</f>
        <v>1711</v>
      </c>
      <c r="AC76" s="198">
        <f>ROUND(N(data!BY83), 0)</f>
        <v>3073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001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114.18</v>
      </c>
      <c r="G77" s="198">
        <f>ROUND(N(data!BZ61), 0)</f>
        <v>13764791</v>
      </c>
      <c r="H77" s="198">
        <f>ROUND(N(data!BZ62), 0)</f>
        <v>2464152</v>
      </c>
      <c r="I77" s="198">
        <f>ROUND(N(data!BZ63), 0)</f>
        <v>0</v>
      </c>
      <c r="J77" s="198">
        <f>ROUND(N(data!BZ64), 0)</f>
        <v>5010</v>
      </c>
      <c r="K77" s="198">
        <f>ROUND(N(data!BZ65), 0)</f>
        <v>0</v>
      </c>
      <c r="L77" s="198">
        <f>ROUND(N(data!BZ66), 0)</f>
        <v>266884</v>
      </c>
      <c r="M77" s="198">
        <f>ROUND(N(data!BZ67), 0)</f>
        <v>620085</v>
      </c>
      <c r="N77" s="198">
        <f>ROUND(N(data!BZ68), 0)</f>
        <v>0</v>
      </c>
      <c r="O77" s="198">
        <f>ROUND(N(data!BZ69), 0)</f>
        <v>9191035</v>
      </c>
      <c r="P77" s="198">
        <f>ROUND(N(data!BZ70), 0)</f>
        <v>0</v>
      </c>
      <c r="Q77" s="198">
        <f>ROUND(N(data!BZ71), 0)</f>
        <v>-19317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2900</v>
      </c>
      <c r="V77" s="198">
        <f>ROUND(N(data!BZ76), 0)</f>
        <v>0</v>
      </c>
      <c r="W77" s="198">
        <f>ROUND(N(data!BZ77), 0)</f>
        <v>0</v>
      </c>
      <c r="X77" s="198">
        <f>ROUND(N(data!BZ78), 0)</f>
        <v>9171543</v>
      </c>
      <c r="Y77" s="198">
        <f>ROUND(N(data!BZ79), 0)</f>
        <v>10414</v>
      </c>
      <c r="Z77" s="198">
        <f>ROUND(N(data!BZ80), 0)</f>
        <v>4429</v>
      </c>
      <c r="AA77" s="198">
        <f>ROUND(N(data!BZ81), 0)</f>
        <v>14078</v>
      </c>
      <c r="AB77" s="198">
        <f>ROUND(N(data!BZ82), 0)</f>
        <v>6951</v>
      </c>
      <c r="AC77" s="198">
        <f>ROUND(N(data!BZ83), 0)</f>
        <v>37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2539</v>
      </c>
      <c r="AH77" s="198">
        <f>ROUND(N(data!BZ91), 0)</f>
        <v>0</v>
      </c>
      <c r="AI77" s="198">
        <f>ROUND(N(data!BZ92), 0)</f>
        <v>455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001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118.68</v>
      </c>
      <c r="G78" s="198">
        <f>ROUND(N(data!CA61), 0)</f>
        <v>9728083</v>
      </c>
      <c r="H78" s="198">
        <f>ROUND(N(data!CA62), 0)</f>
        <v>1637095</v>
      </c>
      <c r="I78" s="198">
        <f>ROUND(N(data!CA63), 0)</f>
        <v>916008</v>
      </c>
      <c r="J78" s="198">
        <f>ROUND(N(data!CA64), 0)</f>
        <v>268301</v>
      </c>
      <c r="K78" s="198">
        <f>ROUND(N(data!CA65), 0)</f>
        <v>0</v>
      </c>
      <c r="L78" s="198">
        <f>ROUND(N(data!CA66), 0)</f>
        <v>14646</v>
      </c>
      <c r="M78" s="198">
        <f>ROUND(N(data!CA67), 0)</f>
        <v>70011</v>
      </c>
      <c r="N78" s="198">
        <f>ROUND(N(data!CA68), 0)</f>
        <v>429545</v>
      </c>
      <c r="O78" s="198">
        <f>ROUND(N(data!CA69), 0)</f>
        <v>7472249</v>
      </c>
      <c r="P78" s="198">
        <f>ROUND(N(data!CA70), 0)</f>
        <v>0</v>
      </c>
      <c r="Q78" s="198">
        <f>ROUND(N(data!CA71), 0)</f>
        <v>516</v>
      </c>
      <c r="R78" s="198">
        <f>ROUND(N(data!CA72), 0)</f>
        <v>106562</v>
      </c>
      <c r="S78" s="198">
        <f>ROUND(N(data!CA73), 0)</f>
        <v>0</v>
      </c>
      <c r="T78" s="198">
        <f>ROUND(N(data!CA74), 0)</f>
        <v>7263</v>
      </c>
      <c r="U78" s="198">
        <f>ROUND(N(data!CA75), 0)</f>
        <v>0</v>
      </c>
      <c r="V78" s="198">
        <f>ROUND(N(data!CA76), 0)</f>
        <v>0</v>
      </c>
      <c r="W78" s="198">
        <f>ROUND(N(data!CA77), 0)</f>
        <v>2396</v>
      </c>
      <c r="X78" s="198">
        <f>ROUND(N(data!CA78), 0)</f>
        <v>6481866</v>
      </c>
      <c r="Y78" s="198">
        <f>ROUND(N(data!CA79), 0)</f>
        <v>19616</v>
      </c>
      <c r="Z78" s="198">
        <f>ROUND(N(data!CA80), 0)</f>
        <v>303044</v>
      </c>
      <c r="AA78" s="198">
        <f>ROUND(N(data!CA81), 0)</f>
        <v>0</v>
      </c>
      <c r="AB78" s="198">
        <f>ROUND(N(data!CA82), 0)</f>
        <v>5362</v>
      </c>
      <c r="AC78" s="198">
        <f>ROUND(N(data!CA83), 0)</f>
        <v>545624</v>
      </c>
      <c r="AD78" s="198">
        <f>ROUND(N(data!CA84), 0)</f>
        <v>125563</v>
      </c>
      <c r="AE78" s="198">
        <f>ROUND(N(data!CA89), 0)</f>
        <v>0</v>
      </c>
      <c r="AF78" s="198">
        <f>ROUND(N(data!CA87), 0)</f>
        <v>0</v>
      </c>
      <c r="AG78" s="198">
        <f>ROUND(N(data!CA90), 0)</f>
        <v>10503</v>
      </c>
      <c r="AH78" s="198">
        <f>ROUND(N(data!CA91), 0)</f>
        <v>0</v>
      </c>
      <c r="AI78" s="198">
        <f>ROUND(N(data!CA92), 0)</f>
        <v>1881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001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001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165.61</v>
      </c>
      <c r="G80" s="198">
        <f>ROUND(N(data!CC61), 0)</f>
        <v>9254600</v>
      </c>
      <c r="H80" s="198">
        <f>ROUND(N(data!CC62), 0)</f>
        <v>3826609</v>
      </c>
      <c r="I80" s="198">
        <f>ROUND(N(data!CC63), 0)</f>
        <v>196725</v>
      </c>
      <c r="J80" s="198">
        <f>ROUND(N(data!CC64), 0)</f>
        <v>733949</v>
      </c>
      <c r="K80" s="198">
        <f>ROUND(N(data!CC65), 0)</f>
        <v>0</v>
      </c>
      <c r="L80" s="198">
        <f>ROUND(N(data!CC66), 0)</f>
        <v>1640534</v>
      </c>
      <c r="M80" s="198">
        <f>ROUND(N(data!CC67), 0)</f>
        <v>7380730</v>
      </c>
      <c r="N80" s="198">
        <f>ROUND(N(data!CC68), 0)</f>
        <v>2095694</v>
      </c>
      <c r="O80" s="198">
        <f>ROUND(N(data!CC69), 0)</f>
        <v>111176827</v>
      </c>
      <c r="P80" s="198">
        <f>ROUND(N(data!CC70), 0)</f>
        <v>0</v>
      </c>
      <c r="Q80" s="198">
        <f>ROUND(N(data!CC71), 0)</f>
        <v>0</v>
      </c>
      <c r="R80" s="198">
        <f>ROUND(N(data!CC72), 0)</f>
        <v>3350</v>
      </c>
      <c r="S80" s="198">
        <f>ROUND(N(data!CC73), 0)</f>
        <v>9329787</v>
      </c>
      <c r="T80" s="198">
        <f>ROUND(N(data!CC74), 0)</f>
        <v>13018</v>
      </c>
      <c r="U80" s="198">
        <f>ROUND(N(data!CC75), 0)</f>
        <v>0</v>
      </c>
      <c r="V80" s="198">
        <f>ROUND(N(data!CC76), 0)</f>
        <v>0</v>
      </c>
      <c r="W80" s="198">
        <f>ROUND(N(data!CC77), 0)</f>
        <v>-601538</v>
      </c>
      <c r="X80" s="198">
        <f>ROUND(N(data!CC78), 0)</f>
        <v>6166382</v>
      </c>
      <c r="Y80" s="198">
        <f>ROUND(N(data!CC79), 0)</f>
        <v>4448</v>
      </c>
      <c r="Z80" s="198">
        <f>ROUND(N(data!CC80), 0)</f>
        <v>13855</v>
      </c>
      <c r="AA80" s="198">
        <f>ROUND(N(data!CC81), 0)</f>
        <v>95565610</v>
      </c>
      <c r="AB80" s="198">
        <f>ROUND(N(data!CC82), 0)</f>
        <v>573582</v>
      </c>
      <c r="AC80" s="198">
        <f>ROUND(N(data!CC83), 0)</f>
        <v>108333</v>
      </c>
      <c r="AD80" s="198">
        <f>ROUND(N(data!CC84), 0)</f>
        <v>393204</v>
      </c>
      <c r="AE80" s="198">
        <f>ROUND(N(data!CC89), 0)</f>
        <v>0</v>
      </c>
      <c r="AF80" s="198">
        <f>ROUND(N(data!CC87), 0)</f>
        <v>0</v>
      </c>
      <c r="AG80" s="198">
        <f>ROUND(N(data!CC90), 0)</f>
        <v>31107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Swedish Health Services, DBA Swedish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H-001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747 Broadway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747 Broadway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Seattle,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9" zoomScale="85" zoomScaleNormal="85" workbookViewId="0">
      <selection activeCell="I23" sqref="I2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001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48012707</v>
      </c>
      <c r="C15" s="228">
        <f>data!C85</f>
        <v>44823563</v>
      </c>
      <c r="D15" s="228">
        <f>ROUND(N('Prior Year'!C59), 0)</f>
        <v>14205</v>
      </c>
      <c r="E15" s="1">
        <f>data!C59</f>
        <v>14085</v>
      </c>
      <c r="F15" s="205">
        <f t="shared" ref="F15:F59" si="0">IF(B15=0,"",IF(D15=0,"",B15/D15))</f>
        <v>3379.9864132347766</v>
      </c>
      <c r="G15" s="205">
        <f t="shared" ref="G15:G29" si="1">IF(C15=0,"",IF(E15=0,"",C15/E15))</f>
        <v>3182.3615903443379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192193184</v>
      </c>
      <c r="C17" s="228">
        <f>data!E85</f>
        <v>183929961</v>
      </c>
      <c r="D17" s="228">
        <f>ROUND(N('Prior Year'!E59), 0)</f>
        <v>99375</v>
      </c>
      <c r="E17" s="1">
        <f>data!E59</f>
        <v>100435</v>
      </c>
      <c r="F17" s="205">
        <f t="shared" si="0"/>
        <v>1934.0194616352201</v>
      </c>
      <c r="G17" s="205">
        <f t="shared" si="1"/>
        <v>1831.3333101010603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15170</v>
      </c>
      <c r="C19" s="228">
        <f>data!G85</f>
        <v>-8359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12027987</v>
      </c>
      <c r="C20" s="228">
        <f>data!H85</f>
        <v>12137224</v>
      </c>
      <c r="D20" s="228">
        <f>ROUND(N('Prior Year'!H59), 0)</f>
        <v>7947</v>
      </c>
      <c r="E20" s="1">
        <f>data!H59</f>
        <v>7924</v>
      </c>
      <c r="F20" s="205">
        <f t="shared" si="0"/>
        <v>1513.5254813137033</v>
      </c>
      <c r="G20" s="205">
        <f t="shared" si="1"/>
        <v>1531.7041898031298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7754394</v>
      </c>
      <c r="C21" s="228">
        <f>data!I85</f>
        <v>6966010</v>
      </c>
      <c r="D21" s="228">
        <f>ROUND(N('Prior Year'!I59), 0)</f>
        <v>4549</v>
      </c>
      <c r="E21" s="1">
        <f>data!I59</f>
        <v>4372</v>
      </c>
      <c r="F21" s="205">
        <f t="shared" si="0"/>
        <v>1704.6370630907893</v>
      </c>
      <c r="G21" s="205">
        <f t="shared" si="1"/>
        <v>1593.3234217749314</v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40471418</v>
      </c>
      <c r="C22" s="228">
        <f>data!J85</f>
        <v>37437726</v>
      </c>
      <c r="D22" s="228">
        <f>ROUND(N('Prior Year'!J59), 0)</f>
        <v>16946</v>
      </c>
      <c r="E22" s="1">
        <f>data!J59</f>
        <v>28775</v>
      </c>
      <c r="F22" s="205">
        <f t="shared" si="0"/>
        <v>2388.2578779653018</v>
      </c>
      <c r="G22" s="205">
        <f t="shared" si="1"/>
        <v>1301.0504257167681</v>
      </c>
      <c r="H22" s="6">
        <f t="shared" si="2"/>
        <v>-0.45523034270268581</v>
      </c>
      <c r="I22" s="228" t="s">
        <v>1376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43564212</v>
      </c>
      <c r="C27" s="228">
        <f>data!O85</f>
        <v>40276943</v>
      </c>
      <c r="D27" s="228">
        <f>ROUND(N('Prior Year'!O59), 0)</f>
        <v>5717</v>
      </c>
      <c r="E27" s="1">
        <f>data!O59</f>
        <v>6075</v>
      </c>
      <c r="F27" s="205">
        <f t="shared" si="0"/>
        <v>7620.1175441665209</v>
      </c>
      <c r="G27" s="205">
        <f t="shared" si="1"/>
        <v>6629.9494650205761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160962989</v>
      </c>
      <c r="C28" s="228">
        <f>data!P85</f>
        <v>157087203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15682117</v>
      </c>
      <c r="C29" s="228">
        <f>data!Q85</f>
        <v>14398257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14394292</v>
      </c>
      <c r="C30" s="228">
        <f>data!R85</f>
        <v>14359906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46798328</v>
      </c>
      <c r="C31" s="228">
        <f>data!S85</f>
        <v>47174092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3929314</v>
      </c>
      <c r="C32" s="228">
        <f>data!T85</f>
        <v>3310285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38739379</v>
      </c>
      <c r="C33" s="228">
        <f>data!U85</f>
        <v>38492683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8560447</v>
      </c>
      <c r="C34" s="228">
        <f>data!V85</f>
        <v>8974093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3716044</v>
      </c>
      <c r="C35" s="228">
        <f>data!W85</f>
        <v>3409479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6323223</v>
      </c>
      <c r="C36" s="228">
        <f>data!X85</f>
        <v>6361104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43368663</v>
      </c>
      <c r="C37" s="228">
        <f>data!Y85</f>
        <v>42335218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116081173</v>
      </c>
      <c r="C38" s="228">
        <f>data!Z85</f>
        <v>114700068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4225150</v>
      </c>
      <c r="C39" s="228">
        <f>data!AA85</f>
        <v>3818973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170599503</v>
      </c>
      <c r="C40" s="228">
        <f>data!AB85</f>
        <v>181459366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21894387</v>
      </c>
      <c r="C41" s="228">
        <f>data!AC85</f>
        <v>21744962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6469535</v>
      </c>
      <c r="C42" s="228">
        <f>data!AD85</f>
        <v>6216213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10806884</v>
      </c>
      <c r="C43" s="228">
        <f>data!AE85</f>
        <v>9712178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37538051</v>
      </c>
      <c r="C45" s="228">
        <f>data!AG85</f>
        <v>35616268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74160534</v>
      </c>
      <c r="C48" s="228">
        <f>data!AJ85</f>
        <v>80330126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3691150</v>
      </c>
      <c r="C49" s="228">
        <f>data!AK85</f>
        <v>3763092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427877</v>
      </c>
      <c r="C50" s="228">
        <f>data!AL85</f>
        <v>420020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30180949</v>
      </c>
      <c r="C58" s="228">
        <f>data!AT85</f>
        <v>28973283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4487079</v>
      </c>
      <c r="C60" s="228">
        <f>data!AV85</f>
        <v>5621392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22334898</v>
      </c>
      <c r="C61" s="228">
        <f>data!AW85</f>
        <v>23264635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24934140</v>
      </c>
      <c r="C63" s="228">
        <f>data!AY85</f>
        <v>23937318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1929937</v>
      </c>
      <c r="C64" s="228">
        <f>data!AZ85</f>
        <v>1541704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2002893</v>
      </c>
      <c r="C65" s="228">
        <f>data!BA85</f>
        <v>1855281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19403647</v>
      </c>
      <c r="C66" s="228">
        <f>data!BB85</f>
        <v>19254019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1219095</v>
      </c>
      <c r="C67" s="228">
        <f>data!BC85</f>
        <v>1056997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1139466</v>
      </c>
      <c r="C68" s="228">
        <f>data!BD85</f>
        <v>579839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70981473</v>
      </c>
      <c r="C69" s="228">
        <f>data!BE85</f>
        <v>64894611</v>
      </c>
      <c r="D69" s="228">
        <f>ROUND(N('Prior Year'!BE59), 0)</f>
        <v>2325863</v>
      </c>
      <c r="E69" s="1">
        <f>data!BE59</f>
        <v>2325862</v>
      </c>
      <c r="F69" s="205">
        <f>IF(B69=0,"",IF(D69=0,"",B69/D69))</f>
        <v>30.518337924460727</v>
      </c>
      <c r="G69" s="205">
        <f t="shared" si="4"/>
        <v>27.901316157192472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3102619</v>
      </c>
      <c r="C72" s="228">
        <f>data!BH85</f>
        <v>3070311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0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8008851</v>
      </c>
      <c r="C76" s="228">
        <f>data!BL85</f>
        <v>7594564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33022632</v>
      </c>
      <c r="C78" s="228">
        <f>data!BN85</f>
        <v>33198316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4087635</v>
      </c>
      <c r="C79" s="228">
        <f>data!BO85</f>
        <v>62644849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853422</v>
      </c>
      <c r="C83" s="228">
        <f>data!BS85</f>
        <v>973897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37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0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14787302</v>
      </c>
      <c r="C87" s="228">
        <f>data!BW85</f>
        <v>15388936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4306293</v>
      </c>
      <c r="C89" s="228">
        <f>data!BY85</f>
        <v>4025028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23741722</v>
      </c>
      <c r="C90" s="228">
        <f>data!BZ85</f>
        <v>26311957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23341445</v>
      </c>
      <c r="C91" s="228">
        <f>data!CA85</f>
        <v>20410375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60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61240723</v>
      </c>
      <c r="C93" s="228">
        <f>data!CC85</f>
        <v>135912464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N21" sqref="N21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5362333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1163022</v>
      </c>
    </row>
    <row r="16" spans="1:4" ht="15.75" x14ac:dyDescent="0.25">
      <c r="A16" s="1" t="s">
        <v>1371</v>
      </c>
      <c r="B16" s="267"/>
      <c r="C16" s="267"/>
      <c r="D16" s="267">
        <v>1020165</v>
      </c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5893233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1373</v>
      </c>
      <c r="B29" s="267"/>
      <c r="C29" s="267"/>
      <c r="D29" s="267">
        <v>1615740</v>
      </c>
    </row>
    <row r="30" spans="1:4" ht="15.75" x14ac:dyDescent="0.25">
      <c r="A30" s="1" t="s">
        <v>1372</v>
      </c>
      <c r="B30" s="267"/>
      <c r="C30" s="267"/>
      <c r="D30" s="267">
        <v>1077279</v>
      </c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Swedish Health Services, DBA Swedish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Elizabeth Wako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R. Omar Riojas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(206) 386-6000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(206) 233-7468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24720</v>
      </c>
      <c r="G23" s="67">
        <f>data!D127</f>
        <v>147287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6075</v>
      </c>
      <c r="G26" s="67">
        <f>data!D130</f>
        <v>28775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32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16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350</v>
      </c>
      <c r="E32" s="64" t="s">
        <v>844</v>
      </c>
      <c r="F32" s="67"/>
      <c r="G32" s="67">
        <f>data!C141</f>
        <v>29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25</v>
      </c>
      <c r="E33" s="64" t="s">
        <v>846</v>
      </c>
      <c r="F33" s="67"/>
      <c r="G33" s="67">
        <f>data!C142</f>
        <v>76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108</v>
      </c>
      <c r="E34" s="64" t="s">
        <v>347</v>
      </c>
      <c r="F34" s="67"/>
      <c r="G34" s="67">
        <f>data!E143</f>
        <v>658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22</v>
      </c>
      <c r="E36" s="64" t="s">
        <v>348</v>
      </c>
      <c r="F36" s="67"/>
      <c r="G36" s="67">
        <f>data!C144</f>
        <v>830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Swedish Health Services, DBA Swedish Medical Center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10087</v>
      </c>
      <c r="C7" s="127">
        <f>data!B155</f>
        <v>60103</v>
      </c>
      <c r="D7" s="127">
        <f>data!B156</f>
        <v>211431</v>
      </c>
      <c r="E7" s="127">
        <f>data!B157</f>
        <v>995429853</v>
      </c>
      <c r="F7" s="127">
        <f>data!B158</f>
        <v>1219580831</v>
      </c>
      <c r="G7" s="127">
        <f>data!B157+data!B158</f>
        <v>2215010684</v>
      </c>
    </row>
    <row r="8" spans="1:7" ht="20.100000000000001" customHeight="1" x14ac:dyDescent="0.25">
      <c r="A8" s="63" t="s">
        <v>354</v>
      </c>
      <c r="B8" s="127">
        <f>data!C154</f>
        <v>4155</v>
      </c>
      <c r="C8" s="127">
        <f>data!C155</f>
        <v>24755</v>
      </c>
      <c r="D8" s="127">
        <f>data!C156</f>
        <v>87085</v>
      </c>
      <c r="E8" s="127">
        <f>data!C157</f>
        <v>585753131</v>
      </c>
      <c r="F8" s="127">
        <f>data!C158</f>
        <v>326572661</v>
      </c>
      <c r="G8" s="127">
        <f>data!C157+data!C158</f>
        <v>912325792</v>
      </c>
    </row>
    <row r="9" spans="1:7" ht="20.100000000000001" customHeight="1" x14ac:dyDescent="0.25">
      <c r="A9" s="63" t="s">
        <v>858</v>
      </c>
      <c r="B9" s="127">
        <f>data!D154</f>
        <v>10478</v>
      </c>
      <c r="C9" s="127">
        <f>data!D155</f>
        <v>62429</v>
      </c>
      <c r="D9" s="127">
        <f>data!D156</f>
        <v>219612</v>
      </c>
      <c r="E9" s="127">
        <f>data!D157</f>
        <v>961589265</v>
      </c>
      <c r="F9" s="127">
        <f>data!D158</f>
        <v>1339125771</v>
      </c>
      <c r="G9" s="127">
        <f>data!D157+data!D158</f>
        <v>2300715036</v>
      </c>
    </row>
    <row r="10" spans="1:7" ht="20.100000000000001" customHeight="1" x14ac:dyDescent="0.25">
      <c r="A10" s="78" t="s">
        <v>229</v>
      </c>
      <c r="B10" s="127">
        <f>data!E154</f>
        <v>24720</v>
      </c>
      <c r="C10" s="127">
        <f>data!E155</f>
        <v>147287</v>
      </c>
      <c r="D10" s="127">
        <f>data!E156</f>
        <v>518128</v>
      </c>
      <c r="E10" s="127">
        <f>data!E157</f>
        <v>2542772249</v>
      </c>
      <c r="F10" s="127">
        <f>data!E158</f>
        <v>2885279263</v>
      </c>
      <c r="G10" s="127">
        <f>E10+F10</f>
        <v>5428051512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Swedish Health Services, DBA Swedish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37421976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5569396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49336588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34781591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4282886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131392437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35128281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3374878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38503159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9329787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9329787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22673492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74934567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97608059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-10832962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9582779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-1250183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Swedish Health Services, DBA Swedish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130990502</v>
      </c>
      <c r="D7" s="67">
        <f>data!C211</f>
        <v>0</v>
      </c>
      <c r="E7" s="67">
        <f>data!D211</f>
        <v>0</v>
      </c>
      <c r="F7" s="67">
        <f>data!E211</f>
        <v>130990502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21338191</v>
      </c>
      <c r="D8" s="67">
        <f>data!C212</f>
        <v>7908205</v>
      </c>
      <c r="E8" s="67">
        <f>data!D212</f>
        <v>0</v>
      </c>
      <c r="F8" s="67">
        <f>data!E212</f>
        <v>29246396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299064924</v>
      </c>
      <c r="D9" s="67">
        <f>data!C213</f>
        <v>20752125</v>
      </c>
      <c r="E9" s="67">
        <f>data!D213</f>
        <v>0</v>
      </c>
      <c r="F9" s="67">
        <f>data!E213</f>
        <v>319817049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26092166</v>
      </c>
      <c r="D11" s="67">
        <f>data!C215</f>
        <v>1583257</v>
      </c>
      <c r="E11" s="67">
        <f>data!D215</f>
        <v>0</v>
      </c>
      <c r="F11" s="67">
        <f>data!E215</f>
        <v>27675423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248835624</v>
      </c>
      <c r="D12" s="67">
        <f>data!C216</f>
        <v>17271708</v>
      </c>
      <c r="E12" s="67">
        <f>data!D216</f>
        <v>0</v>
      </c>
      <c r="F12" s="67">
        <f>data!E216</f>
        <v>266107332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66238</v>
      </c>
      <c r="D13" s="67">
        <f>data!C217</f>
        <v>10663</v>
      </c>
      <c r="E13" s="67">
        <f>data!D217</f>
        <v>0</v>
      </c>
      <c r="F13" s="67">
        <f>data!E217</f>
        <v>76901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224354008</v>
      </c>
      <c r="D15" s="67">
        <f>data!C219</f>
        <v>109618377</v>
      </c>
      <c r="E15" s="67">
        <f>data!D219</f>
        <v>0</v>
      </c>
      <c r="F15" s="67">
        <f>data!E219</f>
        <v>333972385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950741653</v>
      </c>
      <c r="D16" s="67">
        <f>data!C220</f>
        <v>157144335</v>
      </c>
      <c r="E16" s="67">
        <f>data!D220</f>
        <v>0</v>
      </c>
      <c r="F16" s="67">
        <f>data!E220</f>
        <v>1107885988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16999757</v>
      </c>
      <c r="D24" s="67">
        <f>data!C225</f>
        <v>502972</v>
      </c>
      <c r="E24" s="67">
        <f>data!D225</f>
        <v>0</v>
      </c>
      <c r="F24" s="67">
        <f>data!E225</f>
        <v>17502729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151937683</v>
      </c>
      <c r="D25" s="67">
        <f>data!C226</f>
        <v>15242142</v>
      </c>
      <c r="E25" s="67">
        <f>data!D226</f>
        <v>0</v>
      </c>
      <c r="F25" s="67">
        <f>data!E226</f>
        <v>167179825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14548001</v>
      </c>
      <c r="D27" s="67">
        <f>data!C228</f>
        <v>2835438</v>
      </c>
      <c r="E27" s="67">
        <f>data!D228</f>
        <v>0</v>
      </c>
      <c r="F27" s="67">
        <f>data!E228</f>
        <v>17383439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215558532</v>
      </c>
      <c r="D28" s="67">
        <f>data!C229</f>
        <v>9269296</v>
      </c>
      <c r="E28" s="67">
        <f>data!D229</f>
        <v>0</v>
      </c>
      <c r="F28" s="67">
        <f>data!E229</f>
        <v>224827828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108382</v>
      </c>
      <c r="D29" s="67">
        <f>data!C230</f>
        <v>79615</v>
      </c>
      <c r="E29" s="67">
        <f>data!D230</f>
        <v>0</v>
      </c>
      <c r="F29" s="67">
        <f>data!E230</f>
        <v>187997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399152355</v>
      </c>
      <c r="D32" s="67">
        <f>data!C233</f>
        <v>27929463</v>
      </c>
      <c r="E32" s="67">
        <f>data!D233</f>
        <v>0</v>
      </c>
      <c r="F32" s="67">
        <f>data!E233</f>
        <v>427081818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Swedish Health Services, DBA Swedish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42073440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1791362426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686840066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10535480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72585557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1157069580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18964358.810000002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3737357467.8099999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2209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25812331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32078400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57890731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