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9C720830-84D6-47E0-918E-8BE8FFDB8327}" xr6:coauthVersionLast="47" xr6:coauthVersionMax="47" xr10:uidLastSave="{00000000-0000-0000-0000-000000000000}"/>
  <bookViews>
    <workbookView xWindow="-120" yWindow="-120" windowWidth="29040" windowHeight="15720" tabRatio="777" activeTab="15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F65" i="15"/>
  <c r="E65" i="15"/>
  <c r="D65" i="15"/>
  <c r="B65" i="15"/>
  <c r="F64" i="15"/>
  <c r="E64" i="15"/>
  <c r="D64" i="15"/>
  <c r="B64" i="15"/>
  <c r="F63" i="15"/>
  <c r="E63" i="15"/>
  <c r="D63" i="15"/>
  <c r="B63" i="15"/>
  <c r="I62" i="15"/>
  <c r="B62" i="15"/>
  <c r="I61" i="15"/>
  <c r="B61" i="15"/>
  <c r="I60" i="15"/>
  <c r="B60" i="15"/>
  <c r="H59" i="15"/>
  <c r="I59" i="15" s="1"/>
  <c r="F59" i="15"/>
  <c r="E59" i="15"/>
  <c r="D59" i="15"/>
  <c r="B59" i="15"/>
  <c r="H58" i="15"/>
  <c r="I58" i="15" s="1"/>
  <c r="F58" i="15"/>
  <c r="E58" i="15"/>
  <c r="D58" i="15"/>
  <c r="B58" i="15"/>
  <c r="H57" i="15"/>
  <c r="I57" i="15" s="1"/>
  <c r="F57" i="15"/>
  <c r="E57" i="15"/>
  <c r="D57" i="15"/>
  <c r="B57" i="15"/>
  <c r="H56" i="15"/>
  <c r="I56" i="15" s="1"/>
  <c r="F56" i="15"/>
  <c r="E56" i="15"/>
  <c r="D56" i="15"/>
  <c r="B56" i="15"/>
  <c r="H55" i="15"/>
  <c r="I55" i="15" s="1"/>
  <c r="F55" i="15"/>
  <c r="E55" i="15"/>
  <c r="D55" i="15"/>
  <c r="B55" i="15"/>
  <c r="H54" i="15"/>
  <c r="I54" i="15" s="1"/>
  <c r="F54" i="15"/>
  <c r="E54" i="15"/>
  <c r="D54" i="15"/>
  <c r="B54" i="15"/>
  <c r="F53" i="15"/>
  <c r="E53" i="15"/>
  <c r="D53" i="15"/>
  <c r="B53" i="15"/>
  <c r="H52" i="15"/>
  <c r="I52" i="15" s="1"/>
  <c r="F52" i="15"/>
  <c r="E52" i="15"/>
  <c r="D52" i="15"/>
  <c r="B52" i="15"/>
  <c r="H51" i="15"/>
  <c r="I51" i="15" s="1"/>
  <c r="F51" i="15"/>
  <c r="E51" i="15"/>
  <c r="D51" i="15"/>
  <c r="B51" i="15"/>
  <c r="F50" i="15"/>
  <c r="E50" i="15"/>
  <c r="D50" i="15"/>
  <c r="B50" i="15"/>
  <c r="F49" i="15"/>
  <c r="E49" i="15"/>
  <c r="D49" i="15"/>
  <c r="B49" i="15"/>
  <c r="F48" i="15"/>
  <c r="E48" i="15"/>
  <c r="D48" i="15"/>
  <c r="B48" i="15"/>
  <c r="H47" i="15"/>
  <c r="I47" i="15" s="1"/>
  <c r="F47" i="15"/>
  <c r="E47" i="15"/>
  <c r="D47" i="15"/>
  <c r="B47" i="15"/>
  <c r="H46" i="15"/>
  <c r="I46" i="15" s="1"/>
  <c r="F46" i="15"/>
  <c r="E46" i="15"/>
  <c r="D46" i="15"/>
  <c r="B46" i="15"/>
  <c r="F45" i="15"/>
  <c r="E45" i="15"/>
  <c r="D45" i="15"/>
  <c r="B45" i="15"/>
  <c r="H44" i="15"/>
  <c r="I44" i="15" s="1"/>
  <c r="F44" i="15"/>
  <c r="E44" i="15"/>
  <c r="D44" i="15"/>
  <c r="B44" i="15"/>
  <c r="F43" i="15"/>
  <c r="E43" i="15"/>
  <c r="D43" i="15"/>
  <c r="B43" i="15"/>
  <c r="F42" i="15"/>
  <c r="E42" i="15"/>
  <c r="D42" i="15"/>
  <c r="B42" i="15"/>
  <c r="F41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H27" i="15" s="1"/>
  <c r="I27" i="15" s="1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H24" i="15" s="1"/>
  <c r="I24" i="15" s="1"/>
  <c r="E23" i="15"/>
  <c r="D23" i="15"/>
  <c r="B23" i="15"/>
  <c r="H23" i="15" s="1"/>
  <c r="I23" i="15" s="1"/>
  <c r="E22" i="15"/>
  <c r="D22" i="15"/>
  <c r="B22" i="15"/>
  <c r="H22" i="15" s="1"/>
  <c r="I22" i="15" s="1"/>
  <c r="E21" i="15"/>
  <c r="D21" i="15"/>
  <c r="B21" i="15"/>
  <c r="H21" i="15" s="1"/>
  <c r="I21" i="15" s="1"/>
  <c r="E20" i="15"/>
  <c r="D20" i="15"/>
  <c r="B20" i="15"/>
  <c r="E19" i="15"/>
  <c r="D19" i="15"/>
  <c r="B19" i="15"/>
  <c r="E18" i="15"/>
  <c r="D18" i="15"/>
  <c r="B18" i="15"/>
  <c r="H18" i="15" s="1"/>
  <c r="I18" i="15" s="1"/>
  <c r="E17" i="15"/>
  <c r="D17" i="15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0" i="24"/>
  <c r="D340" i="24"/>
  <c r="C86" i="8" s="1"/>
  <c r="D339" i="24"/>
  <c r="C85" i="8" s="1"/>
  <c r="D329" i="24"/>
  <c r="D324" i="24"/>
  <c r="C68" i="8" s="1"/>
  <c r="D306" i="24"/>
  <c r="C49" i="8" s="1"/>
  <c r="D299" i="24"/>
  <c r="C42" i="8" s="1"/>
  <c r="D291" i="24"/>
  <c r="D293" i="24" s="1"/>
  <c r="C35" i="8" s="1"/>
  <c r="D281" i="24"/>
  <c r="D276" i="24"/>
  <c r="C16" i="8" s="1"/>
  <c r="D256" i="24"/>
  <c r="D27" i="7" s="1"/>
  <c r="D252" i="24"/>
  <c r="D22" i="7" s="1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CE91" i="24"/>
  <c r="I381" i="32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D85" i="2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D383" i="24" l="1"/>
  <c r="C137" i="8" s="1"/>
  <c r="G10" i="4"/>
  <c r="AC85" i="24"/>
  <c r="BY85" i="24"/>
  <c r="C645" i="24" s="1"/>
  <c r="M85" i="24"/>
  <c r="AS85" i="24"/>
  <c r="C213" i="32" s="1"/>
  <c r="BI85" i="24"/>
  <c r="CE52" i="24"/>
  <c r="CE69" i="24"/>
  <c r="I371" i="32" s="1"/>
  <c r="BV85" i="24"/>
  <c r="D341" i="32" s="1"/>
  <c r="J85" i="24"/>
  <c r="C53" i="32" s="1"/>
  <c r="M58" i="31"/>
  <c r="C273" i="32"/>
  <c r="M34" i="31"/>
  <c r="G145" i="32"/>
  <c r="M66" i="31"/>
  <c r="D305" i="32"/>
  <c r="E373" i="32"/>
  <c r="C94" i="15"/>
  <c r="G94" i="15" s="1"/>
  <c r="M10" i="31"/>
  <c r="D49" i="32"/>
  <c r="M50" i="31"/>
  <c r="I209" i="32"/>
  <c r="M26" i="31"/>
  <c r="F113" i="32"/>
  <c r="M74" i="31"/>
  <c r="E337" i="32"/>
  <c r="M42" i="31"/>
  <c r="H177" i="32"/>
  <c r="M35" i="31"/>
  <c r="H145" i="32"/>
  <c r="H3" i="31"/>
  <c r="D12" i="32"/>
  <c r="D85" i="24"/>
  <c r="H19" i="31"/>
  <c r="F76" i="32"/>
  <c r="T85" i="24"/>
  <c r="H35" i="31"/>
  <c r="H140" i="32"/>
  <c r="AJ85" i="24"/>
  <c r="H51" i="31"/>
  <c r="C236" i="32"/>
  <c r="AZ85" i="24"/>
  <c r="H67" i="31"/>
  <c r="E300" i="32"/>
  <c r="BP85" i="24"/>
  <c r="M9" i="31"/>
  <c r="C49" i="32"/>
  <c r="M25" i="31"/>
  <c r="E113" i="32"/>
  <c r="M33" i="31"/>
  <c r="F145" i="32"/>
  <c r="M49" i="31"/>
  <c r="H209" i="32"/>
  <c r="M57" i="31"/>
  <c r="I241" i="32"/>
  <c r="M65" i="31"/>
  <c r="C305" i="32"/>
  <c r="M73" i="31"/>
  <c r="D337" i="32"/>
  <c r="C67" i="24"/>
  <c r="BF85" i="24"/>
  <c r="M27" i="31"/>
  <c r="G113" i="32"/>
  <c r="H11" i="31"/>
  <c r="E44" i="32"/>
  <c r="L85" i="24"/>
  <c r="H27" i="31"/>
  <c r="G108" i="32"/>
  <c r="AB85" i="24"/>
  <c r="H43" i="31"/>
  <c r="I172" i="32"/>
  <c r="AR85" i="24"/>
  <c r="H59" i="31"/>
  <c r="D268" i="32"/>
  <c r="BH85" i="24"/>
  <c r="H75" i="31"/>
  <c r="F332" i="32"/>
  <c r="BX85" i="24"/>
  <c r="M17" i="31"/>
  <c r="D81" i="32"/>
  <c r="M41" i="31"/>
  <c r="G177" i="32"/>
  <c r="F53" i="32"/>
  <c r="C25" i="15"/>
  <c r="G25" i="15" s="1"/>
  <c r="C678" i="24"/>
  <c r="C41" i="15"/>
  <c r="H117" i="32"/>
  <c r="C694" i="24"/>
  <c r="E277" i="32"/>
  <c r="C73" i="15"/>
  <c r="G73" i="15" s="1"/>
  <c r="C634" i="24"/>
  <c r="G341" i="32"/>
  <c r="C89" i="15"/>
  <c r="G89" i="15" s="1"/>
  <c r="BN85" i="24"/>
  <c r="H13" i="31"/>
  <c r="G44" i="32"/>
  <c r="N85" i="24"/>
  <c r="H45" i="31"/>
  <c r="D204" i="32"/>
  <c r="AT85" i="24"/>
  <c r="H77" i="31"/>
  <c r="H332" i="32"/>
  <c r="BZ85" i="24"/>
  <c r="M19" i="31"/>
  <c r="F81" i="32"/>
  <c r="M59" i="31"/>
  <c r="D273" i="32"/>
  <c r="H14" i="31"/>
  <c r="H44" i="32"/>
  <c r="O85" i="24"/>
  <c r="H78" i="31"/>
  <c r="I332" i="32"/>
  <c r="CA85" i="24"/>
  <c r="O25" i="31"/>
  <c r="E115" i="32"/>
  <c r="O57" i="31"/>
  <c r="I243" i="32"/>
  <c r="AE22" i="31"/>
  <c r="I90" i="32"/>
  <c r="C74" i="8"/>
  <c r="M4" i="31"/>
  <c r="E17" i="32"/>
  <c r="M12" i="31"/>
  <c r="F49" i="32"/>
  <c r="M20" i="31"/>
  <c r="G81" i="32"/>
  <c r="M28" i="31"/>
  <c r="H113" i="32"/>
  <c r="M36" i="31"/>
  <c r="I145" i="32"/>
  <c r="M44" i="31"/>
  <c r="C209" i="32"/>
  <c r="M52" i="31"/>
  <c r="D241" i="32"/>
  <c r="M60" i="31"/>
  <c r="E273" i="32"/>
  <c r="M68" i="31"/>
  <c r="F305" i="32"/>
  <c r="M76" i="31"/>
  <c r="G337" i="32"/>
  <c r="CB85" i="24"/>
  <c r="R85" i="24"/>
  <c r="DF2" i="30"/>
  <c r="C170" i="8"/>
  <c r="F420" i="24"/>
  <c r="M18" i="31"/>
  <c r="E81" i="32"/>
  <c r="M13" i="31"/>
  <c r="G49" i="32"/>
  <c r="M21" i="31"/>
  <c r="H81" i="32"/>
  <c r="M29" i="31"/>
  <c r="I113" i="32"/>
  <c r="M37" i="31"/>
  <c r="C177" i="32"/>
  <c r="M45" i="31"/>
  <c r="D209" i="32"/>
  <c r="M53" i="31"/>
  <c r="E241" i="32"/>
  <c r="M61" i="31"/>
  <c r="F273" i="32"/>
  <c r="M69" i="31"/>
  <c r="G305" i="32"/>
  <c r="M77" i="31"/>
  <c r="H337" i="32"/>
  <c r="Z85" i="24"/>
  <c r="H21" i="31"/>
  <c r="H76" i="32"/>
  <c r="V85" i="24"/>
  <c r="H53" i="31"/>
  <c r="E236" i="32"/>
  <c r="BB85" i="24"/>
  <c r="M51" i="31"/>
  <c r="C241" i="32"/>
  <c r="O33" i="31"/>
  <c r="F147" i="32"/>
  <c r="O65" i="31"/>
  <c r="C307" i="32"/>
  <c r="AE30" i="31"/>
  <c r="C154" i="32"/>
  <c r="H8" i="31"/>
  <c r="I12" i="32"/>
  <c r="I85" i="24"/>
  <c r="H16" i="31"/>
  <c r="C76" i="32"/>
  <c r="Q85" i="24"/>
  <c r="H24" i="31"/>
  <c r="D108" i="32"/>
  <c r="Y85" i="24"/>
  <c r="H32" i="31"/>
  <c r="E140" i="32"/>
  <c r="AG85" i="24"/>
  <c r="H40" i="31"/>
  <c r="F172" i="32"/>
  <c r="AO85" i="24"/>
  <c r="H48" i="31"/>
  <c r="G204" i="32"/>
  <c r="AW85" i="24"/>
  <c r="H236" i="32"/>
  <c r="H56" i="31"/>
  <c r="BE85" i="24"/>
  <c r="H64" i="31"/>
  <c r="I268" i="32"/>
  <c r="BM85" i="24"/>
  <c r="C332" i="32"/>
  <c r="H72" i="31"/>
  <c r="BU85" i="24"/>
  <c r="H80" i="31"/>
  <c r="D364" i="32"/>
  <c r="CC85" i="24"/>
  <c r="M6" i="31"/>
  <c r="G17" i="32"/>
  <c r="M14" i="31"/>
  <c r="H49" i="32"/>
  <c r="M22" i="31"/>
  <c r="I81" i="32"/>
  <c r="M30" i="31"/>
  <c r="C145" i="32"/>
  <c r="M38" i="31"/>
  <c r="D177" i="32"/>
  <c r="M46" i="31"/>
  <c r="E209" i="32"/>
  <c r="M54" i="31"/>
  <c r="F241" i="32"/>
  <c r="M62" i="31"/>
  <c r="G273" i="32"/>
  <c r="M70" i="31"/>
  <c r="H305" i="32"/>
  <c r="M78" i="31"/>
  <c r="I337" i="32"/>
  <c r="E85" i="24"/>
  <c r="U85" i="24"/>
  <c r="AK85" i="24"/>
  <c r="BA85" i="24"/>
  <c r="BQ85" i="24"/>
  <c r="AH85" i="24"/>
  <c r="C22" i="8"/>
  <c r="D308" i="24"/>
  <c r="H37" i="31"/>
  <c r="C172" i="32"/>
  <c r="AL85" i="24"/>
  <c r="H69" i="31"/>
  <c r="G300" i="32"/>
  <c r="BR85" i="24"/>
  <c r="M11" i="31"/>
  <c r="E49" i="32"/>
  <c r="M67" i="31"/>
  <c r="E305" i="32"/>
  <c r="H30" i="31"/>
  <c r="C140" i="32"/>
  <c r="AE85" i="24"/>
  <c r="H62" i="31"/>
  <c r="G268" i="32"/>
  <c r="BK85" i="24"/>
  <c r="O17" i="31"/>
  <c r="D83" i="32"/>
  <c r="O49" i="31"/>
  <c r="H211" i="32"/>
  <c r="O73" i="31"/>
  <c r="D339" i="32"/>
  <c r="AE14" i="31"/>
  <c r="H58" i="32"/>
  <c r="AE38" i="31"/>
  <c r="D186" i="32"/>
  <c r="M5" i="31"/>
  <c r="F17" i="32"/>
  <c r="M7" i="31"/>
  <c r="H17" i="32"/>
  <c r="M15" i="31"/>
  <c r="I49" i="32"/>
  <c r="M23" i="31"/>
  <c r="C113" i="32"/>
  <c r="M31" i="31"/>
  <c r="D145" i="32"/>
  <c r="M39" i="31"/>
  <c r="E177" i="32"/>
  <c r="M47" i="31"/>
  <c r="F209" i="32"/>
  <c r="M55" i="31"/>
  <c r="G241" i="32"/>
  <c r="M63" i="31"/>
  <c r="H273" i="32"/>
  <c r="M71" i="31"/>
  <c r="I305" i="32"/>
  <c r="M79" i="31"/>
  <c r="C369" i="32"/>
  <c r="H6" i="31"/>
  <c r="G12" i="32"/>
  <c r="G85" i="24"/>
  <c r="H22" i="31"/>
  <c r="I76" i="32"/>
  <c r="W85" i="24"/>
  <c r="H38" i="31"/>
  <c r="D172" i="32"/>
  <c r="AM85" i="24"/>
  <c r="H54" i="31"/>
  <c r="F236" i="32"/>
  <c r="BC85" i="24"/>
  <c r="H70" i="31"/>
  <c r="H300" i="32"/>
  <c r="BS85" i="24"/>
  <c r="AP85" i="24"/>
  <c r="H5" i="31"/>
  <c r="F12" i="32"/>
  <c r="F85" i="24"/>
  <c r="H29" i="31"/>
  <c r="I108" i="32"/>
  <c r="AD85" i="24"/>
  <c r="H61" i="31"/>
  <c r="F268" i="32"/>
  <c r="BJ85" i="24"/>
  <c r="M3" i="31"/>
  <c r="D17" i="32"/>
  <c r="M43" i="31"/>
  <c r="I177" i="32"/>
  <c r="M75" i="31"/>
  <c r="F337" i="32"/>
  <c r="H46" i="31"/>
  <c r="E204" i="32"/>
  <c r="AU85" i="24"/>
  <c r="O9" i="31"/>
  <c r="C51" i="32"/>
  <c r="O41" i="31"/>
  <c r="G179" i="32"/>
  <c r="E371" i="32"/>
  <c r="C615" i="24"/>
  <c r="AE6" i="31"/>
  <c r="G26" i="32"/>
  <c r="CE89" i="24"/>
  <c r="AE46" i="31"/>
  <c r="E218" i="32"/>
  <c r="CE48" i="24"/>
  <c r="H10" i="31"/>
  <c r="D44" i="32"/>
  <c r="K85" i="24"/>
  <c r="H18" i="31"/>
  <c r="E76" i="32"/>
  <c r="S85" i="24"/>
  <c r="H26" i="31"/>
  <c r="F108" i="32"/>
  <c r="AA85" i="24"/>
  <c r="H34" i="31"/>
  <c r="G140" i="32"/>
  <c r="AI85" i="24"/>
  <c r="H172" i="32"/>
  <c r="H42" i="31"/>
  <c r="AQ85" i="24"/>
  <c r="I204" i="32"/>
  <c r="H50" i="31"/>
  <c r="AY85" i="24"/>
  <c r="H58" i="31"/>
  <c r="C268" i="32"/>
  <c r="BG85" i="24"/>
  <c r="H66" i="31"/>
  <c r="D300" i="32"/>
  <c r="BO85" i="24"/>
  <c r="E332" i="32"/>
  <c r="H74" i="31"/>
  <c r="BW85" i="24"/>
  <c r="M8" i="31"/>
  <c r="I17" i="32"/>
  <c r="M16" i="31"/>
  <c r="C81" i="32"/>
  <c r="M24" i="31"/>
  <c r="D113" i="32"/>
  <c r="M32" i="31"/>
  <c r="E145" i="32"/>
  <c r="M40" i="31"/>
  <c r="F177" i="32"/>
  <c r="M48" i="31"/>
  <c r="G209" i="32"/>
  <c r="M56" i="31"/>
  <c r="H241" i="32"/>
  <c r="M64" i="31"/>
  <c r="I273" i="32"/>
  <c r="M72" i="31"/>
  <c r="C337" i="32"/>
  <c r="M80" i="31"/>
  <c r="D369" i="32"/>
  <c r="X85" i="24"/>
  <c r="AX85" i="24"/>
  <c r="I382" i="32"/>
  <c r="I612" i="24"/>
  <c r="E233" i="24"/>
  <c r="F32" i="6" s="1"/>
  <c r="H7" i="31"/>
  <c r="H12" i="32"/>
  <c r="H55" i="31"/>
  <c r="G236" i="32"/>
  <c r="O66" i="31"/>
  <c r="D307" i="32"/>
  <c r="I362" i="32"/>
  <c r="BK2" i="30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8" i="31"/>
  <c r="I26" i="32"/>
  <c r="AE16" i="31"/>
  <c r="C90" i="32"/>
  <c r="AE24" i="31"/>
  <c r="D122" i="32"/>
  <c r="AE32" i="31"/>
  <c r="E154" i="32"/>
  <c r="AE40" i="31"/>
  <c r="F186" i="32"/>
  <c r="E28" i="4"/>
  <c r="G28" i="4"/>
  <c r="CF2" i="28"/>
  <c r="D5" i="7"/>
  <c r="F69" i="15"/>
  <c r="H39" i="31"/>
  <c r="E172" i="32"/>
  <c r="O34" i="31"/>
  <c r="G147" i="32"/>
  <c r="O74" i="31"/>
  <c r="E339" i="32"/>
  <c r="H57" i="31"/>
  <c r="I236" i="32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I384" i="32"/>
  <c r="L612" i="24"/>
  <c r="D13" i="7"/>
  <c r="D341" i="24"/>
  <c r="C87" i="8" s="1"/>
  <c r="H47" i="31"/>
  <c r="F204" i="32"/>
  <c r="O18" i="31"/>
  <c r="E83" i="32"/>
  <c r="O58" i="31"/>
  <c r="C275" i="32"/>
  <c r="AE7" i="31"/>
  <c r="H26" i="32"/>
  <c r="AE15" i="31"/>
  <c r="I58" i="32"/>
  <c r="AE31" i="31"/>
  <c r="D154" i="32"/>
  <c r="AE39" i="31"/>
  <c r="E186" i="32"/>
  <c r="AE47" i="31"/>
  <c r="F218" i="32"/>
  <c r="F7" i="6"/>
  <c r="E220" i="24"/>
  <c r="H41" i="31"/>
  <c r="G172" i="32"/>
  <c r="C62" i="24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CF90" i="24"/>
  <c r="F612" i="24"/>
  <c r="H31" i="31"/>
  <c r="D140" i="32"/>
  <c r="H71" i="31"/>
  <c r="I300" i="32"/>
  <c r="O10" i="31"/>
  <c r="D51" i="32"/>
  <c r="O50" i="31"/>
  <c r="I211" i="32"/>
  <c r="AE23" i="31"/>
  <c r="C122" i="32"/>
  <c r="H25" i="31"/>
  <c r="E108" i="32"/>
  <c r="H49" i="31"/>
  <c r="H204" i="32"/>
  <c r="H65" i="31"/>
  <c r="C300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D12" i="33"/>
  <c r="C113" i="8"/>
  <c r="G612" i="24"/>
  <c r="H15" i="31"/>
  <c r="I44" i="32"/>
  <c r="H63" i="31"/>
  <c r="H268" i="32"/>
  <c r="O2" i="31"/>
  <c r="C19" i="32"/>
  <c r="O42" i="31"/>
  <c r="H179" i="32"/>
  <c r="H17" i="31"/>
  <c r="D76" i="32"/>
  <c r="H73" i="31"/>
  <c r="D332" i="32"/>
  <c r="H4" i="31"/>
  <c r="E12" i="32"/>
  <c r="H28" i="31"/>
  <c r="H108" i="32"/>
  <c r="H44" i="31"/>
  <c r="C204" i="32"/>
  <c r="H68" i="31"/>
  <c r="F300" i="32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H85" i="24"/>
  <c r="P85" i="24"/>
  <c r="AF85" i="24"/>
  <c r="AN85" i="24"/>
  <c r="AV85" i="24"/>
  <c r="BD85" i="24"/>
  <c r="BL85" i="24"/>
  <c r="BT85" i="24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D258" i="24"/>
  <c r="D416" i="24"/>
  <c r="H612" i="24"/>
  <c r="H23" i="31"/>
  <c r="C108" i="32"/>
  <c r="H79" i="31"/>
  <c r="C364" i="32"/>
  <c r="O26" i="31"/>
  <c r="F115" i="32"/>
  <c r="H9" i="31"/>
  <c r="C44" i="32"/>
  <c r="H33" i="31"/>
  <c r="F140" i="32"/>
  <c r="H12" i="31"/>
  <c r="F44" i="32"/>
  <c r="H20" i="31"/>
  <c r="G76" i="32"/>
  <c r="H36" i="31"/>
  <c r="I140" i="32"/>
  <c r="H52" i="31"/>
  <c r="D236" i="32"/>
  <c r="H60" i="31"/>
  <c r="E268" i="32"/>
  <c r="G332" i="32"/>
  <c r="H76" i="31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CF91" i="24"/>
  <c r="J612" i="24"/>
  <c r="E19" i="4"/>
  <c r="G19" i="4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3" i="15"/>
  <c r="F34" i="15"/>
  <c r="F35" i="15"/>
  <c r="F36" i="15"/>
  <c r="F37" i="15"/>
  <c r="F38" i="15"/>
  <c r="F39" i="15"/>
  <c r="C648" i="34"/>
  <c r="M716" i="34" s="1"/>
  <c r="C715" i="34"/>
  <c r="D615" i="34"/>
  <c r="C710" i="24" l="1"/>
  <c r="C57" i="15"/>
  <c r="G57" i="15" s="1"/>
  <c r="E380" i="24"/>
  <c r="C22" i="15"/>
  <c r="G22" i="15" s="1"/>
  <c r="C675" i="24"/>
  <c r="C86" i="15"/>
  <c r="G86" i="15" s="1"/>
  <c r="C642" i="24"/>
  <c r="D21" i="32"/>
  <c r="C669" i="24"/>
  <c r="C16" i="15"/>
  <c r="G16" i="15" s="1"/>
  <c r="H277" i="32"/>
  <c r="C76" i="15"/>
  <c r="G76" i="15" s="1"/>
  <c r="C637" i="24"/>
  <c r="I53" i="32"/>
  <c r="C681" i="24"/>
  <c r="C28" i="15"/>
  <c r="E341" i="32"/>
  <c r="C87" i="15"/>
  <c r="G87" i="15" s="1"/>
  <c r="C643" i="24"/>
  <c r="D53" i="32"/>
  <c r="C676" i="24"/>
  <c r="C23" i="15"/>
  <c r="G23" i="15" s="1"/>
  <c r="F277" i="32"/>
  <c r="C74" i="15"/>
  <c r="G74" i="15" s="1"/>
  <c r="C617" i="24"/>
  <c r="D181" i="32"/>
  <c r="C704" i="24"/>
  <c r="C51" i="15"/>
  <c r="G51" i="15" s="1"/>
  <c r="E21" i="32"/>
  <c r="C17" i="15"/>
  <c r="C670" i="24"/>
  <c r="C85" i="15"/>
  <c r="G85" i="15" s="1"/>
  <c r="C341" i="32"/>
  <c r="C641" i="24"/>
  <c r="I21" i="32"/>
  <c r="C21" i="15"/>
  <c r="G21" i="15" s="1"/>
  <c r="C674" i="24"/>
  <c r="D277" i="32"/>
  <c r="C72" i="15"/>
  <c r="G72" i="15" s="1"/>
  <c r="C636" i="24"/>
  <c r="C309" i="32"/>
  <c r="C78" i="15"/>
  <c r="G78" i="15" s="1"/>
  <c r="C619" i="24"/>
  <c r="C117" i="32"/>
  <c r="C36" i="15"/>
  <c r="C689" i="24"/>
  <c r="C688" i="24"/>
  <c r="I85" i="32"/>
  <c r="C35" i="15"/>
  <c r="C82" i="15"/>
  <c r="G82" i="15" s="1"/>
  <c r="G309" i="32"/>
  <c r="C626" i="24"/>
  <c r="I181" i="32"/>
  <c r="C709" i="24"/>
  <c r="C56" i="15"/>
  <c r="G56" i="15" s="1"/>
  <c r="H21" i="32"/>
  <c r="C673" i="24"/>
  <c r="C20" i="15"/>
  <c r="H2" i="31"/>
  <c r="C12" i="32"/>
  <c r="C85" i="24"/>
  <c r="CE62" i="24"/>
  <c r="I364" i="32" s="1"/>
  <c r="I213" i="32"/>
  <c r="C63" i="15"/>
  <c r="C625" i="24"/>
  <c r="G181" i="32"/>
  <c r="C54" i="15"/>
  <c r="G54" i="15" s="1"/>
  <c r="C707" i="24"/>
  <c r="C75" i="15"/>
  <c r="G75" i="15" s="1"/>
  <c r="G277" i="32"/>
  <c r="C635" i="24"/>
  <c r="C50" i="8"/>
  <c r="F309" i="24"/>
  <c r="D352" i="24"/>
  <c r="C103" i="8" s="1"/>
  <c r="C61" i="15"/>
  <c r="G213" i="32"/>
  <c r="C631" i="24"/>
  <c r="E117" i="32"/>
  <c r="C38" i="15"/>
  <c r="C691" i="24"/>
  <c r="D85" i="32"/>
  <c r="C683" i="24"/>
  <c r="C30" i="15"/>
  <c r="H341" i="32"/>
  <c r="C646" i="24"/>
  <c r="C90" i="15"/>
  <c r="G90" i="15" s="1"/>
  <c r="E53" i="32"/>
  <c r="C677" i="24"/>
  <c r="C24" i="15"/>
  <c r="G24" i="15" s="1"/>
  <c r="C245" i="32"/>
  <c r="C64" i="15"/>
  <c r="C628" i="24"/>
  <c r="H213" i="32"/>
  <c r="C62" i="15"/>
  <c r="C616" i="24"/>
  <c r="I117" i="32"/>
  <c r="C42" i="15"/>
  <c r="C695" i="24"/>
  <c r="BP2" i="30"/>
  <c r="C119" i="8"/>
  <c r="G245" i="32"/>
  <c r="C68" i="15"/>
  <c r="G68" i="15" s="1"/>
  <c r="C624" i="24"/>
  <c r="F16" i="6"/>
  <c r="F234" i="24"/>
  <c r="C55" i="15"/>
  <c r="G55" i="15" s="1"/>
  <c r="H181" i="32"/>
  <c r="C708" i="24"/>
  <c r="C149" i="32"/>
  <c r="C696" i="24"/>
  <c r="C43" i="15"/>
  <c r="F309" i="32"/>
  <c r="C81" i="15"/>
  <c r="G81" i="15" s="1"/>
  <c r="C623" i="24"/>
  <c r="C53" i="15"/>
  <c r="C706" i="24"/>
  <c r="F181" i="32"/>
  <c r="D213" i="32"/>
  <c r="C58" i="15"/>
  <c r="G58" i="15" s="1"/>
  <c r="C711" i="24"/>
  <c r="H149" i="32"/>
  <c r="C701" i="24"/>
  <c r="C48" i="15"/>
  <c r="D716" i="34"/>
  <c r="D707" i="34"/>
  <c r="D699" i="34"/>
  <c r="D712" i="34"/>
  <c r="D704" i="34"/>
  <c r="D709" i="34"/>
  <c r="D701" i="34"/>
  <c r="D706" i="34"/>
  <c r="D698" i="34"/>
  <c r="D711" i="34"/>
  <c r="D703" i="34"/>
  <c r="D710" i="34"/>
  <c r="D702" i="34"/>
  <c r="D693" i="34"/>
  <c r="D685" i="34"/>
  <c r="D677" i="34"/>
  <c r="D669" i="34"/>
  <c r="D627" i="34"/>
  <c r="D705" i="34"/>
  <c r="D690" i="34"/>
  <c r="D682" i="34"/>
  <c r="D674" i="34"/>
  <c r="D623" i="34"/>
  <c r="D619" i="34"/>
  <c r="D700" i="34"/>
  <c r="D695" i="34"/>
  <c r="D687" i="34"/>
  <c r="D679" i="34"/>
  <c r="D671" i="34"/>
  <c r="D625" i="34"/>
  <c r="D692" i="34"/>
  <c r="D684" i="34"/>
  <c r="D676" i="34"/>
  <c r="D668" i="34"/>
  <c r="D628" i="34"/>
  <c r="D622" i="34"/>
  <c r="D618" i="34"/>
  <c r="D689" i="34"/>
  <c r="D681" i="34"/>
  <c r="D673" i="34"/>
  <c r="D708" i="34"/>
  <c r="D691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D646" i="34"/>
  <c r="D713" i="34"/>
  <c r="D617" i="34"/>
  <c r="D686" i="34"/>
  <c r="D670" i="34"/>
  <c r="D688" i="34"/>
  <c r="D672" i="34"/>
  <c r="D645" i="34"/>
  <c r="D626" i="34"/>
  <c r="D621" i="34"/>
  <c r="D616" i="34"/>
  <c r="D697" i="34"/>
  <c r="D629" i="34"/>
  <c r="D694" i="34"/>
  <c r="D678" i="34"/>
  <c r="D647" i="34"/>
  <c r="D620" i="34"/>
  <c r="D696" i="34"/>
  <c r="D680" i="34"/>
  <c r="C692" i="24"/>
  <c r="F117" i="32"/>
  <c r="C39" i="15"/>
  <c r="H309" i="32"/>
  <c r="C83" i="15"/>
  <c r="G83" i="15" s="1"/>
  <c r="C639" i="24"/>
  <c r="C373" i="32"/>
  <c r="C92" i="15"/>
  <c r="G92" i="15" s="1"/>
  <c r="C622" i="24"/>
  <c r="H53" i="32"/>
  <c r="C27" i="15"/>
  <c r="G27" i="15" s="1"/>
  <c r="C680" i="24"/>
  <c r="C167" i="8"/>
  <c r="D26" i="33"/>
  <c r="E414" i="24"/>
  <c r="D309" i="32"/>
  <c r="C79" i="15"/>
  <c r="G79" i="15" s="1"/>
  <c r="C627" i="24"/>
  <c r="E245" i="32"/>
  <c r="C66" i="15"/>
  <c r="G66" i="15" s="1"/>
  <c r="C632" i="24"/>
  <c r="F213" i="32"/>
  <c r="C60" i="15"/>
  <c r="C713" i="24"/>
  <c r="E85" i="32"/>
  <c r="C684" i="24"/>
  <c r="C31" i="15"/>
  <c r="G31" i="15" s="1"/>
  <c r="F245" i="32"/>
  <c r="C67" i="15"/>
  <c r="G67" i="15" s="1"/>
  <c r="C633" i="24"/>
  <c r="D245" i="32"/>
  <c r="C65" i="15"/>
  <c r="C630" i="24"/>
  <c r="D373" i="32"/>
  <c r="C93" i="15"/>
  <c r="G93" i="15" s="1"/>
  <c r="C620" i="24"/>
  <c r="C85" i="32"/>
  <c r="C29" i="15"/>
  <c r="C682" i="24"/>
  <c r="H41" i="15"/>
  <c r="I41" i="15" s="1"/>
  <c r="G41" i="15"/>
  <c r="F341" i="32"/>
  <c r="C88" i="15"/>
  <c r="G88" i="15" s="1"/>
  <c r="C644" i="24"/>
  <c r="I309" i="32"/>
  <c r="C84" i="15"/>
  <c r="G84" i="15" s="1"/>
  <c r="C640" i="24"/>
  <c r="E181" i="32"/>
  <c r="C52" i="15"/>
  <c r="G52" i="15" s="1"/>
  <c r="C705" i="24"/>
  <c r="C277" i="32"/>
  <c r="C71" i="15"/>
  <c r="G71" i="15" s="1"/>
  <c r="C618" i="24"/>
  <c r="I378" i="32"/>
  <c r="K612" i="24"/>
  <c r="F21" i="32"/>
  <c r="C671" i="24"/>
  <c r="C18" i="15"/>
  <c r="G18" i="15" s="1"/>
  <c r="C19" i="15"/>
  <c r="G21" i="32"/>
  <c r="C672" i="24"/>
  <c r="C181" i="32"/>
  <c r="C50" i="15"/>
  <c r="C703" i="24"/>
  <c r="I149" i="32"/>
  <c r="C49" i="15"/>
  <c r="C702" i="24"/>
  <c r="C69" i="15"/>
  <c r="H245" i="32"/>
  <c r="C614" i="24"/>
  <c r="H85" i="32"/>
  <c r="C687" i="24"/>
  <c r="C34" i="15"/>
  <c r="G117" i="32"/>
  <c r="C693" i="24"/>
  <c r="C40" i="15"/>
  <c r="G40" i="15" s="1"/>
  <c r="I245" i="32"/>
  <c r="C70" i="15"/>
  <c r="G70" i="15" s="1"/>
  <c r="C629" i="24"/>
  <c r="E309" i="32"/>
  <c r="C80" i="15"/>
  <c r="G80" i="15" s="1"/>
  <c r="C621" i="24"/>
  <c r="D117" i="32"/>
  <c r="C690" i="24"/>
  <c r="C37" i="15"/>
  <c r="F149" i="32"/>
  <c r="C46" i="15"/>
  <c r="G46" i="15" s="1"/>
  <c r="C699" i="24"/>
  <c r="C77" i="15"/>
  <c r="G77" i="15" s="1"/>
  <c r="I277" i="32"/>
  <c r="C638" i="24"/>
  <c r="D149" i="32"/>
  <c r="C44" i="15"/>
  <c r="G44" i="15" s="1"/>
  <c r="C697" i="24"/>
  <c r="BN2" i="30"/>
  <c r="C117" i="8"/>
  <c r="D366" i="24"/>
  <c r="G149" i="32"/>
  <c r="C47" i="15"/>
  <c r="G47" i="15" s="1"/>
  <c r="C700" i="24"/>
  <c r="C712" i="24"/>
  <c r="E213" i="32"/>
  <c r="C59" i="15"/>
  <c r="G59" i="15" s="1"/>
  <c r="G85" i="32"/>
  <c r="C686" i="24"/>
  <c r="C33" i="15"/>
  <c r="E149" i="32"/>
  <c r="C45" i="15"/>
  <c r="C698" i="24"/>
  <c r="D350" i="24"/>
  <c r="I341" i="32"/>
  <c r="C91" i="15"/>
  <c r="G91" i="15" s="1"/>
  <c r="C647" i="24"/>
  <c r="G53" i="32"/>
  <c r="C679" i="24"/>
  <c r="C26" i="15"/>
  <c r="G26" i="15" s="1"/>
  <c r="M2" i="31"/>
  <c r="C17" i="32"/>
  <c r="CE67" i="24"/>
  <c r="I369" i="32" s="1"/>
  <c r="F85" i="32"/>
  <c r="C32" i="15"/>
  <c r="G32" i="15" s="1"/>
  <c r="C685" i="24"/>
  <c r="G33" i="15" l="1"/>
  <c r="H33" i="15"/>
  <c r="I33" i="15" s="1"/>
  <c r="H49" i="15"/>
  <c r="I49" i="15" s="1"/>
  <c r="G49" i="15"/>
  <c r="G37" i="15"/>
  <c r="H37" i="15"/>
  <c r="I37" i="15" s="1"/>
  <c r="E612" i="34"/>
  <c r="H43" i="15"/>
  <c r="I43" i="15" s="1"/>
  <c r="G43" i="15"/>
  <c r="G38" i="15"/>
  <c r="H38" i="15"/>
  <c r="I38" i="15" s="1"/>
  <c r="G39" i="15"/>
  <c r="H39" i="15"/>
  <c r="I39" i="15" s="1"/>
  <c r="C21" i="32"/>
  <c r="C668" i="24"/>
  <c r="C715" i="24" s="1"/>
  <c r="C15" i="15"/>
  <c r="CE85" i="24"/>
  <c r="H45" i="15"/>
  <c r="I45" i="15" s="1"/>
  <c r="G45" i="15"/>
  <c r="G69" i="15"/>
  <c r="H69" i="15" s="1"/>
  <c r="I69" i="15" s="1"/>
  <c r="G17" i="15"/>
  <c r="H17" i="15" s="1"/>
  <c r="I17" i="15" s="1"/>
  <c r="G34" i="15"/>
  <c r="H34" i="15"/>
  <c r="I34" i="15" s="1"/>
  <c r="H48" i="15"/>
  <c r="I48" i="15" s="1"/>
  <c r="G48" i="15"/>
  <c r="H53" i="15"/>
  <c r="I53" i="15" s="1"/>
  <c r="G53" i="15"/>
  <c r="G64" i="15"/>
  <c r="H64" i="15"/>
  <c r="I64" i="15" s="1"/>
  <c r="G30" i="15"/>
  <c r="H30" i="15"/>
  <c r="I30" i="15" s="1"/>
  <c r="G36" i="15"/>
  <c r="H36" i="15"/>
  <c r="I36" i="15" s="1"/>
  <c r="G65" i="15"/>
  <c r="H65" i="15"/>
  <c r="I65" i="15" s="1"/>
  <c r="D715" i="34"/>
  <c r="E623" i="34"/>
  <c r="G20" i="15"/>
  <c r="H20" i="15"/>
  <c r="I20" i="15" s="1"/>
  <c r="H50" i="15"/>
  <c r="I50" i="15" s="1"/>
  <c r="G50" i="15"/>
  <c r="H42" i="15"/>
  <c r="I42" i="15" s="1"/>
  <c r="G42" i="15"/>
  <c r="G35" i="15"/>
  <c r="H35" i="15"/>
  <c r="I35" i="15" s="1"/>
  <c r="G19" i="15"/>
  <c r="H19" i="15" s="1"/>
  <c r="I19" i="15" s="1"/>
  <c r="C120" i="8"/>
  <c r="D367" i="24"/>
  <c r="C648" i="24"/>
  <c r="M716" i="24" s="1"/>
  <c r="D615" i="24"/>
  <c r="G29" i="15"/>
  <c r="H29" i="15"/>
  <c r="I29" i="15" s="1"/>
  <c r="G63" i="15"/>
  <c r="H63" i="15"/>
  <c r="I63" i="15" s="1"/>
  <c r="G28" i="15"/>
  <c r="H28" i="15"/>
  <c r="I28" i="15" s="1"/>
  <c r="I373" i="32" l="1"/>
  <c r="C716" i="24"/>
  <c r="D709" i="24"/>
  <c r="D701" i="24"/>
  <c r="D693" i="24"/>
  <c r="D685" i="24"/>
  <c r="D706" i="24"/>
  <c r="D698" i="24"/>
  <c r="D711" i="24"/>
  <c r="D703" i="24"/>
  <c r="D708" i="24"/>
  <c r="D700" i="24"/>
  <c r="D692" i="24"/>
  <c r="D684" i="24"/>
  <c r="D712" i="24"/>
  <c r="D699" i="24"/>
  <c r="D691" i="24"/>
  <c r="D690" i="24"/>
  <c r="D689" i="24"/>
  <c r="D676" i="24"/>
  <c r="D668" i="24"/>
  <c r="D713" i="24"/>
  <c r="D688" i="24"/>
  <c r="D687" i="24"/>
  <c r="D686" i="24"/>
  <c r="D681" i="24"/>
  <c r="D673" i="24"/>
  <c r="D710" i="24"/>
  <c r="D678" i="24"/>
  <c r="D670" i="24"/>
  <c r="D647" i="24"/>
  <c r="D646" i="24"/>
  <c r="D645" i="24"/>
  <c r="D629" i="24"/>
  <c r="D707" i="24"/>
  <c r="D683" i="24"/>
  <c r="D675" i="24"/>
  <c r="D704" i="24"/>
  <c r="D680" i="24"/>
  <c r="D672" i="24"/>
  <c r="D620" i="24"/>
  <c r="D616" i="24"/>
  <c r="D702" i="24"/>
  <c r="D697" i="24"/>
  <c r="D682" i="24"/>
  <c r="D674" i="24"/>
  <c r="D716" i="24"/>
  <c r="D694" i="24"/>
  <c r="D671" i="24"/>
  <c r="D642" i="24"/>
  <c r="D628" i="24"/>
  <c r="D623" i="24"/>
  <c r="D618" i="24"/>
  <c r="D617" i="24"/>
  <c r="D679" i="24"/>
  <c r="D644" i="24"/>
  <c r="D622" i="24"/>
  <c r="D624" i="24"/>
  <c r="D641" i="24"/>
  <c r="D639" i="24"/>
  <c r="D637" i="24"/>
  <c r="D635" i="24"/>
  <c r="D633" i="24"/>
  <c r="D631" i="24"/>
  <c r="D627" i="24"/>
  <c r="D625" i="24"/>
  <c r="D621" i="24"/>
  <c r="D696" i="24"/>
  <c r="D705" i="24"/>
  <c r="D669" i="24"/>
  <c r="D643" i="24"/>
  <c r="D695" i="24"/>
  <c r="D619" i="24"/>
  <c r="D626" i="24"/>
  <c r="D632" i="24"/>
  <c r="D640" i="24"/>
  <c r="D638" i="24"/>
  <c r="D677" i="24"/>
  <c r="D636" i="24"/>
  <c r="D634" i="24"/>
  <c r="D630" i="24"/>
  <c r="C121" i="8"/>
  <c r="D384" i="24"/>
  <c r="G15" i="15"/>
  <c r="H15" i="15" s="1"/>
  <c r="I15" i="15" s="1"/>
  <c r="E712" i="34"/>
  <c r="E704" i="34"/>
  <c r="E709" i="34"/>
  <c r="E701" i="34"/>
  <c r="E706" i="34"/>
  <c r="E711" i="34"/>
  <c r="E703" i="34"/>
  <c r="E708" i="34"/>
  <c r="E700" i="34"/>
  <c r="E716" i="34"/>
  <c r="E707" i="34"/>
  <c r="E699" i="34"/>
  <c r="E705" i="34"/>
  <c r="E690" i="34"/>
  <c r="E682" i="34"/>
  <c r="E674" i="34"/>
  <c r="E698" i="34"/>
  <c r="E695" i="34"/>
  <c r="E687" i="34"/>
  <c r="E679" i="34"/>
  <c r="E671" i="34"/>
  <c r="E625" i="34"/>
  <c r="E692" i="34"/>
  <c r="E684" i="34"/>
  <c r="E676" i="34"/>
  <c r="E668" i="34"/>
  <c r="E628" i="34"/>
  <c r="E702" i="34"/>
  <c r="E689" i="34"/>
  <c r="E681" i="34"/>
  <c r="E673" i="34"/>
  <c r="E713" i="34"/>
  <c r="E694" i="34"/>
  <c r="E686" i="34"/>
  <c r="E678" i="34"/>
  <c r="E670" i="34"/>
  <c r="E647" i="34"/>
  <c r="E646" i="34"/>
  <c r="E645" i="34"/>
  <c r="E629" i="34"/>
  <c r="E626" i="34"/>
  <c r="E697" i="34"/>
  <c r="E696" i="34"/>
  <c r="E688" i="34"/>
  <c r="E680" i="34"/>
  <c r="E672" i="34"/>
  <c r="E643" i="34"/>
  <c r="E639" i="34"/>
  <c r="E635" i="34"/>
  <c r="E631" i="34"/>
  <c r="E691" i="34"/>
  <c r="E675" i="34"/>
  <c r="E627" i="34"/>
  <c r="E693" i="34"/>
  <c r="E677" i="34"/>
  <c r="E642" i="34"/>
  <c r="E638" i="34"/>
  <c r="E634" i="34"/>
  <c r="E630" i="34"/>
  <c r="E641" i="34"/>
  <c r="E637" i="34"/>
  <c r="E633" i="34"/>
  <c r="E685" i="34"/>
  <c r="E669" i="34"/>
  <c r="E644" i="34"/>
  <c r="E640" i="34"/>
  <c r="E636" i="34"/>
  <c r="E632" i="34"/>
  <c r="E710" i="34"/>
  <c r="E624" i="34"/>
  <c r="E683" i="34"/>
  <c r="E715" i="34" l="1"/>
  <c r="F624" i="34"/>
  <c r="C138" i="8"/>
  <c r="D417" i="24"/>
  <c r="E612" i="24"/>
  <c r="D715" i="24"/>
  <c r="E623" i="24"/>
  <c r="E706" i="24" l="1"/>
  <c r="E698" i="24"/>
  <c r="E690" i="24"/>
  <c r="E711" i="24"/>
  <c r="E703" i="24"/>
  <c r="E708" i="24"/>
  <c r="E700" i="24"/>
  <c r="E713" i="24"/>
  <c r="E705" i="24"/>
  <c r="E697" i="24"/>
  <c r="E689" i="24"/>
  <c r="E709" i="24"/>
  <c r="E688" i="24"/>
  <c r="E687" i="24"/>
  <c r="E686" i="24"/>
  <c r="E681" i="24"/>
  <c r="E673" i="24"/>
  <c r="E710" i="24"/>
  <c r="E685" i="24"/>
  <c r="E684" i="24"/>
  <c r="E678" i="24"/>
  <c r="E670" i="24"/>
  <c r="E647" i="24"/>
  <c r="E646" i="24"/>
  <c r="E645" i="24"/>
  <c r="E629" i="24"/>
  <c r="E626" i="24"/>
  <c r="E707" i="24"/>
  <c r="E683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704" i="24"/>
  <c r="E680" i="24"/>
  <c r="E672" i="24"/>
  <c r="E701" i="24"/>
  <c r="E677" i="24"/>
  <c r="E669" i="24"/>
  <c r="E627" i="24"/>
  <c r="E716" i="24"/>
  <c r="E696" i="24"/>
  <c r="E695" i="24"/>
  <c r="E694" i="24"/>
  <c r="E679" i="24"/>
  <c r="E671" i="24"/>
  <c r="E668" i="24"/>
  <c r="E691" i="24"/>
  <c r="E702" i="24"/>
  <c r="E682" i="24"/>
  <c r="E699" i="24"/>
  <c r="E693" i="24"/>
  <c r="E676" i="24"/>
  <c r="E625" i="24"/>
  <c r="E712" i="24"/>
  <c r="E692" i="24"/>
  <c r="E624" i="24"/>
  <c r="F624" i="24" s="1"/>
  <c r="F711" i="24" s="1"/>
  <c r="E674" i="24"/>
  <c r="E628" i="24"/>
  <c r="F709" i="34"/>
  <c r="F701" i="34"/>
  <c r="F706" i="34"/>
  <c r="F698" i="34"/>
  <c r="F711" i="34"/>
  <c r="F703" i="34"/>
  <c r="F708" i="34"/>
  <c r="F700" i="34"/>
  <c r="F713" i="34"/>
  <c r="F705" i="34"/>
  <c r="F697" i="34"/>
  <c r="F712" i="34"/>
  <c r="F704" i="34"/>
  <c r="F696" i="34"/>
  <c r="F695" i="34"/>
  <c r="F687" i="34"/>
  <c r="F679" i="34"/>
  <c r="F671" i="34"/>
  <c r="F625" i="34"/>
  <c r="F707" i="34"/>
  <c r="F692" i="34"/>
  <c r="F684" i="34"/>
  <c r="F676" i="34"/>
  <c r="F668" i="34"/>
  <c r="F628" i="34"/>
  <c r="F702" i="34"/>
  <c r="F689" i="34"/>
  <c r="F681" i="34"/>
  <c r="F673" i="34"/>
  <c r="F694" i="34"/>
  <c r="F686" i="34"/>
  <c r="F678" i="34"/>
  <c r="F670" i="34"/>
  <c r="F647" i="34"/>
  <c r="F646" i="34"/>
  <c r="F645" i="34"/>
  <c r="F629" i="34"/>
  <c r="F626" i="34"/>
  <c r="F691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716" i="34"/>
  <c r="F710" i="34"/>
  <c r="F693" i="34"/>
  <c r="F685" i="34"/>
  <c r="F677" i="34"/>
  <c r="F669" i="34"/>
  <c r="F627" i="34"/>
  <c r="F682" i="34"/>
  <c r="F688" i="34"/>
  <c r="F672" i="34"/>
  <c r="F690" i="34"/>
  <c r="F674" i="34"/>
  <c r="F680" i="34"/>
  <c r="F699" i="34"/>
  <c r="F687" i="24"/>
  <c r="F708" i="24"/>
  <c r="F700" i="24"/>
  <c r="C168" i="8"/>
  <c r="D421" i="24"/>
  <c r="F681" i="24" l="1"/>
  <c r="F691" i="24"/>
  <c r="F669" i="24"/>
  <c r="F682" i="24"/>
  <c r="F680" i="24"/>
  <c r="F639" i="24"/>
  <c r="F688" i="24"/>
  <c r="F640" i="24"/>
  <c r="F644" i="24"/>
  <c r="F627" i="24"/>
  <c r="F673" i="24"/>
  <c r="F645" i="24"/>
  <c r="F678" i="24"/>
  <c r="F709" i="24"/>
  <c r="F630" i="24"/>
  <c r="F684" i="24"/>
  <c r="F685" i="24"/>
  <c r="F690" i="24"/>
  <c r="F704" i="24"/>
  <c r="F668" i="24"/>
  <c r="F637" i="24"/>
  <c r="F671" i="24"/>
  <c r="F676" i="24"/>
  <c r="F638" i="24"/>
  <c r="F706" i="24"/>
  <c r="F689" i="24"/>
  <c r="F675" i="24"/>
  <c r="F686" i="24"/>
  <c r="F699" i="24"/>
  <c r="F631" i="24"/>
  <c r="F628" i="24"/>
  <c r="F712" i="24"/>
  <c r="F632" i="24"/>
  <c r="F683" i="24"/>
  <c r="F705" i="24"/>
  <c r="F716" i="24"/>
  <c r="F625" i="24"/>
  <c r="G625" i="24" s="1"/>
  <c r="F674" i="24"/>
  <c r="F636" i="24"/>
  <c r="F707" i="24"/>
  <c r="F713" i="24"/>
  <c r="F677" i="24"/>
  <c r="F646" i="24"/>
  <c r="F695" i="24"/>
  <c r="F692" i="24"/>
  <c r="F641" i="24"/>
  <c r="F697" i="24"/>
  <c r="F701" i="24"/>
  <c r="F642" i="24"/>
  <c r="F647" i="24"/>
  <c r="F703" i="24"/>
  <c r="F679" i="24"/>
  <c r="F633" i="24"/>
  <c r="F694" i="24"/>
  <c r="F629" i="24"/>
  <c r="F693" i="24"/>
  <c r="F634" i="24"/>
  <c r="F702" i="24"/>
  <c r="F696" i="24"/>
  <c r="F626" i="24"/>
  <c r="F698" i="24"/>
  <c r="F672" i="24"/>
  <c r="F635" i="24"/>
  <c r="F643" i="24"/>
  <c r="F670" i="24"/>
  <c r="F710" i="24"/>
  <c r="E715" i="24"/>
  <c r="C172" i="8"/>
  <c r="D424" i="24"/>
  <c r="C177" i="8" s="1"/>
  <c r="F715" i="34"/>
  <c r="G625" i="34"/>
  <c r="F715" i="24" l="1"/>
  <c r="G700" i="24"/>
  <c r="M700" i="24" s="1"/>
  <c r="G151" i="32" s="1"/>
  <c r="G707" i="24"/>
  <c r="M707" i="24" s="1"/>
  <c r="G183" i="32" s="1"/>
  <c r="G642" i="24"/>
  <c r="G682" i="24"/>
  <c r="M682" i="24" s="1"/>
  <c r="C87" i="32" s="1"/>
  <c r="G690" i="24"/>
  <c r="M690" i="24" s="1"/>
  <c r="D119" i="32" s="1"/>
  <c r="G676" i="24"/>
  <c r="M676" i="24" s="1"/>
  <c r="D55" i="32" s="1"/>
  <c r="G635" i="24"/>
  <c r="G712" i="24"/>
  <c r="M712" i="24" s="1"/>
  <c r="E215" i="32" s="1"/>
  <c r="G630" i="24"/>
  <c r="J630" i="24" s="1"/>
  <c r="G701" i="24"/>
  <c r="G640" i="24"/>
  <c r="G669" i="24"/>
  <c r="M669" i="24" s="1"/>
  <c r="D23" i="32" s="1"/>
  <c r="G626" i="24"/>
  <c r="G692" i="24"/>
  <c r="M692" i="24" s="1"/>
  <c r="G699" i="24"/>
  <c r="M699" i="24" s="1"/>
  <c r="F151" i="32" s="1"/>
  <c r="G641" i="24"/>
  <c r="G674" i="24"/>
  <c r="M674" i="24" s="1"/>
  <c r="I23" i="32" s="1"/>
  <c r="G689" i="24"/>
  <c r="M689" i="24" s="1"/>
  <c r="C119" i="32" s="1"/>
  <c r="G627" i="24"/>
  <c r="G633" i="24"/>
  <c r="G636" i="24"/>
  <c r="G698" i="24"/>
  <c r="G710" i="24"/>
  <c r="G679" i="24"/>
  <c r="M679" i="24" s="1"/>
  <c r="G695" i="24"/>
  <c r="M695" i="24" s="1"/>
  <c r="I119" i="32" s="1"/>
  <c r="G716" i="24"/>
  <c r="G632" i="24"/>
  <c r="G684" i="24"/>
  <c r="M684" i="24" s="1"/>
  <c r="E87" i="32" s="1"/>
  <c r="G691" i="24"/>
  <c r="M691" i="24" s="1"/>
  <c r="G704" i="24"/>
  <c r="M704" i="24" s="1"/>
  <c r="D183" i="32" s="1"/>
  <c r="G711" i="24"/>
  <c r="M711" i="24" s="1"/>
  <c r="D215" i="32" s="1"/>
  <c r="G688" i="24"/>
  <c r="M688" i="24" s="1"/>
  <c r="I87" i="32" s="1"/>
  <c r="G645" i="24"/>
  <c r="L647" i="24" s="1"/>
  <c r="G631" i="24"/>
  <c r="K644" i="24" s="1"/>
  <c r="G706" i="24"/>
  <c r="M706" i="24" s="1"/>
  <c r="F183" i="32" s="1"/>
  <c r="G694" i="24"/>
  <c r="G708" i="24"/>
  <c r="M708" i="24" s="1"/>
  <c r="H183" i="32" s="1"/>
  <c r="G713" i="24"/>
  <c r="M713" i="24" s="1"/>
  <c r="F215" i="32" s="1"/>
  <c r="G703" i="24"/>
  <c r="M703" i="24" s="1"/>
  <c r="C183" i="32" s="1"/>
  <c r="G680" i="24"/>
  <c r="M680" i="24" s="1"/>
  <c r="H55" i="32" s="1"/>
  <c r="G697" i="24"/>
  <c r="G681" i="24"/>
  <c r="M681" i="24" s="1"/>
  <c r="I55" i="32" s="1"/>
  <c r="G685" i="24"/>
  <c r="M685" i="24" s="1"/>
  <c r="F87" i="32" s="1"/>
  <c r="G629" i="24"/>
  <c r="I629" i="24" s="1"/>
  <c r="G678" i="24"/>
  <c r="M678" i="24" s="1"/>
  <c r="G668" i="24"/>
  <c r="M668" i="24" s="1"/>
  <c r="G686" i="24"/>
  <c r="M686" i="24" s="1"/>
  <c r="G87" i="32" s="1"/>
  <c r="G637" i="24"/>
  <c r="G705" i="24"/>
  <c r="M705" i="24" s="1"/>
  <c r="E183" i="32" s="1"/>
  <c r="G683" i="24"/>
  <c r="M683" i="24" s="1"/>
  <c r="D87" i="32" s="1"/>
  <c r="G672" i="24"/>
  <c r="G696" i="24"/>
  <c r="M696" i="24" s="1"/>
  <c r="C151" i="32" s="1"/>
  <c r="G673" i="24"/>
  <c r="M673" i="24" s="1"/>
  <c r="H23" i="32" s="1"/>
  <c r="G670" i="24"/>
  <c r="G687" i="24"/>
  <c r="M687" i="24" s="1"/>
  <c r="H87" i="32" s="1"/>
  <c r="G646" i="24"/>
  <c r="G675" i="24"/>
  <c r="M675" i="24" s="1"/>
  <c r="C55" i="32" s="1"/>
  <c r="G647" i="24"/>
  <c r="G693" i="24"/>
  <c r="G702" i="24"/>
  <c r="G644" i="24"/>
  <c r="G677" i="24"/>
  <c r="G671" i="24"/>
  <c r="M671" i="24" s="1"/>
  <c r="F23" i="32" s="1"/>
  <c r="G634" i="24"/>
  <c r="G639" i="24"/>
  <c r="G638" i="24"/>
  <c r="G628" i="24"/>
  <c r="G643" i="24"/>
  <c r="G709" i="24"/>
  <c r="M709" i="24" s="1"/>
  <c r="I183" i="32" s="1"/>
  <c r="G706" i="34"/>
  <c r="G698" i="34"/>
  <c r="G711" i="34"/>
  <c r="G703" i="34"/>
  <c r="G708" i="34"/>
  <c r="G700" i="34"/>
  <c r="G713" i="34"/>
  <c r="G705" i="34"/>
  <c r="G697" i="34"/>
  <c r="G710" i="34"/>
  <c r="G702" i="34"/>
  <c r="G709" i="34"/>
  <c r="G701" i="34"/>
  <c r="G712" i="34"/>
  <c r="G707" i="34"/>
  <c r="G692" i="34"/>
  <c r="G684" i="34"/>
  <c r="G676" i="34"/>
  <c r="G668" i="34"/>
  <c r="G628" i="34"/>
  <c r="G689" i="34"/>
  <c r="G681" i="34"/>
  <c r="G673" i="34"/>
  <c r="G694" i="34"/>
  <c r="G686" i="34"/>
  <c r="G678" i="34"/>
  <c r="G670" i="34"/>
  <c r="G647" i="34"/>
  <c r="G646" i="34"/>
  <c r="G645" i="34"/>
  <c r="G629" i="34"/>
  <c r="G626" i="34"/>
  <c r="G715" i="34" s="1"/>
  <c r="G691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704" i="34"/>
  <c r="G699" i="34"/>
  <c r="G688" i="34"/>
  <c r="G680" i="34"/>
  <c r="G672" i="34"/>
  <c r="G690" i="34"/>
  <c r="G682" i="34"/>
  <c r="G674" i="34"/>
  <c r="G627" i="34"/>
  <c r="G693" i="34"/>
  <c r="G677" i="34"/>
  <c r="G695" i="34"/>
  <c r="G679" i="34"/>
  <c r="G696" i="34"/>
  <c r="G687" i="34"/>
  <c r="G671" i="34"/>
  <c r="G685" i="34"/>
  <c r="G716" i="34"/>
  <c r="G669" i="34"/>
  <c r="H628" i="24" l="1"/>
  <c r="H689" i="24" s="1"/>
  <c r="H674" i="24"/>
  <c r="H693" i="24"/>
  <c r="H670" i="24"/>
  <c r="H637" i="24"/>
  <c r="H681" i="24"/>
  <c r="H636" i="24"/>
  <c r="H698" i="24"/>
  <c r="H697" i="24"/>
  <c r="H710" i="24"/>
  <c r="H700" i="24"/>
  <c r="H711" i="24"/>
  <c r="H676" i="24"/>
  <c r="H647" i="24"/>
  <c r="H635" i="24"/>
  <c r="H684" i="24"/>
  <c r="H634" i="24"/>
  <c r="H712" i="24"/>
  <c r="H673" i="24"/>
  <c r="H702" i="24"/>
  <c r="H680" i="24"/>
  <c r="H679" i="24"/>
  <c r="H668" i="24"/>
  <c r="H646" i="24"/>
  <c r="H633" i="24"/>
  <c r="H675" i="24"/>
  <c r="H632" i="24"/>
  <c r="H713" i="24"/>
  <c r="H686" i="24"/>
  <c r="H709" i="24"/>
  <c r="H716" i="24"/>
  <c r="H672" i="24"/>
  <c r="H671" i="24"/>
  <c r="H706" i="24"/>
  <c r="H645" i="24"/>
  <c r="H631" i="24"/>
  <c r="H643" i="24"/>
  <c r="H630" i="24"/>
  <c r="H638" i="24"/>
  <c r="H707" i="24"/>
  <c r="H701" i="24"/>
  <c r="H708" i="24"/>
  <c r="H687" i="24"/>
  <c r="H703" i="24"/>
  <c r="H629" i="24"/>
  <c r="H699" i="24"/>
  <c r="H642" i="24"/>
  <c r="H677" i="24"/>
  <c r="H641" i="24"/>
  <c r="H678" i="24"/>
  <c r="H705" i="24"/>
  <c r="H704" i="24"/>
  <c r="H669" i="24"/>
  <c r="H695" i="24"/>
  <c r="H685" i="24"/>
  <c r="H644" i="24"/>
  <c r="H683" i="24"/>
  <c r="H640" i="24"/>
  <c r="H690" i="24"/>
  <c r="H696" i="24"/>
  <c r="H682" i="24"/>
  <c r="H694" i="24"/>
  <c r="H639" i="24"/>
  <c r="H692" i="24"/>
  <c r="L703" i="24"/>
  <c r="L668" i="24"/>
  <c r="L715" i="24" s="1"/>
  <c r="L691" i="24"/>
  <c r="L687" i="24"/>
  <c r="L682" i="24"/>
  <c r="L712" i="24"/>
  <c r="L683" i="24"/>
  <c r="L706" i="24"/>
  <c r="L716" i="24"/>
  <c r="L688" i="24"/>
  <c r="L709" i="24"/>
  <c r="L708" i="24"/>
  <c r="L705" i="24"/>
  <c r="L690" i="24"/>
  <c r="L686" i="24"/>
  <c r="L674" i="24"/>
  <c r="L692" i="24"/>
  <c r="L694" i="24"/>
  <c r="M694" i="24" s="1"/>
  <c r="H119" i="32" s="1"/>
  <c r="L704" i="24"/>
  <c r="L680" i="24"/>
  <c r="L711" i="24"/>
  <c r="L701" i="24"/>
  <c r="M701" i="24" s="1"/>
  <c r="H151" i="32" s="1"/>
  <c r="L700" i="24"/>
  <c r="L696" i="24"/>
  <c r="L689" i="24"/>
  <c r="L675" i="24"/>
  <c r="L679" i="24"/>
  <c r="L695" i="24"/>
  <c r="L678" i="24"/>
  <c r="L684" i="24"/>
  <c r="L671" i="24"/>
  <c r="L693" i="24"/>
  <c r="M693" i="24" s="1"/>
  <c r="L713" i="24"/>
  <c r="L685" i="24"/>
  <c r="L707" i="24"/>
  <c r="L681" i="24"/>
  <c r="L710" i="24"/>
  <c r="M710" i="24" s="1"/>
  <c r="C215" i="32" s="1"/>
  <c r="L670" i="24"/>
  <c r="M670" i="24" s="1"/>
  <c r="E23" i="32" s="1"/>
  <c r="L669" i="24"/>
  <c r="L676" i="24"/>
  <c r="L698" i="24"/>
  <c r="M698" i="24" s="1"/>
  <c r="E151" i="32" s="1"/>
  <c r="L697" i="24"/>
  <c r="M697" i="24" s="1"/>
  <c r="D151" i="32" s="1"/>
  <c r="L673" i="24"/>
  <c r="L699" i="24"/>
  <c r="L672" i="24"/>
  <c r="M672" i="24" s="1"/>
  <c r="G23" i="32" s="1"/>
  <c r="L677" i="24"/>
  <c r="M677" i="24" s="1"/>
  <c r="L702" i="24"/>
  <c r="M702" i="24" s="1"/>
  <c r="I151" i="32" s="1"/>
  <c r="J709" i="24"/>
  <c r="J711" i="24"/>
  <c r="J668" i="24"/>
  <c r="J689" i="24"/>
  <c r="J700" i="24"/>
  <c r="J631" i="24"/>
  <c r="J669" i="24"/>
  <c r="J703" i="24"/>
  <c r="J683" i="24"/>
  <c r="J681" i="24"/>
  <c r="J675" i="24"/>
  <c r="J704" i="24"/>
  <c r="J677" i="24"/>
  <c r="J716" i="24"/>
  <c r="J701" i="24"/>
  <c r="J679" i="24"/>
  <c r="J705" i="24"/>
  <c r="J688" i="24"/>
  <c r="J680" i="24"/>
  <c r="J685" i="24"/>
  <c r="J640" i="24"/>
  <c r="J684" i="24"/>
  <c r="J696" i="24"/>
  <c r="J647" i="24"/>
  <c r="J632" i="24"/>
  <c r="J676" i="24"/>
  <c r="J707" i="24"/>
  <c r="J706" i="24"/>
  <c r="J671" i="24"/>
  <c r="J694" i="24"/>
  <c r="J687" i="24"/>
  <c r="J672" i="24"/>
  <c r="J641" i="24"/>
  <c r="J638" i="24"/>
  <c r="J708" i="24"/>
  <c r="J678" i="24"/>
  <c r="J713" i="24"/>
  <c r="J636" i="24"/>
  <c r="J639" i="24"/>
  <c r="J674" i="24"/>
  <c r="J686" i="24"/>
  <c r="J699" i="24"/>
  <c r="J698" i="24"/>
  <c r="J693" i="24"/>
  <c r="J644" i="24"/>
  <c r="J710" i="24"/>
  <c r="J637" i="24"/>
  <c r="J645" i="24"/>
  <c r="J691" i="24"/>
  <c r="J690" i="24"/>
  <c r="J697" i="24"/>
  <c r="J692" i="24"/>
  <c r="J670" i="24"/>
  <c r="J634" i="24"/>
  <c r="J702" i="24"/>
  <c r="J712" i="24"/>
  <c r="J682" i="24"/>
  <c r="J695" i="24"/>
  <c r="J673" i="24"/>
  <c r="J646" i="24"/>
  <c r="J635" i="24"/>
  <c r="J643" i="24"/>
  <c r="J642" i="24"/>
  <c r="J633" i="24"/>
  <c r="I710" i="24"/>
  <c r="I704" i="24"/>
  <c r="I682" i="24"/>
  <c r="I696" i="24"/>
  <c r="I681" i="24"/>
  <c r="I642" i="24"/>
  <c r="I634" i="24"/>
  <c r="I647" i="24"/>
  <c r="I645" i="24"/>
  <c r="I631" i="24"/>
  <c r="I713" i="24"/>
  <c r="I692" i="24"/>
  <c r="I680" i="24"/>
  <c r="I690" i="24"/>
  <c r="I702" i="24"/>
  <c r="I709" i="24"/>
  <c r="I674" i="24"/>
  <c r="I695" i="24"/>
  <c r="I673" i="24"/>
  <c r="I641" i="24"/>
  <c r="I633" i="24"/>
  <c r="I706" i="24"/>
  <c r="I684" i="24"/>
  <c r="I707" i="24"/>
  <c r="I708" i="24"/>
  <c r="I637" i="24"/>
  <c r="I700" i="24"/>
  <c r="I643" i="24"/>
  <c r="I694" i="24"/>
  <c r="I701" i="24"/>
  <c r="I711" i="24"/>
  <c r="I676" i="24"/>
  <c r="I703" i="24"/>
  <c r="I640" i="24"/>
  <c r="I632" i="24"/>
  <c r="I688" i="24"/>
  <c r="I668" i="24"/>
  <c r="I697" i="24"/>
  <c r="I686" i="24"/>
  <c r="I693" i="24"/>
  <c r="I679" i="24"/>
  <c r="I639" i="24"/>
  <c r="I678" i="24"/>
  <c r="I675" i="24"/>
  <c r="I669" i="24"/>
  <c r="I670" i="24"/>
  <c r="I716" i="24"/>
  <c r="I685" i="24"/>
  <c r="I671" i="24"/>
  <c r="I705" i="24"/>
  <c r="I683" i="24"/>
  <c r="I638" i="24"/>
  <c r="I630" i="24"/>
  <c r="I715" i="24" s="1"/>
  <c r="I646" i="24"/>
  <c r="I712" i="24"/>
  <c r="I635" i="24"/>
  <c r="I699" i="24"/>
  <c r="I677" i="24"/>
  <c r="I698" i="24"/>
  <c r="I691" i="24"/>
  <c r="I644" i="24"/>
  <c r="I636" i="24"/>
  <c r="I689" i="24"/>
  <c r="I672" i="24"/>
  <c r="I687" i="24"/>
  <c r="K709" i="24"/>
  <c r="K679" i="24"/>
  <c r="K694" i="24"/>
  <c r="K689" i="24"/>
  <c r="K675" i="24"/>
  <c r="K672" i="24"/>
  <c r="K686" i="24"/>
  <c r="K701" i="24"/>
  <c r="K671" i="24"/>
  <c r="K693" i="24"/>
  <c r="K678" i="24"/>
  <c r="K713" i="24"/>
  <c r="K683" i="24"/>
  <c r="K668" i="24"/>
  <c r="K715" i="24" s="1"/>
  <c r="K706" i="24"/>
  <c r="K708" i="24"/>
  <c r="K692" i="24"/>
  <c r="K670" i="24"/>
  <c r="K677" i="24"/>
  <c r="K680" i="24"/>
  <c r="K695" i="24"/>
  <c r="K711" i="24"/>
  <c r="K697" i="24"/>
  <c r="K681" i="24"/>
  <c r="K716" i="24"/>
  <c r="K669" i="24"/>
  <c r="K704" i="24"/>
  <c r="K702" i="24"/>
  <c r="K684" i="24"/>
  <c r="K712" i="24"/>
  <c r="K703" i="24"/>
  <c r="K676" i="24"/>
  <c r="K673" i="24"/>
  <c r="K699" i="24"/>
  <c r="K682" i="24"/>
  <c r="K710" i="24"/>
  <c r="K696" i="24"/>
  <c r="K687" i="24"/>
  <c r="K705" i="24"/>
  <c r="K691" i="24"/>
  <c r="K685" i="24"/>
  <c r="K674" i="24"/>
  <c r="K688" i="24"/>
  <c r="K707" i="24"/>
  <c r="K698" i="24"/>
  <c r="K690" i="24"/>
  <c r="K700" i="24"/>
  <c r="C23" i="32"/>
  <c r="M715" i="24"/>
  <c r="F119" i="32"/>
  <c r="F55" i="32"/>
  <c r="E119" i="32"/>
  <c r="E55" i="32"/>
  <c r="G715" i="24"/>
  <c r="H628" i="34"/>
  <c r="H691" i="24" l="1"/>
  <c r="H688" i="24"/>
  <c r="H715" i="24"/>
  <c r="J715" i="24"/>
  <c r="G55" i="32"/>
  <c r="G119" i="32"/>
  <c r="H711" i="34"/>
  <c r="H703" i="34"/>
  <c r="H708" i="34"/>
  <c r="H700" i="34"/>
  <c r="H713" i="34"/>
  <c r="H705" i="34"/>
  <c r="H710" i="34"/>
  <c r="H702" i="34"/>
  <c r="H716" i="34"/>
  <c r="H707" i="34"/>
  <c r="H699" i="34"/>
  <c r="H706" i="34"/>
  <c r="H698" i="34"/>
  <c r="H689" i="34"/>
  <c r="H681" i="34"/>
  <c r="H673" i="34"/>
  <c r="H694" i="34"/>
  <c r="H686" i="34"/>
  <c r="H678" i="34"/>
  <c r="H670" i="34"/>
  <c r="H647" i="34"/>
  <c r="H646" i="34"/>
  <c r="H645" i="34"/>
  <c r="H629" i="34"/>
  <c r="H709" i="34"/>
  <c r="H691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704" i="34"/>
  <c r="H688" i="34"/>
  <c r="H680" i="34"/>
  <c r="H672" i="34"/>
  <c r="H696" i="34"/>
  <c r="H693" i="34"/>
  <c r="H685" i="34"/>
  <c r="H677" i="34"/>
  <c r="H669" i="34"/>
  <c r="H701" i="34"/>
  <c r="H695" i="34"/>
  <c r="H687" i="34"/>
  <c r="H679" i="34"/>
  <c r="H671" i="34"/>
  <c r="H684" i="34"/>
  <c r="H668" i="34"/>
  <c r="H712" i="34"/>
  <c r="H697" i="34"/>
  <c r="H690" i="34"/>
  <c r="H674" i="34"/>
  <c r="H692" i="34"/>
  <c r="H682" i="34"/>
  <c r="H676" i="34"/>
  <c r="H715" i="34" l="1"/>
  <c r="I629" i="34"/>
  <c r="I708" i="34" l="1"/>
  <c r="I700" i="34"/>
  <c r="I713" i="34"/>
  <c r="I705" i="34"/>
  <c r="I697" i="34"/>
  <c r="I710" i="34"/>
  <c r="I702" i="34"/>
  <c r="I716" i="34"/>
  <c r="I707" i="34"/>
  <c r="I699" i="34"/>
  <c r="I712" i="34"/>
  <c r="I704" i="34"/>
  <c r="I711" i="34"/>
  <c r="I703" i="34"/>
  <c r="I698" i="34"/>
  <c r="I694" i="34"/>
  <c r="I686" i="34"/>
  <c r="I678" i="34"/>
  <c r="I670" i="34"/>
  <c r="I647" i="34"/>
  <c r="I646" i="34"/>
  <c r="I645" i="34"/>
  <c r="I709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688" i="34"/>
  <c r="I680" i="34"/>
  <c r="I672" i="34"/>
  <c r="I696" i="34"/>
  <c r="I693" i="34"/>
  <c r="I685" i="34"/>
  <c r="I677" i="34"/>
  <c r="I669" i="34"/>
  <c r="I706" i="34"/>
  <c r="I690" i="34"/>
  <c r="I682" i="34"/>
  <c r="I674" i="34"/>
  <c r="I692" i="34"/>
  <c r="I684" i="34"/>
  <c r="I676" i="34"/>
  <c r="I668" i="34"/>
  <c r="I695" i="34"/>
  <c r="I679" i="34"/>
  <c r="I681" i="34"/>
  <c r="I701" i="34"/>
  <c r="I673" i="34"/>
  <c r="I687" i="34"/>
  <c r="I671" i="34"/>
  <c r="I689" i="34"/>
  <c r="I715" i="34" l="1"/>
  <c r="J630" i="34"/>
  <c r="J713" i="34" l="1"/>
  <c r="J705" i="34"/>
  <c r="J697" i="34"/>
  <c r="J710" i="34"/>
  <c r="J702" i="34"/>
  <c r="J716" i="34"/>
  <c r="J707" i="34"/>
  <c r="J699" i="34"/>
  <c r="J712" i="34"/>
  <c r="J704" i="34"/>
  <c r="J709" i="34"/>
  <c r="J701" i="34"/>
  <c r="J708" i="34"/>
  <c r="J700" i="34"/>
  <c r="J691" i="34"/>
  <c r="J683" i="34"/>
  <c r="J675" i="34"/>
  <c r="J644" i="34"/>
  <c r="K644" i="34" s="1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688" i="34"/>
  <c r="J680" i="34"/>
  <c r="J672" i="34"/>
  <c r="J696" i="34"/>
  <c r="J693" i="34"/>
  <c r="J685" i="34"/>
  <c r="J677" i="34"/>
  <c r="J669" i="34"/>
  <c r="J711" i="34"/>
  <c r="J706" i="34"/>
  <c r="J690" i="34"/>
  <c r="J682" i="34"/>
  <c r="J674" i="34"/>
  <c r="J695" i="34"/>
  <c r="J687" i="34"/>
  <c r="J679" i="34"/>
  <c r="J671" i="34"/>
  <c r="J689" i="34"/>
  <c r="J681" i="34"/>
  <c r="J673" i="34"/>
  <c r="J684" i="34"/>
  <c r="J668" i="34"/>
  <c r="J703" i="34"/>
  <c r="J698" i="34"/>
  <c r="J686" i="34"/>
  <c r="J670" i="34"/>
  <c r="J645" i="34"/>
  <c r="J692" i="34"/>
  <c r="J676" i="34"/>
  <c r="J647" i="34"/>
  <c r="L647" i="34" s="1"/>
  <c r="J678" i="34"/>
  <c r="J646" i="34"/>
  <c r="J694" i="34"/>
  <c r="J715" i="34" l="1"/>
  <c r="L716" i="34"/>
  <c r="L707" i="34"/>
  <c r="M707" i="34" s="1"/>
  <c r="L699" i="34"/>
  <c r="M699" i="34" s="1"/>
  <c r="L712" i="34"/>
  <c r="M712" i="34" s="1"/>
  <c r="L704" i="34"/>
  <c r="M704" i="34" s="1"/>
  <c r="L696" i="34"/>
  <c r="M696" i="34" s="1"/>
  <c r="L709" i="34"/>
  <c r="M709" i="34" s="1"/>
  <c r="L701" i="34"/>
  <c r="M701" i="34" s="1"/>
  <c r="L706" i="34"/>
  <c r="M706" i="34" s="1"/>
  <c r="L698" i="34"/>
  <c r="M698" i="34" s="1"/>
  <c r="L711" i="34"/>
  <c r="M711" i="34" s="1"/>
  <c r="L703" i="34"/>
  <c r="M703" i="34" s="1"/>
  <c r="L710" i="34"/>
  <c r="M710" i="34" s="1"/>
  <c r="L702" i="34"/>
  <c r="M702" i="34" s="1"/>
  <c r="L700" i="34"/>
  <c r="M700" i="34" s="1"/>
  <c r="L693" i="34"/>
  <c r="M693" i="34" s="1"/>
  <c r="L685" i="34"/>
  <c r="M685" i="34" s="1"/>
  <c r="L677" i="34"/>
  <c r="M677" i="34" s="1"/>
  <c r="L669" i="34"/>
  <c r="M669" i="34" s="1"/>
  <c r="L690" i="34"/>
  <c r="M690" i="34" s="1"/>
  <c r="L682" i="34"/>
  <c r="M682" i="34" s="1"/>
  <c r="L674" i="34"/>
  <c r="M674" i="34" s="1"/>
  <c r="L695" i="34"/>
  <c r="M695" i="34" s="1"/>
  <c r="L687" i="34"/>
  <c r="M687" i="34" s="1"/>
  <c r="L679" i="34"/>
  <c r="M679" i="34" s="1"/>
  <c r="L671" i="34"/>
  <c r="M671" i="34" s="1"/>
  <c r="L713" i="34"/>
  <c r="M713" i="34" s="1"/>
  <c r="L692" i="34"/>
  <c r="M692" i="34" s="1"/>
  <c r="L684" i="34"/>
  <c r="M684" i="34" s="1"/>
  <c r="L676" i="34"/>
  <c r="M676" i="34" s="1"/>
  <c r="L668" i="34"/>
  <c r="L708" i="34"/>
  <c r="M708" i="34" s="1"/>
  <c r="L697" i="34"/>
  <c r="M697" i="34" s="1"/>
  <c r="L689" i="34"/>
  <c r="M689" i="34" s="1"/>
  <c r="L681" i="34"/>
  <c r="M681" i="34" s="1"/>
  <c r="L673" i="34"/>
  <c r="M673" i="34" s="1"/>
  <c r="L691" i="34"/>
  <c r="M691" i="34" s="1"/>
  <c r="L683" i="34"/>
  <c r="M683" i="34" s="1"/>
  <c r="L675" i="34"/>
  <c r="M675" i="34" s="1"/>
  <c r="L686" i="34"/>
  <c r="M686" i="34" s="1"/>
  <c r="L670" i="34"/>
  <c r="M670" i="34" s="1"/>
  <c r="L688" i="34"/>
  <c r="M688" i="34" s="1"/>
  <c r="L672" i="34"/>
  <c r="M672" i="34" s="1"/>
  <c r="L694" i="34"/>
  <c r="M694" i="34" s="1"/>
  <c r="L678" i="34"/>
  <c r="M678" i="34" s="1"/>
  <c r="L705" i="34"/>
  <c r="M705" i="34" s="1"/>
  <c r="L680" i="34"/>
  <c r="M680" i="34" s="1"/>
  <c r="K710" i="34"/>
  <c r="K702" i="34"/>
  <c r="K716" i="34"/>
  <c r="K707" i="34"/>
  <c r="K699" i="34"/>
  <c r="K712" i="34"/>
  <c r="K704" i="34"/>
  <c r="K709" i="34"/>
  <c r="K701" i="34"/>
  <c r="K706" i="34"/>
  <c r="K698" i="34"/>
  <c r="K713" i="34"/>
  <c r="K705" i="34"/>
  <c r="K697" i="34"/>
  <c r="K688" i="34"/>
  <c r="K680" i="34"/>
  <c r="K672" i="34"/>
  <c r="K700" i="34"/>
  <c r="K696" i="34"/>
  <c r="K693" i="34"/>
  <c r="K685" i="34"/>
  <c r="K677" i="34"/>
  <c r="K669" i="34"/>
  <c r="K711" i="34"/>
  <c r="K690" i="34"/>
  <c r="K682" i="34"/>
  <c r="K674" i="34"/>
  <c r="K695" i="34"/>
  <c r="K687" i="34"/>
  <c r="K679" i="34"/>
  <c r="K671" i="34"/>
  <c r="K692" i="34"/>
  <c r="K684" i="34"/>
  <c r="K676" i="34"/>
  <c r="K668" i="34"/>
  <c r="K715" i="34" s="1"/>
  <c r="K703" i="34"/>
  <c r="K694" i="34"/>
  <c r="K686" i="34"/>
  <c r="K678" i="34"/>
  <c r="K670" i="34"/>
  <c r="K691" i="34"/>
  <c r="K675" i="34"/>
  <c r="K708" i="34"/>
  <c r="K681" i="34"/>
  <c r="K683" i="34"/>
  <c r="K689" i="34"/>
  <c r="K673" i="34"/>
  <c r="L715" i="34" l="1"/>
  <c r="M668" i="34"/>
  <c r="M715" i="34" s="1"/>
</calcChain>
</file>

<file path=xl/sharedStrings.xml><?xml version="1.0" encoding="utf-8"?>
<sst xmlns="http://schemas.openxmlformats.org/spreadsheetml/2006/main" count="4859" uniqueCount="1374">
  <si>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</si>
  <si>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</si>
  <si>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</si>
  <si>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</si>
  <si>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</si>
  <si>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</si>
  <si>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</si>
  <si>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</si>
  <si>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</si>
  <si>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</si>
  <si>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</si>
  <si>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</si>
  <si>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</si>
  <si>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</si>
  <si>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</si>
  <si>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</si>
  <si>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</si>
  <si>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</si>
  <si>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</si>
  <si>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</si>
  <si>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</si>
  <si>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</si>
  <si>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</si>
  <si>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</si>
  <si>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</si>
  <si>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</si>
  <si>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</si>
  <si>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</si>
  <si>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</si>
  <si>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</si>
  <si>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</si>
  <si>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</si>
  <si>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</si>
  <si>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</si>
  <si>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</si>
  <si>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</si>
  <si>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</si>
  <si>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</si>
  <si>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</si>
  <si>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</si>
  <si>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</si>
  <si>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</si>
  <si>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</si>
  <si>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</si>
  <si>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</si>
  <si>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</si>
  <si>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</si>
  <si>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</si>
  <si>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</si>
  <si>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</si>
  <si>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</si>
  <si>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</si>
  <si>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</si>
  <si>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</si>
  <si>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</si>
  <si>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</si>
  <si>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</si>
  <si>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</si>
  <si>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</si>
  <si>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</si>
  <si>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</si>
  <si>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</si>
  <si>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</si>
  <si>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</si>
  <si>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</si>
  <si>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</si>
  <si>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</si>
  <si>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</si>
  <si>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</si>
  <si>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</si>
  <si>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</si>
  <si>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</si>
  <si>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</si>
  <si>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</si>
  <si>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</si>
  <si>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</si>
  <si>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</si>
  <si>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</si>
  <si>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</si>
  <si>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</si>
  <si>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</si>
  <si>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</si>
  <si>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</si>
  <si>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</si>
  <si>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</si>
  <si>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</si>
  <si>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</si>
  <si>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</si>
  <si>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</si>
  <si>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</si>
  <si>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</si>
  <si>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</si>
  <si>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</si>
  <si>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</si>
  <si>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</si>
  <si>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</si>
  <si>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</si>
  <si>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</si>
  <si>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</si>
  <si>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</si>
  <si>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</si>
  <si>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</si>
  <si>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</si>
  <si>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</si>
  <si>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</si>
  <si>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</si>
  <si>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</si>
  <si>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</si>
  <si>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</si>
  <si>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</si>
  <si>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</si>
  <si>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</si>
  <si>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</si>
  <si>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</si>
  <si>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</si>
  <si>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</si>
  <si>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</si>
  <si>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</si>
  <si>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</si>
  <si>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</si>
  <si>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</si>
  <si>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</si>
  <si>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</si>
  <si>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</si>
  <si>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</si>
  <si>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</si>
  <si>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</si>
  <si>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</si>
  <si>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</si>
  <si>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</si>
  <si>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</si>
  <si>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</si>
  <si>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</si>
  <si>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</si>
  <si>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</si>
  <si>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</si>
  <si>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</si>
  <si>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</si>
  <si>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</si>
  <si>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</si>
  <si>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</si>
  <si>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</si>
  <si>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</si>
  <si>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</si>
  <si>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</si>
  <si>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</si>
  <si>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</si>
  <si>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</si>
  <si>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</si>
  <si>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</si>
  <si>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</si>
  <si>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</si>
  <si>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</si>
  <si>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</si>
  <si>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</si>
  <si>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</si>
  <si>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</si>
  <si>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</si>
  <si>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</si>
  <si>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</si>
  <si>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</si>
  <si>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</si>
  <si>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</si>
  <si>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</si>
  <si>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</si>
  <si>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</si>
  <si>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</si>
  <si>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</si>
  <si>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</si>
  <si>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</si>
  <si>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</si>
  <si>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</si>
  <si>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</si>
  <si>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</si>
  <si>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</si>
  <si>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</si>
  <si>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</si>
  <si>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</si>
  <si>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</si>
  <si>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</si>
  <si>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</si>
  <si>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</si>
  <si>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</si>
  <si>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</si>
  <si>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</si>
  <si>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</si>
  <si>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</si>
  <si>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</si>
  <si>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</si>
  <si>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</si>
  <si>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</si>
  <si>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</si>
  <si>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</si>
  <si>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</si>
  <si>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</si>
  <si>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</si>
  <si>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</si>
  <si>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</si>
  <si>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</si>
  <si>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</si>
  <si>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</si>
  <si>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</si>
  <si>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</si>
  <si>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</si>
  <si>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</si>
  <si>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</si>
  <si>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</si>
  <si>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</si>
  <si>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</si>
  <si>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</si>
  <si>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</si>
  <si>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</si>
  <si>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</si>
  <si>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</si>
  <si>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</si>
  <si>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</si>
  <si>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</si>
  <si>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</si>
  <si>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</si>
  <si>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</si>
  <si>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</si>
  <si>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</si>
  <si>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</si>
  <si>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</si>
  <si>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</si>
  <si>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</si>
  <si>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</si>
  <si>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</si>
  <si>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</si>
  <si>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</si>
  <si>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</si>
  <si>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</si>
  <si>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</si>
  <si>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</si>
  <si>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</si>
  <si>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</si>
  <si>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</si>
  <si>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</si>
  <si>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</si>
  <si>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</si>
  <si>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</si>
  <si>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</si>
  <si>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</si>
  <si>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</si>
  <si>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</si>
  <si>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</si>
  <si>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</si>
  <si>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</si>
  <si>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</si>
  <si>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</si>
  <si>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</si>
  <si>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</si>
  <si>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</si>
  <si>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</si>
  <si>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</si>
  <si>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</si>
  <si>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</si>
  <si>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</si>
  <si>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</si>
  <si>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</si>
  <si>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</si>
  <si>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</si>
  <si>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</si>
  <si>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</si>
  <si>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</si>
  <si>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</si>
  <si>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</si>
  <si>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</si>
  <si>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</si>
  <si>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</si>
  <si>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</si>
  <si>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</si>
  <si>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</si>
  <si>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</si>
  <si>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</si>
  <si>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</si>
  <si>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</si>
  <si>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</si>
  <si>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</si>
  <si>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</si>
  <si>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</si>
  <si>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</si>
  <si>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</si>
  <si>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</si>
  <si>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</si>
  <si>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</si>
  <si>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</si>
  <si>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</si>
  <si>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</si>
  <si>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</si>
  <si>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</si>
  <si>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</si>
  <si>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</si>
  <si>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</si>
  <si>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</si>
  <si>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</si>
  <si>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</si>
  <si>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</si>
  <si>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</si>
  <si>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</si>
  <si>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003</t>
  </si>
  <si>
    <t>Hospital Name</t>
  </si>
  <si>
    <t>Swedish Health Services DBA Swedish Medical Center Cherry Hill</t>
  </si>
  <si>
    <t>Mailing Address</t>
  </si>
  <si>
    <t xml:space="preserve">500 17th Ave </t>
  </si>
  <si>
    <t>City</t>
  </si>
  <si>
    <t>Seattle</t>
  </si>
  <si>
    <t>State</t>
  </si>
  <si>
    <t>WA</t>
  </si>
  <si>
    <t>Zip</t>
  </si>
  <si>
    <t>County</t>
  </si>
  <si>
    <t>King</t>
  </si>
  <si>
    <t>Chief Executive Officer</t>
  </si>
  <si>
    <t>Chief Financial Officer</t>
  </si>
  <si>
    <t>Chair of Governing Board</t>
  </si>
  <si>
    <t>Telephone Number</t>
  </si>
  <si>
    <t>206-320-2000</t>
  </si>
  <si>
    <t>Facsimile Number</t>
  </si>
  <si>
    <t>206-233-7468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</si>
  <si>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</si>
  <si>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</si>
  <si>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</si>
  <si>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</si>
  <si>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</si>
  <si>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</si>
  <si>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</si>
  <si>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</si>
  <si>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</si>
  <si>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</si>
  <si>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</si>
  <si>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</si>
  <si>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</si>
  <si>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</si>
  <si>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</si>
  <si>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</si>
  <si>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</si>
  <si>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</si>
  <si>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</si>
  <si>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</si>
  <si>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</si>
  <si>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</si>
  <si>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</si>
  <si>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</si>
  <si>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</si>
  <si>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</si>
  <si>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</si>
  <si>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</si>
  <si>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</si>
  <si>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</si>
  <si>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</si>
  <si>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</si>
  <si>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</si>
  <si>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</si>
  <si>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</si>
  <si>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</si>
  <si>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</si>
  <si>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</si>
  <si>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</si>
  <si>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</si>
  <si>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</si>
  <si>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</si>
  <si>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</si>
  <si>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</si>
  <si>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</si>
  <si>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</si>
  <si>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</si>
  <si>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</si>
  <si>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</si>
  <si>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</si>
  <si>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</si>
  <si>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</si>
  <si>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</si>
  <si>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</si>
  <si>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</si>
  <si>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</si>
  <si>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</si>
  <si>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</si>
  <si>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</si>
  <si>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</si>
  <si>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</si>
  <si>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</si>
  <si>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</si>
  <si>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</si>
  <si>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</si>
  <si>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</si>
  <si>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</si>
  <si>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</si>
  <si>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</si>
  <si>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</si>
  <si>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</si>
  <si>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</si>
  <si>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</si>
  <si>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</si>
  <si>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</si>
  <si>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</si>
  <si>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</si>
  <si>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</si>
  <si>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</si>
  <si>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</si>
  <si>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</si>
  <si>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</si>
  <si>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</si>
  <si>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</si>
  <si>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</si>
  <si>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</si>
  <si>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</si>
  <si>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</si>
  <si>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</si>
  <si>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</si>
  <si>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</si>
  <si>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</si>
  <si>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</si>
  <si>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</si>
  <si>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</si>
  <si>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</si>
  <si>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</si>
  <si>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</si>
  <si>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</si>
  <si>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</si>
  <si>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</si>
  <si>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</si>
  <si>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</si>
  <si>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</si>
  <si>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</si>
  <si>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</si>
  <si>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</si>
  <si>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</si>
  <si>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</si>
  <si>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</si>
  <si>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</si>
  <si>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</si>
  <si>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</si>
  <si>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</si>
  <si>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</si>
  <si>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</si>
  <si>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</si>
  <si>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</si>
  <si>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</si>
  <si>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</si>
  <si>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</si>
  <si>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</si>
  <si>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</si>
  <si>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</si>
  <si>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</si>
  <si>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</si>
  <si>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</si>
  <si>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</si>
  <si>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</si>
  <si>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</si>
  <si>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</si>
  <si>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</si>
  <si>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</si>
  <si>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</si>
  <si>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</si>
  <si>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</si>
  <si>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</si>
  <si>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</si>
  <si>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</si>
  <si>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</si>
  <si>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</si>
  <si>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</si>
  <si>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</si>
  <si>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</si>
  <si>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</si>
  <si>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</si>
  <si>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</si>
  <si>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</si>
  <si>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</si>
  <si>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</si>
  <si>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</si>
  <si>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</si>
  <si>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</si>
  <si>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</si>
  <si>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</si>
  <si>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</si>
  <si>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</si>
  <si>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</si>
  <si>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</si>
  <si>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</si>
  <si>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</si>
  <si>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</si>
  <si>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</si>
  <si>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</si>
  <si>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</si>
  <si>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</si>
  <si>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</si>
  <si>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</si>
  <si>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</si>
  <si>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</si>
  <si>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</si>
  <si>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</si>
  <si>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</si>
  <si>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</si>
  <si>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</si>
  <si>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</si>
  <si>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</si>
  <si>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</si>
  <si>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</si>
  <si>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</si>
  <si>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</si>
  <si>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</si>
  <si>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</si>
  <si>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</si>
  <si>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</si>
  <si>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</si>
  <si>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</si>
  <si>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</si>
  <si>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</si>
  <si>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</si>
  <si>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</si>
  <si>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</si>
  <si>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</si>
  <si>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</si>
  <si>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</si>
  <si>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</si>
  <si>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</si>
  <si>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</si>
  <si>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</si>
  <si>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</si>
  <si>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</si>
  <si>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</si>
  <si>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</si>
  <si>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</si>
  <si>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</si>
  <si>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</si>
  <si>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</si>
  <si>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</si>
  <si>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</si>
  <si>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</si>
  <si>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</si>
  <si>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</si>
  <si>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</si>
  <si>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</si>
  <si>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</si>
  <si>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</si>
  <si>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</si>
  <si>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</si>
  <si>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</si>
  <si>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</si>
  <si>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</si>
  <si>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</si>
  <si>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</si>
  <si>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</si>
  <si>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</si>
  <si>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</si>
  <si>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</si>
  <si>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</si>
  <si>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</si>
  <si>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</si>
  <si>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</si>
  <si>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</si>
  <si>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</si>
  <si>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</si>
  <si>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</si>
  <si>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</si>
  <si>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</si>
  <si>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</si>
  <si>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</si>
  <si>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</si>
  <si>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</si>
  <si>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</si>
  <si>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</si>
  <si>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</si>
  <si>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</si>
  <si>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</si>
  <si>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</si>
  <si>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</si>
  <si>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</si>
  <si>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</si>
  <si>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</si>
  <si>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</si>
  <si>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</si>
  <si>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</si>
  <si>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</si>
  <si>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</si>
  <si>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</si>
  <si>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</si>
  <si>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</si>
  <si>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</si>
  <si>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</si>
  <si>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</si>
  <si>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</si>
  <si>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</si>
  <si>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</si>
  <si>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</si>
  <si>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</si>
  <si>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</si>
  <si>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</si>
  <si>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</si>
  <si>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</si>
  <si>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</si>
  <si>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</si>
  <si>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</si>
  <si>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</si>
  <si>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</si>
  <si>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</si>
  <si>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</si>
  <si>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</si>
  <si>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</si>
  <si>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</si>
  <si>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</si>
  <si>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</si>
  <si>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</si>
  <si>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</si>
  <si>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</si>
  <si>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</si>
  <si>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</si>
  <si>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</si>
  <si>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</si>
  <si>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</si>
  <si>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</si>
  <si>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</si>
  <si>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</si>
  <si>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</si>
  <si>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</si>
  <si>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</si>
  <si>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</si>
  <si>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</si>
  <si>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</si>
  <si>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</si>
  <si>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</si>
  <si>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</si>
  <si>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</si>
  <si>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</si>
  <si>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</si>
  <si>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</si>
  <si>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</si>
  <si>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</si>
  <si>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</si>
  <si>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</si>
  <si>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</si>
  <si>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</si>
  <si>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</si>
  <si>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</si>
  <si>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</si>
  <si>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</si>
  <si>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</si>
  <si>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</si>
  <si>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</si>
  <si>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</si>
  <si>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</si>
  <si>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</si>
  <si>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</si>
  <si>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</si>
  <si>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</si>
  <si>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</si>
  <si>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</si>
  <si>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</si>
  <si>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</si>
  <si>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</si>
  <si>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</si>
  <si>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</si>
  <si>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</si>
  <si>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</si>
  <si>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</si>
  <si>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</si>
  <si>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</si>
  <si>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</si>
  <si>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</si>
  <si>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</si>
  <si>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</si>
  <si>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</si>
  <si>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</si>
  <si>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</si>
  <si>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</si>
  <si>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</si>
  <si>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</si>
  <si>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</si>
  <si>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</si>
  <si>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</si>
  <si>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</si>
  <si>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</si>
  <si>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</si>
  <si>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</si>
  <si>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</si>
  <si>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</si>
  <si>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</si>
  <si>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</si>
  <si>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</si>
  <si>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</si>
  <si>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</si>
  <si>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</si>
  <si>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</si>
  <si>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</si>
  <si>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</si>
  <si>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</si>
  <si>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</si>
  <si>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</si>
  <si>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</si>
  <si>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</si>
  <si>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</si>
  <si>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</si>
  <si>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</si>
  <si>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</si>
  <si>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</si>
  <si>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</si>
  <si>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</si>
  <si>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</si>
  <si>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</si>
  <si>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</si>
  <si>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</si>
  <si>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</si>
  <si>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</si>
  <si>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</si>
  <si>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</si>
  <si>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</si>
  <si>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</si>
  <si>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</si>
  <si>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</si>
  <si>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</si>
  <si>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</si>
  <si>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</si>
  <si>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</si>
  <si>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</si>
  <si>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</si>
  <si>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</si>
  <si>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</si>
  <si>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</si>
  <si>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</si>
  <si>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</si>
  <si>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</si>
  <si>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</si>
  <si>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</si>
  <si>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</si>
  <si>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</si>
  <si>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</si>
  <si>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</si>
  <si>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</si>
  <si>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</si>
  <si>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</si>
  <si>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</si>
  <si>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</si>
  <si>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</si>
  <si>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</si>
  <si>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</si>
  <si>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</si>
  <si>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</si>
  <si>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</si>
  <si>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</si>
  <si>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</si>
  <si>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</si>
  <si>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</si>
  <si>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</si>
  <si>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</si>
  <si>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</si>
  <si>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</si>
  <si>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</si>
  <si>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</si>
  <si>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</si>
  <si>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</si>
  <si>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</si>
  <si>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</si>
  <si>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</si>
  <si>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</si>
  <si>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</si>
  <si>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</si>
  <si>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</si>
  <si>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</si>
  <si>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</si>
  <si>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</si>
  <si>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</si>
  <si>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</si>
  <si>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</si>
  <si>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</si>
  <si>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</si>
  <si>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</si>
  <si>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</si>
  <si>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</si>
  <si>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</si>
  <si>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</si>
  <si>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</si>
  <si>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</si>
  <si>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</si>
  <si>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</si>
  <si>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</si>
  <si>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</si>
  <si>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</si>
  <si>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</si>
  <si>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</si>
  <si>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</si>
  <si>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</si>
  <si>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</si>
  <si>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</si>
  <si>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</si>
  <si>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</si>
  <si>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</si>
  <si>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</si>
  <si>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</si>
  <si>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</si>
  <si>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</si>
  <si>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</si>
  <si>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</si>
  <si>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</si>
  <si>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</si>
  <si>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</si>
  <si>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</si>
  <si>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</si>
  <si>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</si>
  <si>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</si>
  <si>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</si>
  <si>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</si>
  <si>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</si>
  <si>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</si>
  <si>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</si>
  <si>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</si>
  <si>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</si>
  <si>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</si>
  <si>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</si>
  <si>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</si>
  <si>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</si>
  <si>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</si>
  <si>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</si>
  <si>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</si>
  <si>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</si>
  <si>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</si>
  <si>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</si>
  <si>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</si>
  <si>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</si>
  <si>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</si>
  <si>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</si>
  <si>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</si>
  <si>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</si>
  <si>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</si>
  <si>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</si>
  <si>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</si>
  <si>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</si>
  <si>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</si>
  <si>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</si>
  <si>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</si>
  <si>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</si>
  <si>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</si>
  <si>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</si>
  <si>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</si>
  <si>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</si>
  <si>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</si>
  <si>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</si>
  <si>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</si>
  <si>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</si>
  <si>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</si>
  <si>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</si>
  <si>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</si>
  <si>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</si>
  <si>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</si>
  <si>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</si>
  <si>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</si>
  <si>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</si>
  <si>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</si>
  <si>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</si>
  <si>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</si>
  <si>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</si>
  <si>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</si>
  <si>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</si>
  <si>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</si>
  <si>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</si>
  <si>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</si>
  <si>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</si>
  <si>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</si>
  <si>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</si>
  <si>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</si>
  <si>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</si>
  <si>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</si>
  <si>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</si>
  <si>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</si>
  <si>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</si>
  <si>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</si>
  <si>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</si>
  <si>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</si>
  <si>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</si>
  <si>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</si>
  <si>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</si>
  <si>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</si>
  <si>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</si>
  <si>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</si>
  <si>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</si>
  <si>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</si>
  <si>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</si>
  <si>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</si>
  <si>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</si>
  <si>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</si>
  <si>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</si>
  <si>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</si>
  <si>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</si>
  <si>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</si>
  <si>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</si>
  <si>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</si>
  <si>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</si>
  <si>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</si>
  <si>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</si>
  <si>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</si>
  <si>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</si>
  <si>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</si>
  <si>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</si>
  <si>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</si>
  <si>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</si>
  <si>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</si>
  <si>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</si>
  <si>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</si>
  <si>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</si>
  <si>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</si>
  <si>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</si>
  <si>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</si>
  <si>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</si>
  <si>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</si>
  <si>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</si>
  <si>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</si>
  <si>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</si>
  <si>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</si>
  <si>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</si>
  <si>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</si>
  <si>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</si>
  <si>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</si>
  <si>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</si>
  <si>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</si>
  <si>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</si>
  <si>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</si>
  <si>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</si>
  <si>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</si>
  <si>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</si>
  <si>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</si>
  <si>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</si>
  <si>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</si>
  <si>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</si>
  <si>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</si>
  <si>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</si>
  <si>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</si>
  <si>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</si>
  <si>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</si>
  <si>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</si>
  <si>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</si>
  <si>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</si>
  <si>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</si>
  <si>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</si>
  <si>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</si>
  <si>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</si>
  <si>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</si>
  <si>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</si>
  <si>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</si>
  <si>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</si>
  <si>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</si>
  <si>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</si>
  <si>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</si>
  <si>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</si>
  <si>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</si>
  <si>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</si>
  <si>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</si>
  <si>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</si>
  <si>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</si>
  <si>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</si>
  <si>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</si>
  <si>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</si>
  <si>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</si>
  <si>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</si>
  <si>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</si>
  <si>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</si>
  <si>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</si>
  <si>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</si>
  <si>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</si>
  <si>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</si>
  <si>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</si>
  <si>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</si>
  <si>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</si>
  <si>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</si>
  <si>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</si>
  <si>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</si>
  <si>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</si>
  <si>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</si>
  <si>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</si>
  <si>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</si>
  <si>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</si>
  <si>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</si>
  <si>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</si>
  <si>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</si>
  <si>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</si>
  <si>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</si>
  <si>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</si>
  <si>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</si>
  <si>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</si>
  <si>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</si>
  <si>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</si>
  <si>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</si>
  <si>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</si>
  <si>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</si>
  <si>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</si>
  <si>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</si>
  <si>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</si>
  <si>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</si>
  <si>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</si>
  <si>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</si>
  <si>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</si>
  <si>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</si>
  <si>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</si>
  <si>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</si>
  <si>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</si>
  <si>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</si>
  <si>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</si>
  <si>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</si>
  <si>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</si>
  <si>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</si>
  <si>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</si>
  <si>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</si>
  <si>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</si>
  <si>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</si>
  <si>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</si>
  <si>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</si>
  <si>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</si>
  <si>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</si>
  <si>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</si>
  <si>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</si>
  <si>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</si>
  <si>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</si>
  <si>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</si>
  <si>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</si>
  <si>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</si>
  <si>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</si>
  <si>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</si>
  <si>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</si>
  <si>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</si>
  <si>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</si>
  <si>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</si>
  <si>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</si>
  <si>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</si>
  <si>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</si>
  <si>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</si>
  <si>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</si>
  <si>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</si>
  <si>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</si>
  <si>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</si>
  <si>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</si>
  <si>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</si>
  <si>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</si>
  <si>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</si>
  <si>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</si>
  <si>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</si>
  <si>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</si>
  <si>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</si>
  <si>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</si>
  <si>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</si>
  <si>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</si>
  <si>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</si>
  <si>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</si>
  <si>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</si>
  <si>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</si>
  <si>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</si>
  <si>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</si>
  <si>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</si>
  <si>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</si>
  <si>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</si>
  <si>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</si>
  <si>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</si>
  <si>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</si>
  <si>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</si>
  <si>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</si>
  <si>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</si>
  <si>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</si>
  <si>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</si>
  <si>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</si>
  <si>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</si>
  <si>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</si>
  <si>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</si>
  <si>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Elizabeth Wako</t>
  </si>
  <si>
    <t>Mary Beth Formby</t>
  </si>
  <si>
    <t>R. Omar Riojas</t>
  </si>
  <si>
    <t>Joni Murphy</t>
  </si>
  <si>
    <t>joni.murphy@providence.org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</si>
  <si>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</si>
  <si>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</si>
  <si>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</si>
  <si>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</si>
  <si>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</si>
  <si>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</si>
  <si>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</si>
  <si>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</si>
  <si>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</si>
  <si>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</si>
  <si>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</si>
  <si>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</si>
  <si>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</si>
  <si>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</si>
  <si>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</si>
  <si>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</si>
  <si>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</si>
  <si>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</si>
  <si>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</si>
  <si>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</si>
  <si>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</si>
  <si>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</si>
  <si>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</si>
  <si>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</si>
  <si>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</si>
  <si>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</si>
  <si>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</si>
  <si>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</si>
  <si>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</si>
  <si>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</si>
  <si>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</si>
  <si>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</si>
  <si>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</si>
  <si>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</si>
  <si>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</si>
  <si>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</si>
  <si>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</si>
  <si>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</si>
  <si>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</si>
  <si>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</si>
  <si>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</si>
  <si>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</si>
  <si>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</si>
  <si>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</si>
  <si>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</si>
  <si>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</si>
  <si>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</si>
  <si>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</si>
  <si>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</si>
  <si>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</si>
  <si>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</si>
  <si>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</si>
  <si>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</si>
  <si>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</si>
  <si>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</si>
  <si>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</si>
  <si>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</si>
  <si>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</si>
  <si>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</si>
  <si>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</si>
  <si>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</si>
  <si>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</si>
  <si>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</si>
  <si>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</si>
  <si>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</si>
  <si>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</si>
  <si>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</si>
  <si>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</si>
  <si>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</si>
  <si>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</si>
  <si>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</si>
  <si>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</si>
  <si>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</si>
  <si>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</si>
  <si>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</si>
  <si>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</si>
  <si>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</si>
  <si>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</si>
  <si>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</si>
  <si>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</si>
  <si>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</si>
  <si>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</si>
  <si>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</si>
  <si>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</si>
  <si>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</si>
  <si>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</si>
  <si>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</si>
  <si>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</si>
  <si>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</si>
  <si>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</si>
  <si>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</si>
  <si>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</si>
  <si>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</si>
  <si>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</si>
  <si>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</si>
  <si>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</si>
  <si>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</si>
  <si>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</si>
  <si>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</si>
  <si>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</si>
  <si>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</si>
  <si>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</si>
  <si>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</si>
  <si>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</si>
  <si>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</si>
  <si>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</si>
  <si>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</si>
  <si>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</si>
  <si>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</si>
  <si>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</si>
  <si>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</si>
  <si>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</si>
  <si>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</si>
  <si>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</si>
  <si>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</si>
  <si>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</si>
  <si>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</si>
  <si>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</si>
  <si>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</si>
  <si>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</si>
  <si>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</si>
  <si>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</si>
  <si>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</si>
  <si>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</si>
  <si>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</si>
  <si>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</si>
  <si>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</si>
  <si>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</si>
  <si>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</si>
  <si>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</si>
  <si>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</si>
  <si>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</si>
  <si>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</si>
  <si>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</si>
  <si>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</si>
  <si>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</si>
  <si>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</si>
  <si>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</si>
  <si>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</si>
  <si>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</si>
  <si>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</si>
  <si>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</si>
  <si>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</si>
  <si>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</si>
  <si>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</si>
  <si>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</si>
  <si>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</si>
  <si>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</si>
  <si>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</si>
  <si>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</si>
  <si>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</si>
  <si>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</si>
  <si>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</si>
  <si>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</si>
  <si>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</si>
  <si>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</si>
  <si>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</si>
  <si>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</si>
  <si>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</si>
  <si>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</si>
  <si>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</si>
  <si>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</si>
  <si>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</si>
  <si>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</si>
  <si>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</si>
  <si>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</si>
  <si>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</si>
  <si>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</si>
  <si>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</si>
  <si>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</si>
  <si>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</si>
  <si>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</si>
  <si>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</si>
  <si>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</si>
  <si>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</si>
  <si>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</si>
  <si>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</si>
  <si>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</si>
  <si>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</si>
  <si>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</si>
  <si>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</si>
  <si>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</si>
  <si>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</si>
  <si>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</si>
  <si>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</si>
  <si>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</si>
  <si>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</si>
  <si>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</si>
  <si>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</si>
  <si>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</si>
  <si>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</si>
  <si>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</si>
  <si>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</si>
  <si>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</si>
  <si>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</si>
  <si>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</si>
  <si>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</si>
  <si>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</si>
  <si>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</si>
  <si>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</si>
  <si>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</si>
  <si>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</si>
  <si>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</si>
  <si>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</si>
  <si>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</si>
  <si>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</si>
  <si>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</si>
  <si>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</si>
  <si>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</si>
  <si>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</si>
  <si>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</si>
  <si>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</si>
  <si>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</si>
  <si>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</si>
  <si>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</si>
  <si>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</si>
  <si>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</si>
  <si>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</si>
  <si>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</si>
  <si>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</si>
  <si>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</si>
  <si>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</si>
  <si>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</si>
  <si>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</si>
  <si>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</si>
  <si>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</si>
  <si>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</si>
  <si>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</si>
  <si>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</si>
  <si>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</si>
  <si>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</si>
  <si>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</si>
  <si>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</si>
  <si>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</si>
  <si>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</si>
  <si>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</si>
  <si>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</si>
  <si>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</si>
  <si>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</si>
  <si>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</si>
  <si>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</si>
  <si>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</si>
  <si>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</si>
  <si>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</si>
  <si>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</si>
  <si>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</si>
  <si>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</si>
  <si>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</si>
  <si>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</si>
  <si>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</si>
  <si>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</si>
  <si>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</si>
  <si>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</si>
  <si>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</si>
  <si>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</si>
  <si>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</si>
  <si>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</si>
  <si>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</si>
  <si>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</si>
  <si>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</si>
  <si>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</si>
  <si>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</si>
  <si>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</si>
  <si>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</si>
  <si>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</si>
  <si>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</si>
  <si>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</si>
  <si>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</si>
  <si>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</si>
  <si>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</si>
  <si>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</si>
  <si>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</si>
  <si>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</si>
  <si>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</si>
  <si>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</si>
  <si>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</si>
  <si>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</si>
  <si>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</si>
  <si>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</si>
  <si>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</si>
  <si>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</si>
  <si>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</si>
  <si>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</si>
  <si>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</si>
  <si>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</si>
  <si>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</si>
  <si>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</si>
  <si>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</si>
  <si>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</si>
  <si>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</si>
  <si>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</si>
  <si>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</si>
  <si>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</si>
  <si>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</si>
  <si>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</si>
  <si>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</si>
  <si>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</si>
  <si>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</si>
  <si>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</si>
  <si>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</si>
  <si>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</si>
  <si>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</si>
  <si>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</si>
  <si>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</si>
  <si>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</si>
  <si>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</si>
  <si>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Interaffiliate Revenue for Services Provided</t>
  </si>
  <si>
    <t>Nathan Louvier</t>
  </si>
  <si>
    <t>Nathan.Louvier@providence.org</t>
  </si>
  <si>
    <t>Cherry Hill Mobility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</si>
</sst>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1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1" fillId="30" borderId="0" xfId="630" applyNumberFormat="1" applyFont="1" applyFill="1" applyAlignment="1" applyProtection="1">
      <alignment vertical="top"/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brad.lavoie@providence.org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91" transitionEvaluation="1" transitionEntry="1" codeName="Sheet1">
    <tabColor rgb="FF92D050"/>
    <pageSetUpPr autoPageBreaks="0" fitToPage="1"/>
  </sheetPr>
  <dimension ref="A1:CF716"/>
  <sheetViews>
    <sheetView topLeftCell="A91" zoomScaleNormal="100" workbookViewId="0">
      <selection activeCell="G112" sqref="G112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43281017</v>
      </c>
      <c r="C47" s="273">
        <v>2847151</v>
      </c>
      <c r="D47" s="273">
        <v>0</v>
      </c>
      <c r="E47" s="273">
        <v>4054320</v>
      </c>
      <c r="F47" s="273">
        <v>0</v>
      </c>
      <c r="G47" s="273">
        <v>526536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1876499</v>
      </c>
      <c r="Q47" s="273">
        <v>301384</v>
      </c>
      <c r="R47" s="273">
        <v>193481</v>
      </c>
      <c r="S47" s="273">
        <v>0</v>
      </c>
      <c r="T47" s="273">
        <v>33562</v>
      </c>
      <c r="U47" s="273">
        <v>35482</v>
      </c>
      <c r="V47" s="273">
        <v>2232502</v>
      </c>
      <c r="W47" s="273">
        <v>422996</v>
      </c>
      <c r="X47" s="273">
        <v>213929</v>
      </c>
      <c r="Y47" s="273">
        <v>1254477</v>
      </c>
      <c r="Z47" s="273">
        <v>357645</v>
      </c>
      <c r="AA47" s="273">
        <v>58503</v>
      </c>
      <c r="AB47" s="273">
        <v>1101180</v>
      </c>
      <c r="AC47" s="273">
        <v>445294</v>
      </c>
      <c r="AD47" s="273">
        <v>0</v>
      </c>
      <c r="AE47" s="273">
        <v>764903</v>
      </c>
      <c r="AF47" s="273">
        <v>0</v>
      </c>
      <c r="AG47" s="273">
        <v>966213</v>
      </c>
      <c r="AH47" s="273">
        <v>0</v>
      </c>
      <c r="AI47" s="273">
        <v>0</v>
      </c>
      <c r="AJ47" s="273">
        <v>631384</v>
      </c>
      <c r="AK47" s="273">
        <v>260503</v>
      </c>
      <c r="AL47" s="273">
        <v>94245</v>
      </c>
      <c r="AM47" s="273">
        <v>0</v>
      </c>
      <c r="AN47" s="273">
        <v>0</v>
      </c>
      <c r="AO47" s="273">
        <v>197281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15194</v>
      </c>
      <c r="AW47" s="273">
        <v>0</v>
      </c>
      <c r="AX47" s="273">
        <v>0</v>
      </c>
      <c r="AY47" s="273">
        <v>592874</v>
      </c>
      <c r="AZ47" s="273">
        <v>38792</v>
      </c>
      <c r="BA47" s="273">
        <v>36430</v>
      </c>
      <c r="BB47" s="273">
        <v>339771</v>
      </c>
      <c r="BC47" s="273">
        <v>119434</v>
      </c>
      <c r="BD47" s="273">
        <v>5236</v>
      </c>
      <c r="BE47" s="273">
        <v>1104172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150905</v>
      </c>
      <c r="BM47" s="273">
        <v>0</v>
      </c>
      <c r="BN47" s="273">
        <v>485860</v>
      </c>
      <c r="BO47" s="273">
        <v>19517568</v>
      </c>
      <c r="BP47" s="273">
        <v>0</v>
      </c>
      <c r="BQ47" s="273">
        <v>0</v>
      </c>
      <c r="BR47" s="273">
        <v>0</v>
      </c>
      <c r="BS47" s="273">
        <v>8584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152282</v>
      </c>
      <c r="BZ47" s="273">
        <v>521294</v>
      </c>
      <c r="CA47" s="273">
        <v>926372</v>
      </c>
      <c r="CB47" s="273">
        <v>0</v>
      </c>
      <c r="CC47" s="273">
        <v>396780</v>
      </c>
      <c r="CD47" s="16"/>
      <c r="CE47" s="25">
        <f>SUM(C47:CC47)</f>
        <v>43281018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43281017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13261800</v>
      </c>
      <c r="C51" s="273">
        <v>911998</v>
      </c>
      <c r="D51" s="273">
        <v>0</v>
      </c>
      <c r="E51" s="273">
        <v>395256</v>
      </c>
      <c r="F51" s="273">
        <v>0</v>
      </c>
      <c r="G51" s="273">
        <v>492</v>
      </c>
      <c r="H51" s="273">
        <v>546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3717783</v>
      </c>
      <c r="Q51" s="273">
        <v>8555</v>
      </c>
      <c r="R51" s="273">
        <v>303530</v>
      </c>
      <c r="S51" s="273">
        <v>88200</v>
      </c>
      <c r="T51" s="273">
        <v>1762</v>
      </c>
      <c r="U51" s="273">
        <v>38856</v>
      </c>
      <c r="V51" s="273">
        <v>1890639</v>
      </c>
      <c r="W51" s="273">
        <v>1011730</v>
      </c>
      <c r="X51" s="273">
        <v>300343</v>
      </c>
      <c r="Y51" s="273">
        <v>294783</v>
      </c>
      <c r="Z51" s="273">
        <v>0</v>
      </c>
      <c r="AA51" s="273">
        <v>36656</v>
      </c>
      <c r="AB51" s="273">
        <v>256192</v>
      </c>
      <c r="AC51" s="273">
        <v>85455</v>
      </c>
      <c r="AD51" s="273">
        <v>0</v>
      </c>
      <c r="AE51" s="273">
        <v>64793</v>
      </c>
      <c r="AF51" s="273">
        <v>0</v>
      </c>
      <c r="AG51" s="273">
        <v>213701</v>
      </c>
      <c r="AH51" s="273">
        <v>0</v>
      </c>
      <c r="AI51" s="273">
        <v>0</v>
      </c>
      <c r="AJ51" s="273">
        <v>1306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37973</v>
      </c>
      <c r="AZ51" s="273">
        <v>13896</v>
      </c>
      <c r="BA51" s="273">
        <v>0</v>
      </c>
      <c r="BB51" s="273">
        <v>0</v>
      </c>
      <c r="BC51" s="273">
        <v>11528</v>
      </c>
      <c r="BD51" s="273">
        <v>0</v>
      </c>
      <c r="BE51" s="273">
        <v>442480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1245740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185926</v>
      </c>
      <c r="CA51" s="273">
        <v>4955</v>
      </c>
      <c r="CB51" s="273">
        <v>0</v>
      </c>
      <c r="CC51" s="273">
        <v>1696726</v>
      </c>
      <c r="CD51" s="16"/>
      <c r="CE51" s="25">
        <f>SUM(C51:CD51)</f>
        <v>13261800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13261800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11777</v>
      </c>
      <c r="D59" s="273">
        <v>0</v>
      </c>
      <c r="E59" s="273">
        <v>38056</v>
      </c>
      <c r="F59" s="273">
        <v>0</v>
      </c>
      <c r="G59" s="273">
        <v>5746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0</v>
      </c>
      <c r="V59" s="275">
        <v>0</v>
      </c>
      <c r="W59" s="275">
        <v>0</v>
      </c>
      <c r="X59" s="275">
        <v>0</v>
      </c>
      <c r="Y59" s="275">
        <v>0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0</v>
      </c>
      <c r="AF59" s="275">
        <v>0</v>
      </c>
      <c r="AG59" s="275">
        <v>0</v>
      </c>
      <c r="AH59" s="275">
        <v>0</v>
      </c>
      <c r="AI59" s="275">
        <v>0</v>
      </c>
      <c r="AJ59" s="275">
        <v>0</v>
      </c>
      <c r="AK59" s="275">
        <v>0</v>
      </c>
      <c r="AL59" s="275">
        <v>0</v>
      </c>
      <c r="AM59" s="275">
        <v>0</v>
      </c>
      <c r="AN59" s="275">
        <v>0</v>
      </c>
      <c r="AO59" s="275">
        <v>0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0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730463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182.23</v>
      </c>
      <c r="D60" s="277">
        <v>0</v>
      </c>
      <c r="E60" s="277">
        <v>286.60000000000002</v>
      </c>
      <c r="F60" s="277">
        <v>0</v>
      </c>
      <c r="G60" s="277">
        <v>32.090000000000003</v>
      </c>
      <c r="H60" s="277">
        <v>0.01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274">
        <v>121.81</v>
      </c>
      <c r="Q60" s="274">
        <v>14.11</v>
      </c>
      <c r="R60" s="274">
        <v>15.42</v>
      </c>
      <c r="S60" s="278">
        <v>0</v>
      </c>
      <c r="T60" s="278">
        <v>2.1800000000000002</v>
      </c>
      <c r="U60" s="279">
        <v>2.19</v>
      </c>
      <c r="V60" s="274">
        <v>110.85</v>
      </c>
      <c r="W60" s="274">
        <v>19.13</v>
      </c>
      <c r="X60" s="274">
        <v>10.51</v>
      </c>
      <c r="Y60" s="274">
        <v>49.06</v>
      </c>
      <c r="Z60" s="274">
        <v>19.79</v>
      </c>
      <c r="AA60" s="274">
        <v>2.0699999999999998</v>
      </c>
      <c r="AB60" s="278">
        <v>51.13</v>
      </c>
      <c r="AC60" s="274">
        <v>25.11</v>
      </c>
      <c r="AD60" s="274">
        <v>3.76</v>
      </c>
      <c r="AE60" s="274">
        <v>43.93</v>
      </c>
      <c r="AF60" s="274">
        <v>0</v>
      </c>
      <c r="AG60" s="274">
        <v>63.43</v>
      </c>
      <c r="AH60" s="274">
        <v>0</v>
      </c>
      <c r="AI60" s="274">
        <v>0</v>
      </c>
      <c r="AJ60" s="274">
        <v>36.700000000000003</v>
      </c>
      <c r="AK60" s="274">
        <v>14.9</v>
      </c>
      <c r="AL60" s="274">
        <v>5.89</v>
      </c>
      <c r="AM60" s="274">
        <v>0</v>
      </c>
      <c r="AN60" s="274">
        <v>0</v>
      </c>
      <c r="AO60" s="274">
        <v>11.04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7.0000000000000007E-2</v>
      </c>
      <c r="AW60" s="278">
        <v>0</v>
      </c>
      <c r="AX60" s="278">
        <v>0</v>
      </c>
      <c r="AY60" s="274">
        <v>49.01</v>
      </c>
      <c r="AZ60" s="274">
        <v>10.51</v>
      </c>
      <c r="BA60" s="278">
        <v>3.84</v>
      </c>
      <c r="BB60" s="278">
        <v>19.97</v>
      </c>
      <c r="BC60" s="278">
        <v>13.62</v>
      </c>
      <c r="BD60" s="278">
        <v>0</v>
      </c>
      <c r="BE60" s="274">
        <v>105.5</v>
      </c>
      <c r="BF60" s="278">
        <v>0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8.56</v>
      </c>
      <c r="BM60" s="278">
        <v>0</v>
      </c>
      <c r="BN60" s="278">
        <v>24.17</v>
      </c>
      <c r="BO60" s="278">
        <v>0</v>
      </c>
      <c r="BP60" s="278">
        <v>0</v>
      </c>
      <c r="BQ60" s="278">
        <v>0</v>
      </c>
      <c r="BR60" s="278">
        <v>0</v>
      </c>
      <c r="BS60" s="278">
        <v>2.25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5.66</v>
      </c>
      <c r="BZ60" s="278">
        <v>44.78</v>
      </c>
      <c r="CA60" s="278">
        <v>67.290000000000006</v>
      </c>
      <c r="CB60" s="278">
        <v>0</v>
      </c>
      <c r="CC60" s="278">
        <v>4.92</v>
      </c>
      <c r="CD60" s="209" t="s">
        <v>247</v>
      </c>
      <c r="CE60" s="227">
        <f t="shared" ref="CE60:CE68" si="6">SUM(C60:CD60)</f>
        <v>1484.0900000000001</v>
      </c>
    </row>
    <row r="61" spans="1:83" x14ac:dyDescent="0.25">
      <c r="A61" s="31" t="s">
        <v>262</v>
      </c>
      <c r="B61" s="16"/>
      <c r="C61" s="273">
        <v>20413275</v>
      </c>
      <c r="D61" s="273">
        <v>0</v>
      </c>
      <c r="E61" s="273">
        <v>28900526</v>
      </c>
      <c r="F61" s="273">
        <v>0</v>
      </c>
      <c r="G61" s="273">
        <v>3835544</v>
      </c>
      <c r="H61" s="273">
        <v>878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275">
        <v>14596210</v>
      </c>
      <c r="Q61" s="275">
        <v>2416446</v>
      </c>
      <c r="R61" s="275">
        <v>1777673</v>
      </c>
      <c r="S61" s="280">
        <v>0</v>
      </c>
      <c r="T61" s="280">
        <v>326453</v>
      </c>
      <c r="U61" s="276">
        <v>248187</v>
      </c>
      <c r="V61" s="275">
        <v>15807389</v>
      </c>
      <c r="W61" s="275">
        <v>2994059</v>
      </c>
      <c r="X61" s="275">
        <v>1547286</v>
      </c>
      <c r="Y61" s="275">
        <v>7930237</v>
      </c>
      <c r="Z61" s="275">
        <v>2887669</v>
      </c>
      <c r="AA61" s="275">
        <v>423991</v>
      </c>
      <c r="AB61" s="281">
        <v>8159929</v>
      </c>
      <c r="AC61" s="275">
        <v>3085186</v>
      </c>
      <c r="AD61" s="275">
        <v>577939</v>
      </c>
      <c r="AE61" s="275">
        <v>5192368</v>
      </c>
      <c r="AF61" s="275">
        <v>0</v>
      </c>
      <c r="AG61" s="275">
        <v>7044231</v>
      </c>
      <c r="AH61" s="275">
        <v>0</v>
      </c>
      <c r="AI61" s="275">
        <v>0</v>
      </c>
      <c r="AJ61" s="275">
        <v>4355455</v>
      </c>
      <c r="AK61" s="275">
        <v>1776979</v>
      </c>
      <c r="AL61" s="275">
        <v>630156</v>
      </c>
      <c r="AM61" s="275">
        <v>0</v>
      </c>
      <c r="AN61" s="275">
        <v>0</v>
      </c>
      <c r="AO61" s="275">
        <v>1500830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2669</v>
      </c>
      <c r="AW61" s="280">
        <v>0</v>
      </c>
      <c r="AX61" s="280">
        <v>0</v>
      </c>
      <c r="AY61" s="275">
        <v>3867905</v>
      </c>
      <c r="AZ61" s="275">
        <v>753230</v>
      </c>
      <c r="BA61" s="280">
        <v>246548</v>
      </c>
      <c r="BB61" s="280">
        <v>2337660</v>
      </c>
      <c r="BC61" s="280">
        <v>1010964</v>
      </c>
      <c r="BD61" s="280">
        <v>0</v>
      </c>
      <c r="BE61" s="275">
        <v>8223925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1263247</v>
      </c>
      <c r="BM61" s="280">
        <v>0</v>
      </c>
      <c r="BN61" s="280">
        <v>3568426</v>
      </c>
      <c r="BO61" s="280">
        <v>0</v>
      </c>
      <c r="BP61" s="280">
        <v>0</v>
      </c>
      <c r="BQ61" s="280">
        <v>0</v>
      </c>
      <c r="BR61" s="280">
        <v>0</v>
      </c>
      <c r="BS61" s="280">
        <v>159872</v>
      </c>
      <c r="BT61" s="280">
        <v>0</v>
      </c>
      <c r="BU61" s="280">
        <v>0</v>
      </c>
      <c r="BV61" s="280">
        <v>0</v>
      </c>
      <c r="BW61" s="280">
        <v>0</v>
      </c>
      <c r="BX61" s="280">
        <v>0</v>
      </c>
      <c r="BY61" s="280">
        <v>1030005</v>
      </c>
      <c r="BZ61" s="280">
        <v>4111473</v>
      </c>
      <c r="CA61" s="280">
        <v>6376157</v>
      </c>
      <c r="CB61" s="280">
        <v>0</v>
      </c>
      <c r="CC61" s="280">
        <v>915465</v>
      </c>
      <c r="CD61" s="24" t="s">
        <v>247</v>
      </c>
      <c r="CE61" s="25">
        <f t="shared" si="6"/>
        <v>170296442</v>
      </c>
    </row>
    <row r="62" spans="1:83" x14ac:dyDescent="0.25">
      <c r="A62" s="31" t="s">
        <v>10</v>
      </c>
      <c r="B62" s="16"/>
      <c r="C62" s="25">
        <f t="shared" ref="C62:AH62" si="7">ROUND(C47+C48,0)</f>
        <v>2847151</v>
      </c>
      <c r="D62" s="25">
        <f t="shared" si="7"/>
        <v>0</v>
      </c>
      <c r="E62" s="25">
        <f t="shared" si="7"/>
        <v>4054320</v>
      </c>
      <c r="F62" s="25">
        <f t="shared" si="7"/>
        <v>0</v>
      </c>
      <c r="G62" s="25">
        <f t="shared" si="7"/>
        <v>526536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1876499</v>
      </c>
      <c r="Q62" s="25">
        <f t="shared" si="7"/>
        <v>301384</v>
      </c>
      <c r="R62" s="25">
        <f t="shared" si="7"/>
        <v>193481</v>
      </c>
      <c r="S62" s="25">
        <f t="shared" si="7"/>
        <v>0</v>
      </c>
      <c r="T62" s="25">
        <f t="shared" si="7"/>
        <v>33562</v>
      </c>
      <c r="U62" s="25">
        <f t="shared" si="7"/>
        <v>35482</v>
      </c>
      <c r="V62" s="25">
        <f t="shared" si="7"/>
        <v>2232502</v>
      </c>
      <c r="W62" s="25">
        <f t="shared" si="7"/>
        <v>422996</v>
      </c>
      <c r="X62" s="25">
        <f t="shared" si="7"/>
        <v>213929</v>
      </c>
      <c r="Y62" s="25">
        <f t="shared" si="7"/>
        <v>1254477</v>
      </c>
      <c r="Z62" s="25">
        <f t="shared" si="7"/>
        <v>357645</v>
      </c>
      <c r="AA62" s="25">
        <f t="shared" si="7"/>
        <v>58503</v>
      </c>
      <c r="AB62" s="25">
        <f t="shared" si="7"/>
        <v>1101180</v>
      </c>
      <c r="AC62" s="25">
        <f t="shared" si="7"/>
        <v>445294</v>
      </c>
      <c r="AD62" s="25">
        <f t="shared" si="7"/>
        <v>0</v>
      </c>
      <c r="AE62" s="25">
        <f t="shared" si="7"/>
        <v>764903</v>
      </c>
      <c r="AF62" s="25">
        <f t="shared" si="7"/>
        <v>0</v>
      </c>
      <c r="AG62" s="25">
        <f t="shared" si="7"/>
        <v>966213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631384</v>
      </c>
      <c r="AK62" s="25">
        <f t="shared" si="8"/>
        <v>260503</v>
      </c>
      <c r="AL62" s="25">
        <f t="shared" si="8"/>
        <v>94245</v>
      </c>
      <c r="AM62" s="25">
        <f t="shared" si="8"/>
        <v>0</v>
      </c>
      <c r="AN62" s="25">
        <f t="shared" si="8"/>
        <v>0</v>
      </c>
      <c r="AO62" s="25">
        <f t="shared" si="8"/>
        <v>197281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15194</v>
      </c>
      <c r="AW62" s="25">
        <f t="shared" si="8"/>
        <v>0</v>
      </c>
      <c r="AX62" s="25">
        <f t="shared" si="8"/>
        <v>0</v>
      </c>
      <c r="AY62" s="25">
        <f t="shared" si="8"/>
        <v>592874</v>
      </c>
      <c r="AZ62" s="25">
        <f t="shared" si="8"/>
        <v>38792</v>
      </c>
      <c r="BA62" s="25">
        <f t="shared" si="8"/>
        <v>36430</v>
      </c>
      <c r="BB62" s="25">
        <f t="shared" si="8"/>
        <v>339771</v>
      </c>
      <c r="BC62" s="25">
        <f t="shared" si="8"/>
        <v>119434</v>
      </c>
      <c r="BD62" s="25">
        <f t="shared" si="8"/>
        <v>5236</v>
      </c>
      <c r="BE62" s="25">
        <f t="shared" si="8"/>
        <v>1104172</v>
      </c>
      <c r="BF62" s="25">
        <f t="shared" si="8"/>
        <v>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150905</v>
      </c>
      <c r="BM62" s="25">
        <f t="shared" si="8"/>
        <v>0</v>
      </c>
      <c r="BN62" s="25">
        <f t="shared" si="8"/>
        <v>485860</v>
      </c>
      <c r="BO62" s="25">
        <f t="shared" ref="BO62:CC62" si="9">ROUND(BO47+BO48,0)</f>
        <v>19517568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8584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152282</v>
      </c>
      <c r="BZ62" s="25">
        <f t="shared" si="9"/>
        <v>521294</v>
      </c>
      <c r="CA62" s="25">
        <f t="shared" si="9"/>
        <v>926372</v>
      </c>
      <c r="CB62" s="25">
        <f t="shared" si="9"/>
        <v>0</v>
      </c>
      <c r="CC62" s="25">
        <f t="shared" si="9"/>
        <v>396780</v>
      </c>
      <c r="CD62" s="24" t="s">
        <v>247</v>
      </c>
      <c r="CE62" s="25">
        <f t="shared" si="6"/>
        <v>43281018</v>
      </c>
    </row>
    <row r="63" spans="1:83" x14ac:dyDescent="0.25">
      <c r="A63" s="31" t="s">
        <v>263</v>
      </c>
      <c r="B63" s="16"/>
      <c r="C63" s="273">
        <v>32600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43326.5</v>
      </c>
      <c r="Q63" s="275">
        <v>0</v>
      </c>
      <c r="R63" s="275">
        <v>5633181.4400000004</v>
      </c>
      <c r="S63" s="280">
        <v>72</v>
      </c>
      <c r="T63" s="280">
        <v>0</v>
      </c>
      <c r="U63" s="276">
        <v>1186577.45</v>
      </c>
      <c r="V63" s="275">
        <v>122924.96</v>
      </c>
      <c r="W63" s="275">
        <v>0</v>
      </c>
      <c r="X63" s="275">
        <v>0</v>
      </c>
      <c r="Y63" s="275">
        <v>1710</v>
      </c>
      <c r="Z63" s="275">
        <v>16</v>
      </c>
      <c r="AA63" s="275">
        <v>0</v>
      </c>
      <c r="AB63" s="281">
        <v>-36047</v>
      </c>
      <c r="AC63" s="275">
        <v>0</v>
      </c>
      <c r="AD63" s="275">
        <v>0</v>
      </c>
      <c r="AE63" s="275">
        <v>0</v>
      </c>
      <c r="AF63" s="275">
        <v>0</v>
      </c>
      <c r="AG63" s="275">
        <v>216941.47999999998</v>
      </c>
      <c r="AH63" s="275">
        <v>0</v>
      </c>
      <c r="AI63" s="275">
        <v>0</v>
      </c>
      <c r="AJ63" s="275">
        <v>356.11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174.9</v>
      </c>
      <c r="BC63" s="280">
        <v>0</v>
      </c>
      <c r="BD63" s="280">
        <v>0</v>
      </c>
      <c r="BE63" s="275">
        <v>78211.430000000008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227375.69</v>
      </c>
      <c r="BM63" s="280">
        <v>0</v>
      </c>
      <c r="BN63" s="280">
        <v>2041832.8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22666.68</v>
      </c>
      <c r="BX63" s="280">
        <v>0</v>
      </c>
      <c r="BY63" s="280">
        <v>0</v>
      </c>
      <c r="BZ63" s="280">
        <v>0</v>
      </c>
      <c r="CA63" s="280">
        <v>3127802.4699999997</v>
      </c>
      <c r="CB63" s="280">
        <v>0</v>
      </c>
      <c r="CC63" s="280">
        <v>-7920.9</v>
      </c>
      <c r="CD63" s="24" t="s">
        <v>247</v>
      </c>
      <c r="CE63" s="25">
        <f t="shared" si="6"/>
        <v>12691802.01</v>
      </c>
    </row>
    <row r="64" spans="1:83" x14ac:dyDescent="0.25">
      <c r="A64" s="31" t="s">
        <v>264</v>
      </c>
      <c r="B64" s="16"/>
      <c r="C64" s="273">
        <v>3356728</v>
      </c>
      <c r="D64" s="273">
        <v>0</v>
      </c>
      <c r="E64" s="273">
        <v>2303975</v>
      </c>
      <c r="F64" s="273">
        <v>0</v>
      </c>
      <c r="G64" s="273">
        <v>169652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275">
        <v>9282452</v>
      </c>
      <c r="Q64" s="275">
        <v>12626</v>
      </c>
      <c r="R64" s="275">
        <v>3491943</v>
      </c>
      <c r="S64" s="280">
        <v>22057063</v>
      </c>
      <c r="T64" s="280">
        <v>169859</v>
      </c>
      <c r="U64" s="276">
        <v>519848</v>
      </c>
      <c r="V64" s="275">
        <v>69855439</v>
      </c>
      <c r="W64" s="275">
        <v>872096</v>
      </c>
      <c r="X64" s="275">
        <v>98169</v>
      </c>
      <c r="Y64" s="275">
        <v>9344203</v>
      </c>
      <c r="Z64" s="275">
        <v>31316</v>
      </c>
      <c r="AA64" s="275">
        <v>408402</v>
      </c>
      <c r="AB64" s="281">
        <v>7372275</v>
      </c>
      <c r="AC64" s="275">
        <v>241720</v>
      </c>
      <c r="AD64" s="275">
        <v>48195</v>
      </c>
      <c r="AE64" s="275">
        <v>43357</v>
      </c>
      <c r="AF64" s="275">
        <v>0</v>
      </c>
      <c r="AG64" s="275">
        <v>913300</v>
      </c>
      <c r="AH64" s="275">
        <v>0</v>
      </c>
      <c r="AI64" s="275">
        <v>0</v>
      </c>
      <c r="AJ64" s="275">
        <v>699648</v>
      </c>
      <c r="AK64" s="275">
        <v>2979</v>
      </c>
      <c r="AL64" s="275">
        <v>134</v>
      </c>
      <c r="AM64" s="275">
        <v>0</v>
      </c>
      <c r="AN64" s="275">
        <v>0</v>
      </c>
      <c r="AO64" s="275">
        <v>44164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551</v>
      </c>
      <c r="AW64" s="280">
        <v>0</v>
      </c>
      <c r="AX64" s="280">
        <v>0</v>
      </c>
      <c r="AY64" s="275">
        <v>921212</v>
      </c>
      <c r="AZ64" s="275">
        <v>729937</v>
      </c>
      <c r="BA64" s="280">
        <v>93894</v>
      </c>
      <c r="BB64" s="280">
        <v>25250</v>
      </c>
      <c r="BC64" s="280">
        <v>2347</v>
      </c>
      <c r="BD64" s="280">
        <v>-4115</v>
      </c>
      <c r="BE64" s="275">
        <v>769243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2868</v>
      </c>
      <c r="BM64" s="280">
        <v>0</v>
      </c>
      <c r="BN64" s="280">
        <v>-586486</v>
      </c>
      <c r="BO64" s="280">
        <v>40427</v>
      </c>
      <c r="BP64" s="280">
        <v>0</v>
      </c>
      <c r="BQ64" s="280">
        <v>0</v>
      </c>
      <c r="BR64" s="280">
        <v>0</v>
      </c>
      <c r="BS64" s="280">
        <v>232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244</v>
      </c>
      <c r="BZ64" s="280">
        <v>3782</v>
      </c>
      <c r="CA64" s="280">
        <v>18518</v>
      </c>
      <c r="CB64" s="280">
        <v>0</v>
      </c>
      <c r="CC64" s="280">
        <v>186166</v>
      </c>
      <c r="CD64" s="24" t="s">
        <v>247</v>
      </c>
      <c r="CE64" s="25">
        <f t="shared" si="6"/>
        <v>133543613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99072</v>
      </c>
      <c r="D66" s="273">
        <v>0</v>
      </c>
      <c r="E66" s="273">
        <v>1754873</v>
      </c>
      <c r="F66" s="273">
        <v>0</v>
      </c>
      <c r="G66" s="273">
        <v>2145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275">
        <v>217552</v>
      </c>
      <c r="Q66" s="275">
        <v>593</v>
      </c>
      <c r="R66" s="275">
        <v>16769</v>
      </c>
      <c r="S66" s="280">
        <v>433568</v>
      </c>
      <c r="T66" s="280">
        <v>3011</v>
      </c>
      <c r="U66" s="276">
        <v>6905220</v>
      </c>
      <c r="V66" s="275">
        <v>490120</v>
      </c>
      <c r="W66" s="275">
        <v>601136</v>
      </c>
      <c r="X66" s="275">
        <v>514331</v>
      </c>
      <c r="Y66" s="275">
        <v>688325</v>
      </c>
      <c r="Z66" s="275">
        <v>15815555</v>
      </c>
      <c r="AA66" s="275">
        <v>918</v>
      </c>
      <c r="AB66" s="281">
        <v>199438</v>
      </c>
      <c r="AC66" s="275">
        <v>11730</v>
      </c>
      <c r="AD66" s="275">
        <v>6063</v>
      </c>
      <c r="AE66" s="275">
        <v>4897</v>
      </c>
      <c r="AF66" s="275">
        <v>0</v>
      </c>
      <c r="AG66" s="275">
        <v>11318</v>
      </c>
      <c r="AH66" s="275">
        <v>0</v>
      </c>
      <c r="AI66" s="275">
        <v>0</v>
      </c>
      <c r="AJ66" s="275">
        <v>998742</v>
      </c>
      <c r="AK66" s="275">
        <v>3524</v>
      </c>
      <c r="AL66" s="275">
        <v>723</v>
      </c>
      <c r="AM66" s="275">
        <v>0</v>
      </c>
      <c r="AN66" s="275">
        <v>0</v>
      </c>
      <c r="AO66" s="275">
        <v>3900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157</v>
      </c>
      <c r="AW66" s="280">
        <v>0</v>
      </c>
      <c r="AX66" s="280">
        <v>0</v>
      </c>
      <c r="AY66" s="275">
        <v>78357</v>
      </c>
      <c r="AZ66" s="275">
        <v>8977</v>
      </c>
      <c r="BA66" s="280">
        <v>655</v>
      </c>
      <c r="BB66" s="280">
        <v>967</v>
      </c>
      <c r="BC66" s="280">
        <v>80</v>
      </c>
      <c r="BD66" s="280">
        <v>21269</v>
      </c>
      <c r="BE66" s="275">
        <v>3211541</v>
      </c>
      <c r="BF66" s="280">
        <v>0</v>
      </c>
      <c r="BG66" s="280">
        <v>0</v>
      </c>
      <c r="BH66" s="280">
        <v>0</v>
      </c>
      <c r="BI66" s="280">
        <v>0</v>
      </c>
      <c r="BJ66" s="280">
        <v>34</v>
      </c>
      <c r="BK66" s="280">
        <v>0</v>
      </c>
      <c r="BL66" s="280">
        <v>4655</v>
      </c>
      <c r="BM66" s="280">
        <v>0</v>
      </c>
      <c r="BN66" s="280">
        <v>761816</v>
      </c>
      <c r="BO66" s="280">
        <v>81</v>
      </c>
      <c r="BP66" s="280">
        <v>0</v>
      </c>
      <c r="BQ66" s="280">
        <v>0</v>
      </c>
      <c r="BR66" s="280">
        <v>0</v>
      </c>
      <c r="BS66" s="280">
        <v>9123</v>
      </c>
      <c r="BT66" s="280">
        <v>0</v>
      </c>
      <c r="BU66" s="280">
        <v>0</v>
      </c>
      <c r="BV66" s="280">
        <v>0</v>
      </c>
      <c r="BW66" s="280">
        <v>10349774</v>
      </c>
      <c r="BX66" s="280">
        <v>0</v>
      </c>
      <c r="BY66" s="280">
        <v>264826</v>
      </c>
      <c r="BZ66" s="280">
        <v>56949</v>
      </c>
      <c r="CA66" s="280">
        <v>35936</v>
      </c>
      <c r="CB66" s="280">
        <v>0</v>
      </c>
      <c r="CC66" s="280">
        <v>59894</v>
      </c>
      <c r="CD66" s="24" t="s">
        <v>247</v>
      </c>
      <c r="CE66" s="25">
        <f t="shared" si="6"/>
        <v>43648614</v>
      </c>
    </row>
    <row r="67" spans="1:83" x14ac:dyDescent="0.25">
      <c r="A67" s="31" t="s">
        <v>15</v>
      </c>
      <c r="B67" s="16"/>
      <c r="C67" s="25">
        <f t="shared" ref="C67:AH67" si="10">ROUND(C51+C52,0)</f>
        <v>911998</v>
      </c>
      <c r="D67" s="25">
        <f t="shared" si="10"/>
        <v>0</v>
      </c>
      <c r="E67" s="25">
        <f t="shared" si="10"/>
        <v>395256</v>
      </c>
      <c r="F67" s="25">
        <f t="shared" si="10"/>
        <v>0</v>
      </c>
      <c r="G67" s="25">
        <f t="shared" si="10"/>
        <v>492</v>
      </c>
      <c r="H67" s="25">
        <f t="shared" si="10"/>
        <v>546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3717783</v>
      </c>
      <c r="Q67" s="25">
        <f t="shared" si="10"/>
        <v>8555</v>
      </c>
      <c r="R67" s="25">
        <f t="shared" si="10"/>
        <v>303530</v>
      </c>
      <c r="S67" s="25">
        <f t="shared" si="10"/>
        <v>88200</v>
      </c>
      <c r="T67" s="25">
        <f t="shared" si="10"/>
        <v>1762</v>
      </c>
      <c r="U67" s="25">
        <f t="shared" si="10"/>
        <v>38856</v>
      </c>
      <c r="V67" s="25">
        <f t="shared" si="10"/>
        <v>1890639</v>
      </c>
      <c r="W67" s="25">
        <f t="shared" si="10"/>
        <v>1011730</v>
      </c>
      <c r="X67" s="25">
        <f t="shared" si="10"/>
        <v>300343</v>
      </c>
      <c r="Y67" s="25">
        <f t="shared" si="10"/>
        <v>294783</v>
      </c>
      <c r="Z67" s="25">
        <f t="shared" si="10"/>
        <v>0</v>
      </c>
      <c r="AA67" s="25">
        <f t="shared" si="10"/>
        <v>36656</v>
      </c>
      <c r="AB67" s="25">
        <f t="shared" si="10"/>
        <v>256192</v>
      </c>
      <c r="AC67" s="25">
        <f t="shared" si="10"/>
        <v>85455</v>
      </c>
      <c r="AD67" s="25">
        <f t="shared" si="10"/>
        <v>0</v>
      </c>
      <c r="AE67" s="25">
        <f t="shared" si="10"/>
        <v>64793</v>
      </c>
      <c r="AF67" s="25">
        <f t="shared" si="10"/>
        <v>0</v>
      </c>
      <c r="AG67" s="25">
        <f t="shared" si="10"/>
        <v>213701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1306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37973</v>
      </c>
      <c r="AZ67" s="25">
        <f t="shared" si="11"/>
        <v>13896</v>
      </c>
      <c r="BA67" s="25">
        <f t="shared" si="11"/>
        <v>0</v>
      </c>
      <c r="BB67" s="25">
        <f t="shared" si="11"/>
        <v>0</v>
      </c>
      <c r="BC67" s="25">
        <f t="shared" si="11"/>
        <v>11528</v>
      </c>
      <c r="BD67" s="25">
        <f t="shared" si="11"/>
        <v>0</v>
      </c>
      <c r="BE67" s="25">
        <f t="shared" si="11"/>
        <v>442480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1245740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185926</v>
      </c>
      <c r="CA67" s="25">
        <f t="shared" si="12"/>
        <v>4955</v>
      </c>
      <c r="CB67" s="25">
        <f t="shared" si="12"/>
        <v>0</v>
      </c>
      <c r="CC67" s="25">
        <f t="shared" si="12"/>
        <v>1696726</v>
      </c>
      <c r="CD67" s="24" t="s">
        <v>247</v>
      </c>
      <c r="CE67" s="25">
        <f t="shared" si="6"/>
        <v>13261800</v>
      </c>
    </row>
    <row r="68" spans="1:83" x14ac:dyDescent="0.25">
      <c r="A68" s="31" t="s">
        <v>267</v>
      </c>
      <c r="B68" s="25"/>
      <c r="C68" s="273">
        <v>89839</v>
      </c>
      <c r="D68" s="273">
        <v>0</v>
      </c>
      <c r="E68" s="273">
        <v>232640</v>
      </c>
      <c r="F68" s="273">
        <v>0</v>
      </c>
      <c r="G68" s="273">
        <v>6432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573928</v>
      </c>
      <c r="Q68" s="275">
        <v>0</v>
      </c>
      <c r="R68" s="275">
        <v>0</v>
      </c>
      <c r="S68" s="280">
        <v>345515</v>
      </c>
      <c r="T68" s="280">
        <v>0</v>
      </c>
      <c r="U68" s="276">
        <v>0</v>
      </c>
      <c r="V68" s="275">
        <v>2232496</v>
      </c>
      <c r="W68" s="275">
        <v>516482</v>
      </c>
      <c r="X68" s="275">
        <v>0</v>
      </c>
      <c r="Y68" s="275">
        <v>262253</v>
      </c>
      <c r="Z68" s="275">
        <v>580391</v>
      </c>
      <c r="AA68" s="275">
        <v>0</v>
      </c>
      <c r="AB68" s="281">
        <v>689136</v>
      </c>
      <c r="AC68" s="275">
        <v>100987</v>
      </c>
      <c r="AD68" s="275">
        <v>0</v>
      </c>
      <c r="AE68" s="275">
        <v>345520</v>
      </c>
      <c r="AF68" s="275">
        <v>0</v>
      </c>
      <c r="AG68" s="275">
        <v>0</v>
      </c>
      <c r="AH68" s="275">
        <v>0</v>
      </c>
      <c r="AI68" s="275">
        <v>0</v>
      </c>
      <c r="AJ68" s="275">
        <v>356191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6266</v>
      </c>
      <c r="AZ68" s="275">
        <v>9212</v>
      </c>
      <c r="BA68" s="280">
        <v>0</v>
      </c>
      <c r="BB68" s="280">
        <v>0</v>
      </c>
      <c r="BC68" s="280">
        <v>0</v>
      </c>
      <c r="BD68" s="280">
        <v>0</v>
      </c>
      <c r="BE68" s="275">
        <v>13001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559091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-22345</v>
      </c>
      <c r="CA68" s="280">
        <v>243031</v>
      </c>
      <c r="CB68" s="280">
        <v>0</v>
      </c>
      <c r="CC68" s="280">
        <v>1583</v>
      </c>
      <c r="CD68" s="24" t="s">
        <v>247</v>
      </c>
      <c r="CE68" s="25">
        <f t="shared" si="6"/>
        <v>7141649</v>
      </c>
    </row>
    <row r="69" spans="1:83" x14ac:dyDescent="0.25">
      <c r="A69" s="31" t="s">
        <v>268</v>
      </c>
      <c r="B69" s="16"/>
      <c r="C69" s="25">
        <f t="shared" ref="C69:AH69" si="13">SUM(C70:C83)</f>
        <v>22115680</v>
      </c>
      <c r="D69" s="25">
        <f t="shared" si="13"/>
        <v>0</v>
      </c>
      <c r="E69" s="25">
        <f t="shared" si="13"/>
        <v>31666494</v>
      </c>
      <c r="F69" s="25">
        <f t="shared" si="13"/>
        <v>0</v>
      </c>
      <c r="G69" s="25">
        <f t="shared" si="13"/>
        <v>3703388</v>
      </c>
      <c r="H69" s="25">
        <f t="shared" si="13"/>
        <v>754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15631946</v>
      </c>
      <c r="Q69" s="25">
        <f t="shared" si="13"/>
        <v>2087040</v>
      </c>
      <c r="R69" s="25">
        <f t="shared" si="13"/>
        <v>1601384</v>
      </c>
      <c r="S69" s="25">
        <f t="shared" si="13"/>
        <v>662821</v>
      </c>
      <c r="T69" s="25">
        <f t="shared" si="13"/>
        <v>381654</v>
      </c>
      <c r="U69" s="25">
        <f t="shared" si="13"/>
        <v>2750334</v>
      </c>
      <c r="V69" s="25">
        <f t="shared" si="13"/>
        <v>15166135</v>
      </c>
      <c r="W69" s="25">
        <f t="shared" si="13"/>
        <v>2700662</v>
      </c>
      <c r="X69" s="25">
        <f t="shared" si="13"/>
        <v>1342160</v>
      </c>
      <c r="Y69" s="25">
        <f t="shared" si="13"/>
        <v>7096839</v>
      </c>
      <c r="Z69" s="25">
        <f t="shared" si="13"/>
        <v>2608332</v>
      </c>
      <c r="AA69" s="25">
        <f t="shared" si="13"/>
        <v>429782</v>
      </c>
      <c r="AB69" s="25">
        <f t="shared" si="13"/>
        <v>7137080</v>
      </c>
      <c r="AC69" s="25">
        <f t="shared" si="13"/>
        <v>2668144</v>
      </c>
      <c r="AD69" s="25">
        <f t="shared" si="13"/>
        <v>519598</v>
      </c>
      <c r="AE69" s="25">
        <f t="shared" si="13"/>
        <v>4627309</v>
      </c>
      <c r="AF69" s="25">
        <f t="shared" si="13"/>
        <v>0</v>
      </c>
      <c r="AG69" s="25">
        <f t="shared" si="13"/>
        <v>6365743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8463759</v>
      </c>
      <c r="AK69" s="25">
        <f t="shared" si="14"/>
        <v>1637319</v>
      </c>
      <c r="AL69" s="25">
        <f t="shared" si="14"/>
        <v>631563</v>
      </c>
      <c r="AM69" s="25">
        <f t="shared" si="14"/>
        <v>0</v>
      </c>
      <c r="AN69" s="25">
        <f t="shared" si="14"/>
        <v>0</v>
      </c>
      <c r="AO69" s="25">
        <f t="shared" si="14"/>
        <v>1312157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2291</v>
      </c>
      <c r="AW69" s="25">
        <f t="shared" si="14"/>
        <v>0</v>
      </c>
      <c r="AX69" s="25">
        <f t="shared" si="14"/>
        <v>0</v>
      </c>
      <c r="AY69" s="25">
        <f t="shared" si="14"/>
        <v>3340801</v>
      </c>
      <c r="AZ69" s="25">
        <f t="shared" si="14"/>
        <v>666271</v>
      </c>
      <c r="BA69" s="25">
        <f t="shared" si="14"/>
        <v>-191408</v>
      </c>
      <c r="BB69" s="25">
        <f t="shared" si="14"/>
        <v>2251930</v>
      </c>
      <c r="BC69" s="25">
        <f t="shared" si="14"/>
        <v>867776</v>
      </c>
      <c r="BD69" s="25">
        <f t="shared" si="14"/>
        <v>2280</v>
      </c>
      <c r="BE69" s="25">
        <f t="shared" si="14"/>
        <v>10572884</v>
      </c>
      <c r="BF69" s="25">
        <f t="shared" si="14"/>
        <v>0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1087352</v>
      </c>
      <c r="BM69" s="25">
        <f t="shared" si="14"/>
        <v>0</v>
      </c>
      <c r="BN69" s="25">
        <f t="shared" si="14"/>
        <v>3878840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143028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9450</v>
      </c>
      <c r="BX69" s="25">
        <f t="shared" si="15"/>
        <v>0</v>
      </c>
      <c r="BY69" s="25">
        <f t="shared" si="15"/>
        <v>884127</v>
      </c>
      <c r="BZ69" s="25">
        <f t="shared" si="15"/>
        <v>3544097</v>
      </c>
      <c r="CA69" s="25">
        <f t="shared" si="15"/>
        <v>5924530</v>
      </c>
      <c r="CB69" s="25">
        <f t="shared" si="15"/>
        <v>0</v>
      </c>
      <c r="CC69" s="25">
        <f t="shared" si="15"/>
        <v>39704045</v>
      </c>
      <c r="CD69" s="25">
        <f t="shared" si="15"/>
        <v>0</v>
      </c>
      <c r="CE69" s="25">
        <f t="shared" si="15"/>
        <v>215996371</v>
      </c>
    </row>
    <row r="70" spans="1:83" x14ac:dyDescent="0.25">
      <c r="A70" s="26" t="s">
        <v>269</v>
      </c>
      <c r="B70" s="27"/>
      <c r="C70" s="282">
        <v>16191</v>
      </c>
      <c r="D70" s="282">
        <v>0</v>
      </c>
      <c r="E70" s="282">
        <v>3689</v>
      </c>
      <c r="F70" s="282">
        <v>0</v>
      </c>
      <c r="G70" s="282">
        <v>13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22353</v>
      </c>
      <c r="Q70" s="282">
        <v>0</v>
      </c>
      <c r="R70" s="282">
        <v>64680</v>
      </c>
      <c r="S70" s="282">
        <v>4435</v>
      </c>
      <c r="T70" s="282">
        <v>0</v>
      </c>
      <c r="U70" s="282">
        <v>2505532</v>
      </c>
      <c r="V70" s="282">
        <v>362</v>
      </c>
      <c r="W70" s="282">
        <v>0</v>
      </c>
      <c r="X70" s="282">
        <v>0</v>
      </c>
      <c r="Y70" s="282">
        <v>2215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1169</v>
      </c>
      <c r="AH70" s="282">
        <v>0</v>
      </c>
      <c r="AI70" s="282">
        <v>0</v>
      </c>
      <c r="AJ70" s="282">
        <v>16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-475</v>
      </c>
      <c r="BE70" s="282">
        <v>9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2620189</v>
      </c>
    </row>
    <row r="71" spans="1:83" x14ac:dyDescent="0.25">
      <c r="A71" s="26" t="s">
        <v>270</v>
      </c>
      <c r="B71" s="27"/>
      <c r="C71" s="282">
        <v>4130353</v>
      </c>
      <c r="D71" s="282">
        <v>0</v>
      </c>
      <c r="E71" s="282">
        <v>6076431</v>
      </c>
      <c r="F71" s="282">
        <v>0</v>
      </c>
      <c r="G71" s="282">
        <v>302518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2257697</v>
      </c>
      <c r="Q71" s="282">
        <v>-12000</v>
      </c>
      <c r="R71" s="282">
        <v>0</v>
      </c>
      <c r="S71" s="282">
        <v>0</v>
      </c>
      <c r="T71" s="282">
        <v>101236</v>
      </c>
      <c r="U71" s="282">
        <v>0</v>
      </c>
      <c r="V71" s="282">
        <v>983061</v>
      </c>
      <c r="W71" s="282">
        <v>0</v>
      </c>
      <c r="X71" s="282">
        <v>59601</v>
      </c>
      <c r="Y71" s="282">
        <v>212241</v>
      </c>
      <c r="Z71" s="282">
        <v>0</v>
      </c>
      <c r="AA71" s="282">
        <v>0</v>
      </c>
      <c r="AB71" s="282">
        <v>0</v>
      </c>
      <c r="AC71" s="282">
        <v>2831</v>
      </c>
      <c r="AD71" s="282">
        <v>0</v>
      </c>
      <c r="AE71" s="282">
        <v>119151</v>
      </c>
      <c r="AF71" s="282">
        <v>0</v>
      </c>
      <c r="AG71" s="282">
        <v>103436</v>
      </c>
      <c r="AH71" s="282">
        <v>0</v>
      </c>
      <c r="AI71" s="282">
        <v>0</v>
      </c>
      <c r="AJ71" s="282">
        <v>0</v>
      </c>
      <c r="AK71" s="282">
        <v>106070</v>
      </c>
      <c r="AL71" s="282">
        <v>81059</v>
      </c>
      <c r="AM71" s="282">
        <v>0</v>
      </c>
      <c r="AN71" s="282">
        <v>0</v>
      </c>
      <c r="AO71" s="282">
        <v>1884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7968</v>
      </c>
      <c r="BC71" s="282">
        <v>0</v>
      </c>
      <c r="BD71" s="282">
        <v>0</v>
      </c>
      <c r="BE71" s="282">
        <v>-125000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10437</v>
      </c>
      <c r="CA71" s="282">
        <v>400</v>
      </c>
      <c r="CB71" s="282">
        <v>0</v>
      </c>
      <c r="CC71" s="282">
        <v>-114755</v>
      </c>
      <c r="CD71" s="282">
        <v>0</v>
      </c>
      <c r="CE71" s="25">
        <f t="shared" si="16"/>
        <v>14304619</v>
      </c>
    </row>
    <row r="72" spans="1:83" x14ac:dyDescent="0.25">
      <c r="A72" s="26" t="s">
        <v>271</v>
      </c>
      <c r="B72" s="2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206</v>
      </c>
      <c r="Q72" s="282">
        <v>0</v>
      </c>
      <c r="R72" s="282">
        <v>0</v>
      </c>
      <c r="S72" s="282">
        <v>6069</v>
      </c>
      <c r="T72" s="282">
        <v>0</v>
      </c>
      <c r="U72" s="282">
        <v>923</v>
      </c>
      <c r="V72" s="282">
        <v>9380</v>
      </c>
      <c r="W72" s="282">
        <v>0</v>
      </c>
      <c r="X72" s="282">
        <v>0</v>
      </c>
      <c r="Y72" s="282">
        <v>275</v>
      </c>
      <c r="Z72" s="282">
        <v>0</v>
      </c>
      <c r="AA72" s="282">
        <v>0</v>
      </c>
      <c r="AB72" s="282">
        <v>2645</v>
      </c>
      <c r="AC72" s="282">
        <v>0</v>
      </c>
      <c r="AD72" s="282">
        <v>0</v>
      </c>
      <c r="AE72" s="282">
        <v>0</v>
      </c>
      <c r="AF72" s="282">
        <v>0</v>
      </c>
      <c r="AG72" s="282">
        <v>145</v>
      </c>
      <c r="AH72" s="282">
        <v>0</v>
      </c>
      <c r="AI72" s="282">
        <v>0</v>
      </c>
      <c r="AJ72" s="282">
        <v>888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516</v>
      </c>
      <c r="AZ72" s="282">
        <v>0</v>
      </c>
      <c r="BA72" s="282">
        <v>0</v>
      </c>
      <c r="BB72" s="282">
        <v>42</v>
      </c>
      <c r="BC72" s="282">
        <v>0</v>
      </c>
      <c r="BD72" s="282">
        <v>0</v>
      </c>
      <c r="BE72" s="282">
        <v>229047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224613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75130</v>
      </c>
      <c r="CB72" s="282">
        <v>0</v>
      </c>
      <c r="CC72" s="282">
        <v>700</v>
      </c>
      <c r="CD72" s="282">
        <v>0</v>
      </c>
      <c r="CE72" s="25">
        <f t="shared" si="16"/>
        <v>550579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5907971</v>
      </c>
      <c r="CD73" s="282">
        <v>0</v>
      </c>
      <c r="CE73" s="25">
        <f t="shared" si="16"/>
        <v>5907971</v>
      </c>
    </row>
    <row r="74" spans="1:83" x14ac:dyDescent="0.25">
      <c r="A74" s="26" t="s">
        <v>273</v>
      </c>
      <c r="B74" s="27"/>
      <c r="C74" s="282">
        <v>249375</v>
      </c>
      <c r="D74" s="282">
        <v>0</v>
      </c>
      <c r="E74" s="282">
        <v>596265</v>
      </c>
      <c r="F74" s="282">
        <v>0</v>
      </c>
      <c r="G74" s="282">
        <v>64853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177777</v>
      </c>
      <c r="Q74" s="282">
        <v>12832</v>
      </c>
      <c r="R74" s="282">
        <v>0</v>
      </c>
      <c r="S74" s="282">
        <v>2475</v>
      </c>
      <c r="T74" s="282">
        <v>0</v>
      </c>
      <c r="U74" s="282">
        <v>25</v>
      </c>
      <c r="V74" s="282">
        <v>97968</v>
      </c>
      <c r="W74" s="282">
        <v>54406</v>
      </c>
      <c r="X74" s="282">
        <v>0</v>
      </c>
      <c r="Y74" s="282">
        <v>35916</v>
      </c>
      <c r="Z74" s="282">
        <v>5378</v>
      </c>
      <c r="AA74" s="282">
        <v>0</v>
      </c>
      <c r="AB74" s="282">
        <v>5465</v>
      </c>
      <c r="AC74" s="282">
        <v>933</v>
      </c>
      <c r="AD74" s="282">
        <v>6940</v>
      </c>
      <c r="AE74" s="282">
        <v>13643</v>
      </c>
      <c r="AF74" s="282">
        <v>0</v>
      </c>
      <c r="AG74" s="282">
        <v>160296</v>
      </c>
      <c r="AH74" s="282">
        <v>0</v>
      </c>
      <c r="AI74" s="282">
        <v>0</v>
      </c>
      <c r="AJ74" s="282">
        <v>14184</v>
      </c>
      <c r="AK74" s="282">
        <v>0</v>
      </c>
      <c r="AL74" s="282">
        <v>0</v>
      </c>
      <c r="AM74" s="282">
        <v>0</v>
      </c>
      <c r="AN74" s="282">
        <v>0</v>
      </c>
      <c r="AO74" s="282">
        <v>17609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7287</v>
      </c>
      <c r="AZ74" s="282">
        <v>0</v>
      </c>
      <c r="BA74" s="282">
        <v>-403024</v>
      </c>
      <c r="BB74" s="282">
        <v>0</v>
      </c>
      <c r="BC74" s="282">
        <v>0</v>
      </c>
      <c r="BD74" s="282">
        <v>0</v>
      </c>
      <c r="BE74" s="282">
        <v>63933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-406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406</v>
      </c>
      <c r="CD74" s="282">
        <v>0</v>
      </c>
      <c r="CE74" s="25">
        <f t="shared" si="16"/>
        <v>1184536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5515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208367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213882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37573</v>
      </c>
      <c r="D77" s="282">
        <v>0</v>
      </c>
      <c r="E77" s="282">
        <v>31271</v>
      </c>
      <c r="F77" s="282">
        <v>0</v>
      </c>
      <c r="G77" s="282">
        <v>6907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535596</v>
      </c>
      <c r="Q77" s="282">
        <v>2001</v>
      </c>
      <c r="R77" s="282">
        <v>7350</v>
      </c>
      <c r="S77" s="282">
        <v>649842</v>
      </c>
      <c r="T77" s="282">
        <v>0</v>
      </c>
      <c r="U77" s="282">
        <v>25708</v>
      </c>
      <c r="V77" s="282">
        <v>472448</v>
      </c>
      <c r="W77" s="282">
        <v>75301</v>
      </c>
      <c r="X77" s="282">
        <v>-45501</v>
      </c>
      <c r="Y77" s="282">
        <v>4391</v>
      </c>
      <c r="Z77" s="282">
        <v>5957</v>
      </c>
      <c r="AA77" s="282">
        <v>64876</v>
      </c>
      <c r="AB77" s="282">
        <v>117307</v>
      </c>
      <c r="AC77" s="282">
        <v>2614</v>
      </c>
      <c r="AD77" s="282">
        <v>1481</v>
      </c>
      <c r="AE77" s="282">
        <v>6875</v>
      </c>
      <c r="AF77" s="282">
        <v>0</v>
      </c>
      <c r="AG77" s="282">
        <v>17553</v>
      </c>
      <c r="AH77" s="282">
        <v>0</v>
      </c>
      <c r="AI77" s="282">
        <v>0</v>
      </c>
      <c r="AJ77" s="282">
        <v>4674791</v>
      </c>
      <c r="AK77" s="282">
        <v>0</v>
      </c>
      <c r="AL77" s="282">
        <v>8611</v>
      </c>
      <c r="AM77" s="282">
        <v>0</v>
      </c>
      <c r="AN77" s="282">
        <v>0</v>
      </c>
      <c r="AO77" s="282">
        <v>3585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-1272</v>
      </c>
      <c r="AZ77" s="282">
        <v>11353</v>
      </c>
      <c r="BA77" s="282">
        <v>0</v>
      </c>
      <c r="BB77" s="282">
        <v>0</v>
      </c>
      <c r="BC77" s="282">
        <v>0</v>
      </c>
      <c r="BD77" s="282">
        <v>2183</v>
      </c>
      <c r="BE77" s="282">
        <v>928803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880</v>
      </c>
      <c r="BM77" s="282">
        <v>0</v>
      </c>
      <c r="BN77" s="282">
        <v>240182</v>
      </c>
      <c r="BO77" s="282">
        <v>0</v>
      </c>
      <c r="BP77" s="282">
        <v>0</v>
      </c>
      <c r="BQ77" s="282">
        <v>0</v>
      </c>
      <c r="BR77" s="282">
        <v>0</v>
      </c>
      <c r="BS77" s="282">
        <v>4905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29125</v>
      </c>
      <c r="CB77" s="282">
        <v>0</v>
      </c>
      <c r="CC77" s="282">
        <v>1332473</v>
      </c>
      <c r="CD77" s="282">
        <v>0</v>
      </c>
      <c r="CE77" s="25">
        <f t="shared" si="16"/>
        <v>9255169</v>
      </c>
    </row>
    <row r="78" spans="1:83" x14ac:dyDescent="0.25">
      <c r="A78" s="26" t="s">
        <v>277</v>
      </c>
      <c r="B78" s="16"/>
      <c r="C78" s="282">
        <v>17521038</v>
      </c>
      <c r="D78" s="282">
        <v>0</v>
      </c>
      <c r="E78" s="282">
        <v>24805780</v>
      </c>
      <c r="F78" s="282">
        <v>0</v>
      </c>
      <c r="G78" s="282">
        <v>3292108</v>
      </c>
      <c r="H78" s="282">
        <v>754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12528159</v>
      </c>
      <c r="Q78" s="282">
        <v>2074074</v>
      </c>
      <c r="R78" s="282">
        <v>1525805</v>
      </c>
      <c r="S78" s="282">
        <v>0</v>
      </c>
      <c r="T78" s="282">
        <v>280200</v>
      </c>
      <c r="U78" s="282">
        <v>213023</v>
      </c>
      <c r="V78" s="282">
        <v>13567733</v>
      </c>
      <c r="W78" s="282">
        <v>2569848</v>
      </c>
      <c r="X78" s="282">
        <v>1328060</v>
      </c>
      <c r="Y78" s="282">
        <v>6806648</v>
      </c>
      <c r="Z78" s="282">
        <v>2478532</v>
      </c>
      <c r="AA78" s="282">
        <v>363918</v>
      </c>
      <c r="AB78" s="282">
        <v>7003796</v>
      </c>
      <c r="AC78" s="282">
        <v>2648064</v>
      </c>
      <c r="AD78" s="282">
        <v>496054</v>
      </c>
      <c r="AE78" s="282">
        <v>4456692</v>
      </c>
      <c r="AF78" s="282">
        <v>0</v>
      </c>
      <c r="AG78" s="282">
        <v>6046175</v>
      </c>
      <c r="AH78" s="282">
        <v>0</v>
      </c>
      <c r="AI78" s="282">
        <v>0</v>
      </c>
      <c r="AJ78" s="282">
        <v>3738356</v>
      </c>
      <c r="AK78" s="282">
        <v>1525209</v>
      </c>
      <c r="AL78" s="282">
        <v>540873</v>
      </c>
      <c r="AM78" s="282">
        <v>0</v>
      </c>
      <c r="AN78" s="282">
        <v>0</v>
      </c>
      <c r="AO78" s="282">
        <v>1288186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2291</v>
      </c>
      <c r="AW78" s="282">
        <v>0</v>
      </c>
      <c r="AX78" s="282">
        <v>0</v>
      </c>
      <c r="AY78" s="282">
        <v>3319884</v>
      </c>
      <c r="AZ78" s="282">
        <v>646509</v>
      </c>
      <c r="BA78" s="282">
        <v>211616</v>
      </c>
      <c r="BB78" s="282">
        <v>2006451</v>
      </c>
      <c r="BC78" s="282">
        <v>867726</v>
      </c>
      <c r="BD78" s="282">
        <v>0</v>
      </c>
      <c r="BE78" s="282">
        <v>7058725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1084265</v>
      </c>
      <c r="BM78" s="282">
        <v>0</v>
      </c>
      <c r="BN78" s="282">
        <v>3062837</v>
      </c>
      <c r="BO78" s="282">
        <v>0</v>
      </c>
      <c r="BP78" s="282">
        <v>0</v>
      </c>
      <c r="BQ78" s="282">
        <v>0</v>
      </c>
      <c r="BR78" s="282">
        <v>0</v>
      </c>
      <c r="BS78" s="282">
        <v>137221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884070</v>
      </c>
      <c r="BZ78" s="282">
        <v>3528942</v>
      </c>
      <c r="CA78" s="282">
        <v>5472757</v>
      </c>
      <c r="CB78" s="282">
        <v>0</v>
      </c>
      <c r="CC78" s="282">
        <v>785758</v>
      </c>
      <c r="CD78" s="282">
        <v>0</v>
      </c>
      <c r="CE78" s="25">
        <f t="shared" si="16"/>
        <v>146168137</v>
      </c>
    </row>
    <row r="79" spans="1:83" x14ac:dyDescent="0.25">
      <c r="A79" s="26" t="s">
        <v>278</v>
      </c>
      <c r="B79" s="16"/>
      <c r="C79" s="282">
        <v>132244</v>
      </c>
      <c r="D79" s="282">
        <v>0</v>
      </c>
      <c r="E79" s="282">
        <v>80222</v>
      </c>
      <c r="F79" s="282">
        <v>0</v>
      </c>
      <c r="G79" s="282">
        <v>3346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85688</v>
      </c>
      <c r="Q79" s="282">
        <v>0</v>
      </c>
      <c r="R79" s="282">
        <v>1547</v>
      </c>
      <c r="S79" s="282">
        <v>0</v>
      </c>
      <c r="T79" s="282">
        <v>0</v>
      </c>
      <c r="U79" s="282">
        <v>0</v>
      </c>
      <c r="V79" s="282">
        <v>3845</v>
      </c>
      <c r="W79" s="282">
        <v>0</v>
      </c>
      <c r="X79" s="282">
        <v>0</v>
      </c>
      <c r="Y79" s="282">
        <v>8603</v>
      </c>
      <c r="Z79" s="282">
        <v>1630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6829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12967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47885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17460</v>
      </c>
      <c r="CB79" s="282">
        <v>0</v>
      </c>
      <c r="CC79" s="282">
        <v>0</v>
      </c>
      <c r="CD79" s="282">
        <v>0</v>
      </c>
      <c r="CE79" s="25">
        <f t="shared" si="16"/>
        <v>402266</v>
      </c>
    </row>
    <row r="80" spans="1:83" x14ac:dyDescent="0.25">
      <c r="A80" s="26" t="s">
        <v>279</v>
      </c>
      <c r="B80" s="16"/>
      <c r="C80" s="282">
        <v>16966</v>
      </c>
      <c r="D80" s="282">
        <v>0</v>
      </c>
      <c r="E80" s="282">
        <v>22069</v>
      </c>
      <c r="F80" s="282">
        <v>0</v>
      </c>
      <c r="G80" s="282">
        <v>561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11482</v>
      </c>
      <c r="Q80" s="282">
        <v>770</v>
      </c>
      <c r="R80" s="282">
        <v>775</v>
      </c>
      <c r="S80" s="282">
        <v>0</v>
      </c>
      <c r="T80" s="282">
        <v>0</v>
      </c>
      <c r="U80" s="282">
        <v>0</v>
      </c>
      <c r="V80" s="282">
        <v>5284</v>
      </c>
      <c r="W80" s="282">
        <v>0</v>
      </c>
      <c r="X80" s="282">
        <v>0</v>
      </c>
      <c r="Y80" s="282">
        <v>498</v>
      </c>
      <c r="Z80" s="282">
        <v>100</v>
      </c>
      <c r="AA80" s="282">
        <v>0</v>
      </c>
      <c r="AB80" s="282">
        <v>2130</v>
      </c>
      <c r="AC80" s="282">
        <v>1445</v>
      </c>
      <c r="AD80" s="282">
        <v>0</v>
      </c>
      <c r="AE80" s="282">
        <v>1510</v>
      </c>
      <c r="AF80" s="282">
        <v>0</v>
      </c>
      <c r="AG80" s="282">
        <v>29141</v>
      </c>
      <c r="AH80" s="282">
        <v>0</v>
      </c>
      <c r="AI80" s="282">
        <v>0</v>
      </c>
      <c r="AJ80" s="282">
        <v>15145</v>
      </c>
      <c r="AK80" s="282">
        <v>900</v>
      </c>
      <c r="AL80" s="282">
        <v>50</v>
      </c>
      <c r="AM80" s="282">
        <v>0</v>
      </c>
      <c r="AN80" s="282">
        <v>0</v>
      </c>
      <c r="AO80" s="282">
        <v>893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617</v>
      </c>
      <c r="BC80" s="282">
        <v>50</v>
      </c>
      <c r="BD80" s="282">
        <v>0</v>
      </c>
      <c r="BE80" s="282">
        <v>2261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157</v>
      </c>
      <c r="BM80" s="282">
        <v>0</v>
      </c>
      <c r="BN80" s="282">
        <v>33515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103329</v>
      </c>
      <c r="CB80" s="282">
        <v>0</v>
      </c>
      <c r="CC80" s="282">
        <v>0</v>
      </c>
      <c r="CD80" s="282">
        <v>0</v>
      </c>
      <c r="CE80" s="25">
        <f t="shared" si="16"/>
        <v>249648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17093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21738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4550</v>
      </c>
      <c r="CA81" s="282">
        <v>0</v>
      </c>
      <c r="CB81" s="282">
        <v>0</v>
      </c>
      <c r="CC81" s="282">
        <v>31776739</v>
      </c>
      <c r="CD81" s="282">
        <v>0</v>
      </c>
      <c r="CE81" s="25">
        <f t="shared" si="16"/>
        <v>31820120</v>
      </c>
    </row>
    <row r="82" spans="1:84" x14ac:dyDescent="0.25">
      <c r="A82" s="26" t="s">
        <v>281</v>
      </c>
      <c r="B82" s="16"/>
      <c r="C82" s="282">
        <v>10615</v>
      </c>
      <c r="D82" s="282">
        <v>0</v>
      </c>
      <c r="E82" s="282">
        <v>16183</v>
      </c>
      <c r="F82" s="282">
        <v>0</v>
      </c>
      <c r="G82" s="282">
        <v>13529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3402</v>
      </c>
      <c r="Q82" s="282">
        <v>612</v>
      </c>
      <c r="R82" s="282">
        <v>1227</v>
      </c>
      <c r="S82" s="282">
        <v>0</v>
      </c>
      <c r="T82" s="282">
        <v>0</v>
      </c>
      <c r="U82" s="282">
        <v>300</v>
      </c>
      <c r="V82" s="282">
        <v>12383</v>
      </c>
      <c r="W82" s="282">
        <v>1310</v>
      </c>
      <c r="X82" s="282">
        <v>0</v>
      </c>
      <c r="Y82" s="282">
        <v>4516</v>
      </c>
      <c r="Z82" s="282">
        <v>1572</v>
      </c>
      <c r="AA82" s="282">
        <v>0</v>
      </c>
      <c r="AB82" s="282">
        <v>5482</v>
      </c>
      <c r="AC82" s="282">
        <v>10833</v>
      </c>
      <c r="AD82" s="282">
        <v>0</v>
      </c>
      <c r="AE82" s="282">
        <v>21025</v>
      </c>
      <c r="AF82" s="282">
        <v>0</v>
      </c>
      <c r="AG82" s="282">
        <v>238</v>
      </c>
      <c r="AH82" s="282">
        <v>0</v>
      </c>
      <c r="AI82" s="282">
        <v>0</v>
      </c>
      <c r="AJ82" s="282">
        <v>4419</v>
      </c>
      <c r="AK82" s="282">
        <v>1765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1568</v>
      </c>
      <c r="AZ82" s="282">
        <v>0</v>
      </c>
      <c r="BA82" s="282">
        <v>0</v>
      </c>
      <c r="BB82" s="282">
        <v>2653</v>
      </c>
      <c r="BC82" s="282">
        <v>0</v>
      </c>
      <c r="BD82" s="282">
        <v>0</v>
      </c>
      <c r="BE82" s="282">
        <v>2109281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2050</v>
      </c>
      <c r="BM82" s="282">
        <v>0</v>
      </c>
      <c r="BN82" s="282">
        <v>33952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3477</v>
      </c>
      <c r="CB82" s="282">
        <v>0</v>
      </c>
      <c r="CC82" s="282">
        <v>644</v>
      </c>
      <c r="CD82" s="282">
        <v>0</v>
      </c>
      <c r="CE82" s="25">
        <f t="shared" si="16"/>
        <v>2263036</v>
      </c>
    </row>
    <row r="83" spans="1:84" x14ac:dyDescent="0.25">
      <c r="A83" s="26" t="s">
        <v>282</v>
      </c>
      <c r="B83" s="16"/>
      <c r="C83" s="273">
        <v>1325</v>
      </c>
      <c r="D83" s="273">
        <v>0</v>
      </c>
      <c r="E83" s="275">
        <v>34584</v>
      </c>
      <c r="F83" s="275">
        <v>0</v>
      </c>
      <c r="G83" s="273">
        <v>19553</v>
      </c>
      <c r="H83" s="273">
        <v>0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0</v>
      </c>
      <c r="P83" s="275">
        <v>9586</v>
      </c>
      <c r="Q83" s="275">
        <v>8751</v>
      </c>
      <c r="R83" s="276">
        <v>0</v>
      </c>
      <c r="S83" s="275">
        <v>0</v>
      </c>
      <c r="T83" s="273">
        <v>218</v>
      </c>
      <c r="U83" s="275">
        <v>4823</v>
      </c>
      <c r="V83" s="275">
        <v>8156</v>
      </c>
      <c r="W83" s="273">
        <v>-203</v>
      </c>
      <c r="X83" s="275">
        <v>0</v>
      </c>
      <c r="Y83" s="275">
        <v>21536</v>
      </c>
      <c r="Z83" s="275">
        <v>115163</v>
      </c>
      <c r="AA83" s="275">
        <v>988</v>
      </c>
      <c r="AB83" s="275">
        <v>255</v>
      </c>
      <c r="AC83" s="275">
        <v>1424</v>
      </c>
      <c r="AD83" s="275">
        <v>15123</v>
      </c>
      <c r="AE83" s="275">
        <v>8413</v>
      </c>
      <c r="AF83" s="275">
        <v>0</v>
      </c>
      <c r="AG83" s="275">
        <v>761</v>
      </c>
      <c r="AH83" s="275">
        <v>0</v>
      </c>
      <c r="AI83" s="275">
        <v>0</v>
      </c>
      <c r="AJ83" s="275">
        <v>15960</v>
      </c>
      <c r="AK83" s="275">
        <v>3375</v>
      </c>
      <c r="AL83" s="275">
        <v>970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0</v>
      </c>
      <c r="AW83" s="275">
        <v>0</v>
      </c>
      <c r="AX83" s="275">
        <v>0</v>
      </c>
      <c r="AY83" s="275">
        <v>12818</v>
      </c>
      <c r="AZ83" s="275">
        <v>8409</v>
      </c>
      <c r="BA83" s="275">
        <v>0</v>
      </c>
      <c r="BB83" s="275">
        <v>234199</v>
      </c>
      <c r="BC83" s="275">
        <v>0</v>
      </c>
      <c r="BD83" s="275">
        <v>572</v>
      </c>
      <c r="BE83" s="275">
        <v>275765</v>
      </c>
      <c r="BF83" s="275">
        <v>0</v>
      </c>
      <c r="BG83" s="275">
        <v>0</v>
      </c>
      <c r="BH83" s="276">
        <v>0</v>
      </c>
      <c r="BI83" s="275">
        <v>0</v>
      </c>
      <c r="BJ83" s="275">
        <v>0</v>
      </c>
      <c r="BK83" s="275">
        <v>0</v>
      </c>
      <c r="BL83" s="275">
        <v>0</v>
      </c>
      <c r="BM83" s="275">
        <v>0</v>
      </c>
      <c r="BN83" s="275">
        <v>6157</v>
      </c>
      <c r="BO83" s="275">
        <v>0</v>
      </c>
      <c r="BP83" s="275">
        <v>0</v>
      </c>
      <c r="BQ83" s="275">
        <v>0</v>
      </c>
      <c r="BR83" s="275">
        <v>0</v>
      </c>
      <c r="BS83" s="275">
        <v>902</v>
      </c>
      <c r="BT83" s="275">
        <v>0</v>
      </c>
      <c r="BU83" s="275">
        <v>0</v>
      </c>
      <c r="BV83" s="275">
        <v>0</v>
      </c>
      <c r="BW83" s="275">
        <v>9450</v>
      </c>
      <c r="BX83" s="275">
        <v>0</v>
      </c>
      <c r="BY83" s="275">
        <v>57</v>
      </c>
      <c r="BZ83" s="275">
        <v>168</v>
      </c>
      <c r="CA83" s="275">
        <v>222852</v>
      </c>
      <c r="CB83" s="275">
        <v>0</v>
      </c>
      <c r="CC83" s="275">
        <v>14109</v>
      </c>
      <c r="CD83" s="282">
        <v>0</v>
      </c>
      <c r="CE83" s="25">
        <f t="shared" si="16"/>
        <v>1056219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-270535</v>
      </c>
      <c r="Z84" s="273">
        <v>3899335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4405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210637</v>
      </c>
      <c r="AZ84" s="273">
        <v>1352698</v>
      </c>
      <c r="BA84" s="273">
        <v>0</v>
      </c>
      <c r="BB84" s="273">
        <v>0</v>
      </c>
      <c r="BC84" s="273">
        <v>0</v>
      </c>
      <c r="BD84" s="273">
        <v>0</v>
      </c>
      <c r="BE84" s="273">
        <v>1613934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29468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60114</v>
      </c>
      <c r="CB84" s="273">
        <v>0</v>
      </c>
      <c r="CC84" s="273">
        <v>2123</v>
      </c>
      <c r="CD84" s="282">
        <v>0</v>
      </c>
      <c r="CE84" s="25">
        <f t="shared" si="16"/>
        <v>6902179</v>
      </c>
    </row>
    <row r="85" spans="1:84" x14ac:dyDescent="0.25">
      <c r="A85" s="31" t="s">
        <v>284</v>
      </c>
      <c r="B85" s="25"/>
      <c r="C85" s="25">
        <f t="shared" ref="C85:AH85" si="17">SUM(C61:C69)-C84</f>
        <v>49866343</v>
      </c>
      <c r="D85" s="25">
        <f t="shared" si="17"/>
        <v>0</v>
      </c>
      <c r="E85" s="25">
        <f t="shared" si="17"/>
        <v>69308084</v>
      </c>
      <c r="F85" s="25">
        <f t="shared" si="17"/>
        <v>0</v>
      </c>
      <c r="G85" s="25">
        <f t="shared" si="17"/>
        <v>8244189</v>
      </c>
      <c r="H85" s="25">
        <f t="shared" si="17"/>
        <v>2178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45939696.5</v>
      </c>
      <c r="Q85" s="25">
        <f t="shared" si="17"/>
        <v>4826644</v>
      </c>
      <c r="R85" s="25">
        <f t="shared" si="17"/>
        <v>13017961.440000001</v>
      </c>
      <c r="S85" s="25">
        <f t="shared" si="17"/>
        <v>23587239</v>
      </c>
      <c r="T85" s="25">
        <f t="shared" si="17"/>
        <v>916301</v>
      </c>
      <c r="U85" s="25">
        <f t="shared" si="17"/>
        <v>11684504.449999999</v>
      </c>
      <c r="V85" s="25">
        <f t="shared" si="17"/>
        <v>107797644.96000001</v>
      </c>
      <c r="W85" s="25">
        <f t="shared" si="17"/>
        <v>9119161</v>
      </c>
      <c r="X85" s="25">
        <f t="shared" si="17"/>
        <v>4016218</v>
      </c>
      <c r="Y85" s="25">
        <f t="shared" si="17"/>
        <v>27143362</v>
      </c>
      <c r="Z85" s="25">
        <f t="shared" si="17"/>
        <v>18381589</v>
      </c>
      <c r="AA85" s="25">
        <f t="shared" si="17"/>
        <v>1358252</v>
      </c>
      <c r="AB85" s="25">
        <f t="shared" si="17"/>
        <v>24879183</v>
      </c>
      <c r="AC85" s="25">
        <f t="shared" si="17"/>
        <v>6638516</v>
      </c>
      <c r="AD85" s="25">
        <f t="shared" si="17"/>
        <v>1151795</v>
      </c>
      <c r="AE85" s="25">
        <f t="shared" si="17"/>
        <v>11043147</v>
      </c>
      <c r="AF85" s="25">
        <f t="shared" si="17"/>
        <v>0</v>
      </c>
      <c r="AG85" s="25">
        <f t="shared" si="17"/>
        <v>15731447.48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15502436.109999999</v>
      </c>
      <c r="AK85" s="25">
        <f t="shared" si="18"/>
        <v>3681304</v>
      </c>
      <c r="AL85" s="25">
        <f t="shared" si="18"/>
        <v>1356821</v>
      </c>
      <c r="AM85" s="25">
        <f t="shared" si="18"/>
        <v>0</v>
      </c>
      <c r="AN85" s="25">
        <f t="shared" si="18"/>
        <v>0</v>
      </c>
      <c r="AO85" s="25">
        <f t="shared" si="18"/>
        <v>3058332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20862</v>
      </c>
      <c r="AW85" s="25">
        <f t="shared" si="18"/>
        <v>0</v>
      </c>
      <c r="AX85" s="25">
        <f t="shared" si="18"/>
        <v>0</v>
      </c>
      <c r="AY85" s="25">
        <f t="shared" si="18"/>
        <v>8634751</v>
      </c>
      <c r="AZ85" s="25">
        <f t="shared" si="18"/>
        <v>867617</v>
      </c>
      <c r="BA85" s="25">
        <f t="shared" si="18"/>
        <v>186119</v>
      </c>
      <c r="BB85" s="25">
        <f t="shared" si="18"/>
        <v>4955752.9000000004</v>
      </c>
      <c r="BC85" s="25">
        <f t="shared" si="18"/>
        <v>2012129</v>
      </c>
      <c r="BD85" s="25">
        <f t="shared" si="18"/>
        <v>24670</v>
      </c>
      <c r="BE85" s="25">
        <f t="shared" si="18"/>
        <v>22801523.43</v>
      </c>
      <c r="BF85" s="25">
        <f t="shared" si="18"/>
        <v>0</v>
      </c>
      <c r="BG85" s="25">
        <f t="shared" si="18"/>
        <v>0</v>
      </c>
      <c r="BH85" s="25">
        <f t="shared" si="18"/>
        <v>0</v>
      </c>
      <c r="BI85" s="25">
        <f t="shared" si="18"/>
        <v>0</v>
      </c>
      <c r="BJ85" s="25">
        <f t="shared" si="18"/>
        <v>34</v>
      </c>
      <c r="BK85" s="25">
        <f t="shared" si="18"/>
        <v>0</v>
      </c>
      <c r="BL85" s="25">
        <f t="shared" si="18"/>
        <v>2736402.69</v>
      </c>
      <c r="BM85" s="25">
        <f t="shared" si="18"/>
        <v>0</v>
      </c>
      <c r="BN85" s="25">
        <f t="shared" si="18"/>
        <v>11925651.800000001</v>
      </c>
      <c r="BO85" s="25">
        <f t="shared" ref="BO85:CD85" si="19">SUM(BO61:BO69)-BO84</f>
        <v>19558076</v>
      </c>
      <c r="BP85" s="25">
        <f t="shared" si="19"/>
        <v>0</v>
      </c>
      <c r="BQ85" s="25">
        <f t="shared" si="19"/>
        <v>0</v>
      </c>
      <c r="BR85" s="25">
        <f t="shared" si="19"/>
        <v>0</v>
      </c>
      <c r="BS85" s="25">
        <f t="shared" si="19"/>
        <v>320839</v>
      </c>
      <c r="BT85" s="25">
        <f t="shared" si="19"/>
        <v>0</v>
      </c>
      <c r="BU85" s="25">
        <f t="shared" si="19"/>
        <v>0</v>
      </c>
      <c r="BV85" s="25">
        <f t="shared" si="19"/>
        <v>0</v>
      </c>
      <c r="BW85" s="25">
        <f t="shared" si="19"/>
        <v>10381890.68</v>
      </c>
      <c r="BX85" s="25">
        <f t="shared" si="19"/>
        <v>0</v>
      </c>
      <c r="BY85" s="25">
        <f t="shared" si="19"/>
        <v>2331484</v>
      </c>
      <c r="BZ85" s="25">
        <f t="shared" si="19"/>
        <v>8401176</v>
      </c>
      <c r="CA85" s="25">
        <f t="shared" si="19"/>
        <v>16597187.469999999</v>
      </c>
      <c r="CB85" s="25">
        <f t="shared" si="19"/>
        <v>0</v>
      </c>
      <c r="CC85" s="25">
        <f t="shared" si="19"/>
        <v>42950615.100000001</v>
      </c>
      <c r="CD85" s="25">
        <f t="shared" si="19"/>
        <v>0</v>
      </c>
      <c r="CE85" s="25">
        <f t="shared" si="16"/>
        <v>632959130.00999999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137132421</v>
      </c>
      <c r="D87" s="273">
        <v>0</v>
      </c>
      <c r="E87" s="273">
        <v>215738993</v>
      </c>
      <c r="F87" s="273">
        <v>0</v>
      </c>
      <c r="G87" s="273">
        <v>24554565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543096933</v>
      </c>
      <c r="Q87" s="273">
        <v>17284768</v>
      </c>
      <c r="R87" s="273">
        <v>6860475</v>
      </c>
      <c r="S87" s="273">
        <v>11206</v>
      </c>
      <c r="T87" s="273">
        <v>2276663</v>
      </c>
      <c r="U87" s="273">
        <v>63064420</v>
      </c>
      <c r="V87" s="273">
        <v>400184843</v>
      </c>
      <c r="W87" s="273">
        <v>9499070</v>
      </c>
      <c r="X87" s="273">
        <v>13805318</v>
      </c>
      <c r="Y87" s="273">
        <v>139928879</v>
      </c>
      <c r="Z87" s="273">
        <v>178553</v>
      </c>
      <c r="AA87" s="273">
        <v>1564888</v>
      </c>
      <c r="AB87" s="273">
        <v>61622759</v>
      </c>
      <c r="AC87" s="273">
        <v>55429750</v>
      </c>
      <c r="AD87" s="273">
        <v>6264564</v>
      </c>
      <c r="AE87" s="273">
        <v>13163100</v>
      </c>
      <c r="AF87" s="273">
        <v>0</v>
      </c>
      <c r="AG87" s="273">
        <v>14509035</v>
      </c>
      <c r="AH87" s="273">
        <v>0</v>
      </c>
      <c r="AI87" s="273">
        <v>0</v>
      </c>
      <c r="AJ87" s="273">
        <v>5908</v>
      </c>
      <c r="AK87" s="273">
        <v>11948440</v>
      </c>
      <c r="AL87" s="273">
        <v>4352828</v>
      </c>
      <c r="AM87" s="273">
        <v>0</v>
      </c>
      <c r="AN87" s="273">
        <v>0</v>
      </c>
      <c r="AO87" s="273">
        <v>2352017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1744830396</v>
      </c>
    </row>
    <row r="88" spans="1:84" x14ac:dyDescent="0.25">
      <c r="A88" s="31" t="s">
        <v>287</v>
      </c>
      <c r="B88" s="16"/>
      <c r="C88" s="273">
        <v>431106</v>
      </c>
      <c r="D88" s="273">
        <v>0</v>
      </c>
      <c r="E88" s="273">
        <v>5598039</v>
      </c>
      <c r="F88" s="273">
        <v>0</v>
      </c>
      <c r="G88" s="273">
        <v>780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52645585</v>
      </c>
      <c r="Q88" s="273">
        <v>4322964</v>
      </c>
      <c r="R88" s="273">
        <v>92427</v>
      </c>
      <c r="S88" s="273">
        <v>0</v>
      </c>
      <c r="T88" s="273">
        <v>25573</v>
      </c>
      <c r="U88" s="273">
        <v>18228447</v>
      </c>
      <c r="V88" s="273">
        <v>248047692</v>
      </c>
      <c r="W88" s="273">
        <v>25333690</v>
      </c>
      <c r="X88" s="273">
        <v>20249684</v>
      </c>
      <c r="Y88" s="273">
        <v>38252473</v>
      </c>
      <c r="Z88" s="273">
        <v>50667429</v>
      </c>
      <c r="AA88" s="273">
        <v>2825505</v>
      </c>
      <c r="AB88" s="273">
        <v>9770827</v>
      </c>
      <c r="AC88" s="273">
        <v>1766282</v>
      </c>
      <c r="AD88" s="273">
        <v>98731</v>
      </c>
      <c r="AE88" s="273">
        <v>5849513</v>
      </c>
      <c r="AF88" s="273">
        <v>0</v>
      </c>
      <c r="AG88" s="273">
        <v>53535239</v>
      </c>
      <c r="AH88" s="273">
        <v>0</v>
      </c>
      <c r="AI88" s="273">
        <v>0</v>
      </c>
      <c r="AJ88" s="273">
        <v>12306527</v>
      </c>
      <c r="AK88" s="273">
        <v>173203</v>
      </c>
      <c r="AL88" s="273">
        <v>31917</v>
      </c>
      <c r="AM88" s="273">
        <v>0</v>
      </c>
      <c r="AN88" s="273">
        <v>0</v>
      </c>
      <c r="AO88" s="273">
        <v>58107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477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550312217</v>
      </c>
    </row>
    <row r="89" spans="1:84" x14ac:dyDescent="0.25">
      <c r="A89" s="21" t="s">
        <v>288</v>
      </c>
      <c r="B89" s="16"/>
      <c r="C89" s="25">
        <f t="shared" ref="C89:AV89" si="21">C87+C88</f>
        <v>137563527</v>
      </c>
      <c r="D89" s="25">
        <f t="shared" si="21"/>
        <v>0</v>
      </c>
      <c r="E89" s="25">
        <f t="shared" si="21"/>
        <v>221337032</v>
      </c>
      <c r="F89" s="25">
        <f t="shared" si="21"/>
        <v>0</v>
      </c>
      <c r="G89" s="25">
        <f t="shared" si="21"/>
        <v>24555345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595742518</v>
      </c>
      <c r="Q89" s="25">
        <f t="shared" si="21"/>
        <v>21607732</v>
      </c>
      <c r="R89" s="25">
        <f t="shared" si="21"/>
        <v>6952902</v>
      </c>
      <c r="S89" s="25">
        <f t="shared" si="21"/>
        <v>11206</v>
      </c>
      <c r="T89" s="25">
        <f t="shared" si="21"/>
        <v>2302236</v>
      </c>
      <c r="U89" s="25">
        <f t="shared" si="21"/>
        <v>81292867</v>
      </c>
      <c r="V89" s="25">
        <f t="shared" si="21"/>
        <v>648232535</v>
      </c>
      <c r="W89" s="25">
        <f t="shared" si="21"/>
        <v>34832760</v>
      </c>
      <c r="X89" s="25">
        <f t="shared" si="21"/>
        <v>34055002</v>
      </c>
      <c r="Y89" s="25">
        <f t="shared" si="21"/>
        <v>178181352</v>
      </c>
      <c r="Z89" s="25">
        <f t="shared" si="21"/>
        <v>50845982</v>
      </c>
      <c r="AA89" s="25">
        <f t="shared" si="21"/>
        <v>4390393</v>
      </c>
      <c r="AB89" s="25">
        <f t="shared" si="21"/>
        <v>71393586</v>
      </c>
      <c r="AC89" s="25">
        <f t="shared" si="21"/>
        <v>57196032</v>
      </c>
      <c r="AD89" s="25">
        <f t="shared" si="21"/>
        <v>6363295</v>
      </c>
      <c r="AE89" s="25">
        <f t="shared" si="21"/>
        <v>19012613</v>
      </c>
      <c r="AF89" s="25">
        <f t="shared" si="21"/>
        <v>0</v>
      </c>
      <c r="AG89" s="25">
        <f t="shared" si="21"/>
        <v>68044274</v>
      </c>
      <c r="AH89" s="25">
        <f t="shared" si="21"/>
        <v>0</v>
      </c>
      <c r="AI89" s="25">
        <f t="shared" si="21"/>
        <v>0</v>
      </c>
      <c r="AJ89" s="25">
        <f t="shared" si="21"/>
        <v>12312435</v>
      </c>
      <c r="AK89" s="25">
        <f t="shared" si="21"/>
        <v>12121643</v>
      </c>
      <c r="AL89" s="25">
        <f t="shared" si="21"/>
        <v>4384745</v>
      </c>
      <c r="AM89" s="25">
        <f t="shared" si="21"/>
        <v>0</v>
      </c>
      <c r="AN89" s="25">
        <f t="shared" si="21"/>
        <v>0</v>
      </c>
      <c r="AO89" s="25">
        <f t="shared" si="21"/>
        <v>2410124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477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2295142613</v>
      </c>
    </row>
    <row r="90" spans="1:84" x14ac:dyDescent="0.25">
      <c r="A90" s="31" t="s">
        <v>289</v>
      </c>
      <c r="B90" s="25"/>
      <c r="C90" s="273">
        <v>37705</v>
      </c>
      <c r="D90" s="273">
        <v>0</v>
      </c>
      <c r="E90" s="273">
        <v>58397</v>
      </c>
      <c r="F90" s="273">
        <v>0</v>
      </c>
      <c r="G90" s="273">
        <v>14337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55418</v>
      </c>
      <c r="Q90" s="273">
        <v>1952</v>
      </c>
      <c r="R90" s="273">
        <v>665</v>
      </c>
      <c r="S90" s="273">
        <v>0</v>
      </c>
      <c r="T90" s="273">
        <v>657</v>
      </c>
      <c r="U90" s="273">
        <v>1987</v>
      </c>
      <c r="V90" s="273">
        <v>37483</v>
      </c>
      <c r="W90" s="273">
        <v>5622</v>
      </c>
      <c r="X90" s="273">
        <v>1691</v>
      </c>
      <c r="Y90" s="273">
        <v>30471</v>
      </c>
      <c r="Z90" s="273">
        <v>0</v>
      </c>
      <c r="AA90" s="273">
        <v>1883</v>
      </c>
      <c r="AB90" s="273">
        <v>10562</v>
      </c>
      <c r="AC90" s="273">
        <v>3086</v>
      </c>
      <c r="AD90" s="273">
        <v>855</v>
      </c>
      <c r="AE90" s="273">
        <v>6761</v>
      </c>
      <c r="AF90" s="273">
        <v>0</v>
      </c>
      <c r="AG90" s="273">
        <v>10537</v>
      </c>
      <c r="AH90" s="273">
        <v>0</v>
      </c>
      <c r="AI90" s="273">
        <v>0</v>
      </c>
      <c r="AJ90" s="273">
        <v>12165</v>
      </c>
      <c r="AK90" s="273">
        <v>0</v>
      </c>
      <c r="AL90" s="273">
        <v>0</v>
      </c>
      <c r="AM90" s="273">
        <v>0</v>
      </c>
      <c r="AN90" s="273">
        <v>0</v>
      </c>
      <c r="AO90" s="273">
        <v>5457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686</v>
      </c>
      <c r="AW90" s="273">
        <v>0</v>
      </c>
      <c r="AX90" s="273">
        <v>0</v>
      </c>
      <c r="AY90" s="273">
        <v>2393</v>
      </c>
      <c r="AZ90" s="273">
        <v>17619</v>
      </c>
      <c r="BA90" s="273">
        <v>0</v>
      </c>
      <c r="BB90" s="273">
        <v>291</v>
      </c>
      <c r="BC90" s="273">
        <v>0</v>
      </c>
      <c r="BD90" s="273">
        <v>19356</v>
      </c>
      <c r="BE90" s="273">
        <v>336476</v>
      </c>
      <c r="BF90" s="273">
        <v>0</v>
      </c>
      <c r="BG90" s="273">
        <v>0</v>
      </c>
      <c r="BH90" s="273"/>
      <c r="BI90" s="273"/>
      <c r="BJ90" s="273"/>
      <c r="BK90" s="273"/>
      <c r="BL90" s="273"/>
      <c r="BM90" s="273"/>
      <c r="BN90" s="273"/>
      <c r="BO90" s="273"/>
      <c r="BP90" s="273"/>
      <c r="BQ90" s="273"/>
      <c r="BR90" s="273"/>
      <c r="BS90" s="273"/>
      <c r="BT90" s="273"/>
      <c r="BU90" s="273"/>
      <c r="BV90" s="273"/>
      <c r="BW90" s="273"/>
      <c r="BX90" s="273"/>
      <c r="BY90" s="273"/>
      <c r="BZ90" s="273"/>
      <c r="CA90" s="273"/>
      <c r="CB90" s="273"/>
      <c r="CC90" s="273"/>
      <c r="CD90" s="224" t="s">
        <v>247</v>
      </c>
      <c r="CE90" s="25">
        <f t="shared" si="20"/>
        <v>674512</v>
      </c>
      <c r="CF90" s="25">
        <f>BE59-CE90</f>
        <v>55951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6230</v>
      </c>
      <c r="D92" s="273">
        <v>0</v>
      </c>
      <c r="E92" s="273">
        <v>9649</v>
      </c>
      <c r="F92" s="273">
        <v>0</v>
      </c>
      <c r="G92" s="273">
        <v>2369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9157</v>
      </c>
      <c r="Q92" s="273">
        <v>323</v>
      </c>
      <c r="R92" s="273">
        <v>110</v>
      </c>
      <c r="S92" s="273">
        <v>0</v>
      </c>
      <c r="T92" s="273">
        <v>109</v>
      </c>
      <c r="U92" s="273">
        <v>328</v>
      </c>
      <c r="V92" s="273">
        <v>6193</v>
      </c>
      <c r="W92" s="273">
        <v>929</v>
      </c>
      <c r="X92" s="273">
        <v>279</v>
      </c>
      <c r="Y92" s="273">
        <v>5035</v>
      </c>
      <c r="Z92" s="273">
        <v>0</v>
      </c>
      <c r="AA92" s="273">
        <v>311</v>
      </c>
      <c r="AB92" s="273">
        <v>1745</v>
      </c>
      <c r="AC92" s="273">
        <v>510</v>
      </c>
      <c r="AD92" s="273">
        <v>141</v>
      </c>
      <c r="AE92" s="273">
        <v>1117</v>
      </c>
      <c r="AF92" s="273">
        <v>0</v>
      </c>
      <c r="AG92" s="273">
        <v>1741</v>
      </c>
      <c r="AH92" s="273">
        <v>0</v>
      </c>
      <c r="AI92" s="273">
        <v>0</v>
      </c>
      <c r="AJ92" s="273">
        <v>2010</v>
      </c>
      <c r="AK92" s="273">
        <v>0</v>
      </c>
      <c r="AL92" s="273">
        <v>0</v>
      </c>
      <c r="AM92" s="273">
        <v>0</v>
      </c>
      <c r="AN92" s="273">
        <v>0</v>
      </c>
      <c r="AO92" s="273">
        <v>902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113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48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49349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>
        <v>100.36</v>
      </c>
      <c r="D94" s="277">
        <v>0</v>
      </c>
      <c r="E94" s="277">
        <v>157.44</v>
      </c>
      <c r="F94" s="277">
        <v>0</v>
      </c>
      <c r="G94" s="277">
        <v>17.350000000000001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274">
        <v>40.17</v>
      </c>
      <c r="Q94" s="274">
        <v>10.35</v>
      </c>
      <c r="R94" s="274">
        <v>0</v>
      </c>
      <c r="S94" s="278">
        <v>0</v>
      </c>
      <c r="T94" s="278">
        <v>1.52</v>
      </c>
      <c r="U94" s="279">
        <v>0</v>
      </c>
      <c r="V94" s="274">
        <v>21.61</v>
      </c>
      <c r="W94" s="274">
        <v>1.54</v>
      </c>
      <c r="X94" s="274">
        <v>0.5</v>
      </c>
      <c r="Y94" s="274">
        <v>5.33</v>
      </c>
      <c r="Z94" s="274">
        <v>3.21</v>
      </c>
      <c r="AA94" s="274">
        <v>0</v>
      </c>
      <c r="AB94" s="278">
        <v>0.02</v>
      </c>
      <c r="AC94" s="274">
        <v>0</v>
      </c>
      <c r="AD94" s="274">
        <v>3.64</v>
      </c>
      <c r="AE94" s="274">
        <v>0</v>
      </c>
      <c r="AF94" s="274">
        <v>0</v>
      </c>
      <c r="AG94" s="274">
        <v>35.68</v>
      </c>
      <c r="AH94" s="274">
        <v>0</v>
      </c>
      <c r="AI94" s="274">
        <v>0</v>
      </c>
      <c r="AJ94" s="274">
        <v>6.22</v>
      </c>
      <c r="AK94" s="274">
        <v>0</v>
      </c>
      <c r="AL94" s="274">
        <v>0</v>
      </c>
      <c r="AM94" s="274">
        <v>0</v>
      </c>
      <c r="AN94" s="274">
        <v>0</v>
      </c>
      <c r="AO94" s="274">
        <v>8.2799999999999994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0.01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413.23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98122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1371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1372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/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9519</v>
      </c>
      <c r="D127" s="295">
        <v>56130</v>
      </c>
      <c r="E127" s="16"/>
    </row>
    <row r="128" spans="1:5" x14ac:dyDescent="0.25">
      <c r="A128" s="16" t="s">
        <v>334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56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/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125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/>
      <c r="D135" s="16"/>
      <c r="E135" s="16"/>
    </row>
    <row r="136" spans="1:5" x14ac:dyDescent="0.25">
      <c r="A136" s="16" t="s">
        <v>342</v>
      </c>
      <c r="B136" s="35" t="s">
        <v>299</v>
      </c>
      <c r="C136" s="292"/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30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/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/>
      <c r="D141" s="16"/>
      <c r="E141" s="16"/>
    </row>
    <row r="142" spans="1:5" x14ac:dyDescent="0.25">
      <c r="A142" s="16" t="s">
        <v>346</v>
      </c>
      <c r="B142" s="35" t="s">
        <v>299</v>
      </c>
      <c r="C142" s="292"/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211</v>
      </c>
    </row>
    <row r="144" spans="1:5" x14ac:dyDescent="0.25">
      <c r="A144" s="16" t="s">
        <v>348</v>
      </c>
      <c r="B144" s="35" t="s">
        <v>299</v>
      </c>
      <c r="C144" s="294">
        <v>349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5304</v>
      </c>
      <c r="C154" s="295">
        <v>1113</v>
      </c>
      <c r="D154" s="295">
        <v>3102</v>
      </c>
      <c r="E154" s="25">
        <f>SUM(B154:D154)</f>
        <v>9519</v>
      </c>
    </row>
    <row r="155" spans="1:6" x14ac:dyDescent="0.25">
      <c r="A155" s="16" t="s">
        <v>241</v>
      </c>
      <c r="B155" s="295">
        <v>31278</v>
      </c>
      <c r="C155" s="295">
        <v>6564</v>
      </c>
      <c r="D155" s="295">
        <v>18289</v>
      </c>
      <c r="E155" s="25">
        <f>SUM(B155:D155)</f>
        <v>56131</v>
      </c>
    </row>
    <row r="156" spans="1:6" x14ac:dyDescent="0.25">
      <c r="A156" s="16" t="s">
        <v>355</v>
      </c>
      <c r="B156" s="295">
        <v>84532</v>
      </c>
      <c r="C156" s="295">
        <v>17739</v>
      </c>
      <c r="D156" s="295">
        <v>49427</v>
      </c>
      <c r="E156" s="25">
        <f>SUM(B156:D156)</f>
        <v>151698</v>
      </c>
    </row>
    <row r="157" spans="1:6" x14ac:dyDescent="0.25">
      <c r="A157" s="16" t="s">
        <v>286</v>
      </c>
      <c r="B157" s="295">
        <v>1008093426</v>
      </c>
      <c r="C157" s="295">
        <v>202890288</v>
      </c>
      <c r="D157" s="295">
        <v>533846682</v>
      </c>
      <c r="E157" s="25">
        <f>SUM(B157:D157)</f>
        <v>1744830396</v>
      </c>
      <c r="F157" s="14"/>
    </row>
    <row r="158" spans="1:6" x14ac:dyDescent="0.25">
      <c r="A158" s="16" t="s">
        <v>287</v>
      </c>
      <c r="B158" s="295">
        <v>270851182</v>
      </c>
      <c r="C158" s="295">
        <v>65491148</v>
      </c>
      <c r="D158" s="295">
        <v>213969886</v>
      </c>
      <c r="E158" s="25">
        <f>SUM(B158:D158)</f>
        <v>550312216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12910931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1615628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17246468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11493045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14945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43281017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5818588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1323061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7141649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5907971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5907971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6753133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25631490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32384623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-1668244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2973642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1305398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37000000</v>
      </c>
      <c r="C211" s="292">
        <v>0</v>
      </c>
      <c r="D211" s="295">
        <v>0</v>
      </c>
      <c r="E211" s="25">
        <f t="shared" ref="E211:E219" si="22">SUM(B211:C211)-D211</f>
        <v>37000000</v>
      </c>
    </row>
    <row r="212" spans="1:5" x14ac:dyDescent="0.25">
      <c r="A212" s="16" t="s">
        <v>390</v>
      </c>
      <c r="B212" s="292">
        <v>8368987</v>
      </c>
      <c r="C212" s="292">
        <v>68696</v>
      </c>
      <c r="D212" s="295">
        <v>0</v>
      </c>
      <c r="E212" s="25">
        <f t="shared" si="22"/>
        <v>8437683</v>
      </c>
    </row>
    <row r="213" spans="1:5" x14ac:dyDescent="0.25">
      <c r="A213" s="16" t="s">
        <v>391</v>
      </c>
      <c r="B213" s="292">
        <v>152753188</v>
      </c>
      <c r="C213" s="292">
        <v>106900</v>
      </c>
      <c r="D213" s="295">
        <v>0</v>
      </c>
      <c r="E213" s="25">
        <f t="shared" si="22"/>
        <v>152860088</v>
      </c>
    </row>
    <row r="214" spans="1:5" x14ac:dyDescent="0.25">
      <c r="A214" s="16" t="s">
        <v>392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393</v>
      </c>
      <c r="B215" s="292">
        <v>10836788</v>
      </c>
      <c r="C215" s="292">
        <v>169625</v>
      </c>
      <c r="D215" s="295">
        <v>0</v>
      </c>
      <c r="E215" s="25">
        <f t="shared" si="22"/>
        <v>11006413</v>
      </c>
    </row>
    <row r="216" spans="1:5" x14ac:dyDescent="0.25">
      <c r="A216" s="16" t="s">
        <v>394</v>
      </c>
      <c r="B216" s="292">
        <v>131843592</v>
      </c>
      <c r="C216" s="292">
        <v>6730127</v>
      </c>
      <c r="D216" s="295">
        <v>-522614</v>
      </c>
      <c r="E216" s="25">
        <f t="shared" si="22"/>
        <v>139096333</v>
      </c>
    </row>
    <row r="217" spans="1:5" x14ac:dyDescent="0.25">
      <c r="A217" s="16" t="s">
        <v>395</v>
      </c>
      <c r="B217" s="292">
        <v>-29001</v>
      </c>
      <c r="C217" s="292">
        <v>10663</v>
      </c>
      <c r="D217" s="295">
        <v>0</v>
      </c>
      <c r="E217" s="25">
        <f t="shared" si="22"/>
        <v>-18338</v>
      </c>
    </row>
    <row r="218" spans="1:5" x14ac:dyDescent="0.25">
      <c r="A218" s="16" t="s">
        <v>396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397</v>
      </c>
      <c r="B219" s="292">
        <v>5515765</v>
      </c>
      <c r="C219" s="292">
        <v>-2274693</v>
      </c>
      <c r="D219" s="295">
        <v>0</v>
      </c>
      <c r="E219" s="25">
        <f t="shared" si="22"/>
        <v>3241072</v>
      </c>
    </row>
    <row r="220" spans="1:5" x14ac:dyDescent="0.25">
      <c r="A220" s="16" t="s">
        <v>229</v>
      </c>
      <c r="B220" s="25">
        <f>SUM(B211:B219)</f>
        <v>346289319</v>
      </c>
      <c r="C220" s="225">
        <f>SUM(C211:C219)</f>
        <v>4811318</v>
      </c>
      <c r="D220" s="25">
        <f>SUM(D211:D219)</f>
        <v>-522614</v>
      </c>
      <c r="E220" s="25">
        <f>SUM(E211:E219)</f>
        <v>351623251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8298160</v>
      </c>
      <c r="C225" s="292">
        <v>61203</v>
      </c>
      <c r="D225" s="295">
        <v>0</v>
      </c>
      <c r="E225" s="25">
        <f t="shared" ref="E225:E232" si="23">SUM(B225:C225)-D225</f>
        <v>8359363</v>
      </c>
    </row>
    <row r="226" spans="1:6" x14ac:dyDescent="0.25">
      <c r="A226" s="16" t="s">
        <v>391</v>
      </c>
      <c r="B226" s="292">
        <v>107975831</v>
      </c>
      <c r="C226" s="292">
        <v>7223257</v>
      </c>
      <c r="D226" s="295">
        <v>0</v>
      </c>
      <c r="E226" s="25">
        <f t="shared" si="23"/>
        <v>115199088</v>
      </c>
    </row>
    <row r="227" spans="1:6" x14ac:dyDescent="0.25">
      <c r="A227" s="16" t="s">
        <v>392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393</v>
      </c>
      <c r="B228" s="292">
        <v>6125525</v>
      </c>
      <c r="C228" s="292">
        <v>764606</v>
      </c>
      <c r="D228" s="295">
        <v>0</v>
      </c>
      <c r="E228" s="25">
        <f t="shared" si="23"/>
        <v>6890131</v>
      </c>
    </row>
    <row r="229" spans="1:6" x14ac:dyDescent="0.25">
      <c r="A229" s="16" t="s">
        <v>394</v>
      </c>
      <c r="B229" s="292">
        <v>112581163</v>
      </c>
      <c r="C229" s="292">
        <v>4736835.03</v>
      </c>
      <c r="D229" s="295">
        <v>-244170.97</v>
      </c>
      <c r="E229" s="25">
        <f t="shared" si="23"/>
        <v>117562169</v>
      </c>
    </row>
    <row r="230" spans="1:6" x14ac:dyDescent="0.25">
      <c r="A230" s="16" t="s">
        <v>395</v>
      </c>
      <c r="B230" s="292">
        <v>18298</v>
      </c>
      <c r="C230" s="292">
        <v>-36596</v>
      </c>
      <c r="D230" s="295">
        <v>0</v>
      </c>
      <c r="E230" s="25">
        <f t="shared" si="23"/>
        <v>-18298</v>
      </c>
    </row>
    <row r="231" spans="1:6" x14ac:dyDescent="0.25">
      <c r="A231" s="16" t="s">
        <v>396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397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234998977</v>
      </c>
      <c r="C233" s="225">
        <f>SUM(C224:C232)</f>
        <v>12749305.030000001</v>
      </c>
      <c r="D233" s="25">
        <f>SUM(D224:D232)</f>
        <v>-244170.97</v>
      </c>
      <c r="E233" s="25">
        <f>SUM(E224:E232)</f>
        <v>247992453</v>
      </c>
    </row>
    <row r="234" spans="1:6" x14ac:dyDescent="0.25">
      <c r="A234" s="16"/>
      <c r="B234" s="16"/>
      <c r="C234" s="22"/>
      <c r="D234" s="16"/>
      <c r="E234" s="16"/>
      <c r="F234" s="11">
        <f>E220-E233</f>
        <v>103630798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38" t="s">
        <v>400</v>
      </c>
      <c r="C236" s="338"/>
      <c r="D236" s="30"/>
      <c r="E236" s="30"/>
    </row>
    <row r="237" spans="1:6" x14ac:dyDescent="0.25">
      <c r="A237" s="43" t="s">
        <v>400</v>
      </c>
      <c r="B237" s="30"/>
      <c r="C237" s="292">
        <v>20713175</v>
      </c>
      <c r="D237" s="32">
        <f>C237</f>
        <v>20713175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1023116814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203968095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3793794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42105289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356770815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2908366.6700000032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1632663173.6700001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528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18817933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7003058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25820991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1679197339.6700001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353018331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234805209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130293310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4762304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7587098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0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469879632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37000000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8437683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152860087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-18338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11006413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139096333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3241072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351623250</v>
      </c>
      <c r="E291" s="16"/>
    </row>
    <row r="292" spans="1:5" x14ac:dyDescent="0.25">
      <c r="A292" s="16" t="s">
        <v>439</v>
      </c>
      <c r="B292" s="35" t="s">
        <v>299</v>
      </c>
      <c r="C292" s="292">
        <v>247992453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103630797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35769049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35769049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609279478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609279478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21636306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8612589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8582441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38831336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64941569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2378153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67319722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67319722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503128422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609279480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609279478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1744830396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550312216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2295142612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20713175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1632663173.6700001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25820990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1679197338.6700001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615945273.32999992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1907410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1613934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578842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1563335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3724911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9388432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9388432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625333705.32999992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170296444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43281017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12691802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133543613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43648610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13261800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7141649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1305398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2620188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14304618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550580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5907971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1184536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213882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9255170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146168139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402266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249649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31820121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2263034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1056219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215996373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641166706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-15833000.670000076</v>
      </c>
      <c r="E417" s="25"/>
    </row>
    <row r="418" spans="1:13" x14ac:dyDescent="0.25">
      <c r="A418" s="25" t="s">
        <v>531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0</v>
      </c>
      <c r="E420" s="25"/>
      <c r="F420" s="11">
        <f>D420-C399</f>
        <v>-1305398</v>
      </c>
    </row>
    <row r="421" spans="1:13" x14ac:dyDescent="0.25">
      <c r="A421" s="25" t="s">
        <v>534</v>
      </c>
      <c r="B421" s="16"/>
      <c r="C421" s="22"/>
      <c r="D421" s="25">
        <f>D417+D420</f>
        <v>-15833000.670000076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-15833000.670000076</v>
      </c>
      <c r="E424" s="16"/>
    </row>
    <row r="426" spans="1:13" ht="29.1" customHeight="1" x14ac:dyDescent="0.25">
      <c r="A426" s="339" t="s">
        <v>538</v>
      </c>
      <c r="B426" s="339"/>
      <c r="C426" s="339"/>
      <c r="D426" s="339"/>
      <c r="E426" s="339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338036</v>
      </c>
      <c r="E612" s="219">
        <f>SUM(C624:D647)+SUM(C668:D713)</f>
        <v>578082829.1099999</v>
      </c>
      <c r="F612" s="219">
        <f>CE64-(AX64+BD64+BE64+BG64+BJ64+BN64+BP64+BQ64+CB64+CC64+CD64)</f>
        <v>133178805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1289.9800000000002</v>
      </c>
      <c r="I612" s="217">
        <f>CE92-(AX92+AY92+AZ92+BD92+BE92+BF92+BG92+BJ92+BN92+BO92+BP92+BQ92+BR92+CB92+CC92+CD92)</f>
        <v>49349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2295142613</v>
      </c>
      <c r="L612" s="223">
        <f>CE94-(AW94+AX94+AY94+AZ94+BA94+BB94+BC94+BD94+BE94+BF94+BG94+BH94+BI94+BJ94+BK94+BL94+BM94+BN94+BO94+BP94+BQ94+BR94+BS94+BT94+BU94+BV94+BW94+BX94+BY94+BZ94+CA94+CB94+CC94+CD94)</f>
        <v>413.23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22801523.43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22801523.43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34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11925651.800000001</v>
      </c>
      <c r="D619" s="217">
        <f>(D615/D612)*BN90</f>
        <v>0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42950615.100000001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54876300.900000006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24670</v>
      </c>
      <c r="D624" s="217">
        <f>(D615/D612)*BD90</f>
        <v>1305619.1870424452</v>
      </c>
      <c r="E624" s="219">
        <f>(E623/E612)*SUM(C624:D624)</f>
        <v>126281.8164389149</v>
      </c>
      <c r="F624" s="219">
        <f>SUM(C624:E624)</f>
        <v>1456571.0034813602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8634751</v>
      </c>
      <c r="D625" s="217">
        <f>(D615/D612)*AY90</f>
        <v>161414.89536022791</v>
      </c>
      <c r="E625" s="219">
        <f>(E623/E612)*SUM(C625:D625)</f>
        <v>835003.25927905319</v>
      </c>
      <c r="F625" s="219">
        <f>(F624/F612)*AY64</f>
        <v>10075.256999483294</v>
      </c>
      <c r="G625" s="217">
        <f>SUM(C625:F625)</f>
        <v>9641244.4116387647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19558076</v>
      </c>
      <c r="D627" s="217">
        <f>(D615/D612)*BO90</f>
        <v>0</v>
      </c>
      <c r="E627" s="219">
        <f>(E623/E612)*SUM(C627:D627)</f>
        <v>1856610.8688152051</v>
      </c>
      <c r="F627" s="219">
        <f>(F624/F612)*BO64</f>
        <v>442.14840310168682</v>
      </c>
      <c r="G627" s="217" t="e">
        <f>(G625/G612)*BO91</f>
        <v>#DIV/0!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867617</v>
      </c>
      <c r="D628" s="217">
        <f>(D615/D612)*AZ90</f>
        <v>1188453.4230471605</v>
      </c>
      <c r="E628" s="219">
        <f>(E623/E612)*SUM(C628:D628)</f>
        <v>195178.84553055395</v>
      </c>
      <c r="F628" s="219">
        <f>(F624/F612)*AZ64</f>
        <v>7983.2903484017115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186119</v>
      </c>
      <c r="D630" s="217">
        <f>(D615/D612)*BA90</f>
        <v>0</v>
      </c>
      <c r="E630" s="219">
        <f>(E623/E612)*SUM(C630:D630)</f>
        <v>17667.92184942001</v>
      </c>
      <c r="F630" s="219">
        <f>(F624/F612)*BA64</f>
        <v>1026.9147391799982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4955752.9000000004</v>
      </c>
      <c r="D632" s="217">
        <f>(D615/D612)*BB90</f>
        <v>19628.806748778235</v>
      </c>
      <c r="E632" s="219">
        <f>(E623/E612)*SUM(C632:D632)</f>
        <v>472303.50026526779</v>
      </c>
      <c r="F632" s="219">
        <f>(F624/F612)*BB64</f>
        <v>276.15819077145454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2012129</v>
      </c>
      <c r="D633" s="217">
        <f>(D615/D612)*BC90</f>
        <v>0</v>
      </c>
      <c r="E633" s="219">
        <f>(E623/E612)*SUM(C633:D633)</f>
        <v>191007.57001139937</v>
      </c>
      <c r="F633" s="219">
        <f>(F624/F612)*BC64</f>
        <v>25.66904054418233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2736402.69</v>
      </c>
      <c r="D637" s="217">
        <f>(D615/D612)*BL90</f>
        <v>0</v>
      </c>
      <c r="E637" s="219">
        <f>(E623/E612)*SUM(C637:D637)</f>
        <v>259761.49063482339</v>
      </c>
      <c r="F637" s="219">
        <f>(F624/F612)*BL64</f>
        <v>31.367195688417095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320839</v>
      </c>
      <c r="D639" s="217">
        <f>(D615/D612)*BS90</f>
        <v>0</v>
      </c>
      <c r="E639" s="219">
        <f>(E623/E612)*SUM(C639:D639)</f>
        <v>30456.634616810035</v>
      </c>
      <c r="F639" s="219">
        <f>(F624/F612)*BS64</f>
        <v>2.5373742676822753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10381890.68</v>
      </c>
      <c r="D643" s="217">
        <f>(D615/D612)*BW90</f>
        <v>0</v>
      </c>
      <c r="E643" s="219">
        <f>(E623/E612)*SUM(C643:D643)</f>
        <v>985533.09003090486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2331484</v>
      </c>
      <c r="D645" s="217">
        <f>(D615/D612)*BY90</f>
        <v>0</v>
      </c>
      <c r="E645" s="219">
        <f>(E623/E612)*SUM(C645:D645)</f>
        <v>221323.33133733345</v>
      </c>
      <c r="F645" s="219">
        <f>(F624/F612)*BY64</f>
        <v>2.6686177642865312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8401176</v>
      </c>
      <c r="D646" s="217">
        <f>(D615/D612)*BZ90</f>
        <v>0</v>
      </c>
      <c r="E646" s="219">
        <f>(E623/E612)*SUM(C646:D646)</f>
        <v>797507.62152828579</v>
      </c>
      <c r="F646" s="219">
        <f>(F624/F612)*BZ64</f>
        <v>41.36357534644123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16597187.469999999</v>
      </c>
      <c r="D647" s="217">
        <f>(D615/D612)*CA90</f>
        <v>0</v>
      </c>
      <c r="E647" s="219">
        <f>(E623/E612)*SUM(C647:D647)</f>
        <v>1575539.3653529894</v>
      </c>
      <c r="F647" s="219">
        <f>(F624/F612)*CA64</f>
        <v>202.53058917646715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154685919.07000002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49866343</v>
      </c>
      <c r="D668" s="217">
        <f>(D615/D612)*C90</f>
        <v>2543313.2593219359</v>
      </c>
      <c r="E668" s="219">
        <f>(E623/E612)*SUM(C668:D668)</f>
        <v>4975148.7539943065</v>
      </c>
      <c r="F668" s="219">
        <f>(F624/F612)*C64</f>
        <v>36712.393322450815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69308084</v>
      </c>
      <c r="D670" s="217">
        <f>(D615/D612)*E90</f>
        <v>3939049.5797539609</v>
      </c>
      <c r="E670" s="219">
        <f>(E623/E612)*SUM(C670:D670)</f>
        <v>6953210.751084636</v>
      </c>
      <c r="F670" s="219">
        <f>(F624/F612)*E64</f>
        <v>25198.477924065821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8244189</v>
      </c>
      <c r="D672" s="217">
        <f>(D615/D612)*G90</f>
        <v>967072.86033413594</v>
      </c>
      <c r="E672" s="219">
        <f>(E623/E612)*SUM(C672:D672)</f>
        <v>874407.52788767777</v>
      </c>
      <c r="F672" s="219">
        <f>(F624/F612)*G64</f>
        <v>1855.4768071587646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2178</v>
      </c>
      <c r="D673" s="217">
        <f>(D615/D612)*H90</f>
        <v>0</v>
      </c>
      <c r="E673" s="219">
        <f>(E623/E612)*SUM(C673:D673)</f>
        <v>206.75338782196758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45939696.5</v>
      </c>
      <c r="D681" s="217">
        <f>(D615/D612)*P90</f>
        <v>3738107.2591195609</v>
      </c>
      <c r="E681" s="219">
        <f>(E623/E612)*SUM(C681:D681)</f>
        <v>4715819.2042024089</v>
      </c>
      <c r="F681" s="219">
        <f>(F624/F612)*P64</f>
        <v>101521.78812843049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4826644</v>
      </c>
      <c r="D682" s="217">
        <f>(D615/D612)*Q90</f>
        <v>131668.1469883681</v>
      </c>
      <c r="E682" s="219">
        <f>(E623/E612)*SUM(C682:D682)</f>
        <v>470683.11949892505</v>
      </c>
      <c r="F682" s="219">
        <f>(F624/F612)*Q64</f>
        <v>138.09003234377764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13017961.440000001</v>
      </c>
      <c r="D683" s="217">
        <f>(D615/D612)*R90</f>
        <v>44856.207862328272</v>
      </c>
      <c r="E683" s="219">
        <f>(E623/E612)*SUM(C683:D683)</f>
        <v>1240028.3761231049</v>
      </c>
      <c r="F683" s="219">
        <f>(F624/F612)*R64</f>
        <v>38191.234105229516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23587239</v>
      </c>
      <c r="D684" s="217">
        <f>(D615/D612)*S90</f>
        <v>0</v>
      </c>
      <c r="E684" s="219">
        <f>(E623/E612)*SUM(C684:D684)</f>
        <v>2239091.6311370241</v>
      </c>
      <c r="F684" s="219">
        <f>(F624/F612)*S64</f>
        <v>241237.17274502935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916301</v>
      </c>
      <c r="D685" s="217">
        <f>(D615/D612)*T90</f>
        <v>44316.584309097256</v>
      </c>
      <c r="E685" s="219">
        <f>(E623/E612)*SUM(C685:D685)</f>
        <v>91189.595939972656</v>
      </c>
      <c r="F685" s="219">
        <f>(F624/F612)*T64</f>
        <v>1857.740757475188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11684504.449999999</v>
      </c>
      <c r="D686" s="217">
        <f>(D615/D612)*U90</f>
        <v>134029.00003375381</v>
      </c>
      <c r="E686" s="219">
        <f>(E623/E612)*SUM(C686:D686)</f>
        <v>1121910.8493488177</v>
      </c>
      <c r="F686" s="219">
        <f>(F624/F612)*U64</f>
        <v>5685.5557685607564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107797644.96000001</v>
      </c>
      <c r="D687" s="217">
        <f>(D615/D612)*V90</f>
        <v>2528338.7057197751</v>
      </c>
      <c r="E687" s="219">
        <f>(E623/E612)*SUM(C687:D687)</f>
        <v>10473035.301964473</v>
      </c>
      <c r="F687" s="219">
        <f>(F624/F612)*V64</f>
        <v>764006.00593210722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9119161</v>
      </c>
      <c r="D688" s="217">
        <f>(D615/D612)*W90</f>
        <v>379220.45203309704</v>
      </c>
      <c r="E688" s="219">
        <f>(E623/E612)*SUM(C688:D688)</f>
        <v>901663.2433577514</v>
      </c>
      <c r="F688" s="219">
        <f>(F624/F612)*W64</f>
        <v>9538.0773678820769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4016218</v>
      </c>
      <c r="D689" s="217">
        <f>(D615/D612)*X90</f>
        <v>114062.92856420617</v>
      </c>
      <c r="E689" s="219">
        <f>(E623/E612)*SUM(C689:D689)</f>
        <v>392079.69450739748</v>
      </c>
      <c r="F689" s="219">
        <f>(F624/F612)*X64</f>
        <v>1073.6702348452643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27143362</v>
      </c>
      <c r="D690" s="217">
        <f>(D615/D612)*Y90</f>
        <v>2055358.661312789</v>
      </c>
      <c r="E690" s="219">
        <f>(E623/E612)*SUM(C690:D690)</f>
        <v>2771778.887416759</v>
      </c>
      <c r="F690" s="219">
        <f>(F624/F612)*Y64</f>
        <v>102197.15622499793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18381589</v>
      </c>
      <c r="D691" s="217">
        <f>(D615/D612)*Z90</f>
        <v>0</v>
      </c>
      <c r="E691" s="219">
        <f>(E623/E612)*SUM(C691:D691)</f>
        <v>1744929.2007809978</v>
      </c>
      <c r="F691" s="219">
        <f>(F624/F612)*Z64</f>
        <v>342.50177830490577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1358252</v>
      </c>
      <c r="D692" s="217">
        <f>(D615/D612)*AA90</f>
        <v>127013.89384175057</v>
      </c>
      <c r="E692" s="219">
        <f>(E623/E612)*SUM(C692:D692)</f>
        <v>140993.45976501596</v>
      </c>
      <c r="F692" s="219">
        <f>(F624/F612)*AA64</f>
        <v>4466.6755416809337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24879183</v>
      </c>
      <c r="D693" s="217">
        <f>(D615/D612)*AB90</f>
        <v>712437.99615324987</v>
      </c>
      <c r="E693" s="219">
        <f>(E623/E612)*SUM(C693:D693)</f>
        <v>2429363.7928422778</v>
      </c>
      <c r="F693" s="219">
        <f>(F624/F612)*AB64</f>
        <v>80630.262410678217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6638516</v>
      </c>
      <c r="D694" s="217">
        <f>(D615/D612)*AC90</f>
        <v>208159.78565886471</v>
      </c>
      <c r="E694" s="219">
        <f>(E623/E612)*SUM(C694:D694)</f>
        <v>649941.87970780616</v>
      </c>
      <c r="F694" s="219">
        <f>(F624/F612)*AC64</f>
        <v>2643.6814999317226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1151795</v>
      </c>
      <c r="D695" s="217">
        <f>(D615/D612)*AD90</f>
        <v>57672.267251564917</v>
      </c>
      <c r="E695" s="219">
        <f>(E623/E612)*SUM(C695:D695)</f>
        <v>114812.42193022869</v>
      </c>
      <c r="F695" s="219">
        <f>(F624/F612)*AD64</f>
        <v>527.10669323684169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11043147</v>
      </c>
      <c r="D696" s="217">
        <f>(D615/D612)*AE90</f>
        <v>456049.35542436305</v>
      </c>
      <c r="E696" s="219">
        <f>(E623/E612)*SUM(C696:D696)</f>
        <v>1091596.787747479</v>
      </c>
      <c r="F696" s="219">
        <f>(F624/F612)*AE64</f>
        <v>474.19369018922595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15731447.48</v>
      </c>
      <c r="D698" s="217">
        <f>(D615/D612)*AG90</f>
        <v>710751.67254940304</v>
      </c>
      <c r="E698" s="219">
        <f>(E623/E612)*SUM(C698:D698)</f>
        <v>1560826.6198498961</v>
      </c>
      <c r="F698" s="219">
        <f>(F624/F612)*AG64</f>
        <v>9988.723787388888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15502436.109999999</v>
      </c>
      <c r="D701" s="217">
        <f>(D615/D612)*AJ90</f>
        <v>820565.06563191488</v>
      </c>
      <c r="E701" s="219">
        <f>(E623/E612)*SUM(C701:D701)</f>
        <v>1549511.3831422671</v>
      </c>
      <c r="F701" s="219">
        <f>(F624/F612)*AJ64</f>
        <v>7652.02082601452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3681304</v>
      </c>
      <c r="D702" s="217">
        <f>(D615/D612)*AK90</f>
        <v>0</v>
      </c>
      <c r="E702" s="219">
        <f>(E623/E612)*SUM(C702:D702)</f>
        <v>349459.170616419</v>
      </c>
      <c r="F702" s="219">
        <f>(F624/F612)*AK64</f>
        <v>32.581198032006462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1356821</v>
      </c>
      <c r="D703" s="217">
        <f>(D615/D612)*AL90</f>
        <v>0</v>
      </c>
      <c r="E703" s="219">
        <f>(E623/E612)*SUM(C703:D703)</f>
        <v>128800.4308622543</v>
      </c>
      <c r="F703" s="219">
        <f>(F624/F612)*AL64</f>
        <v>1.4655523787475211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3058332</v>
      </c>
      <c r="D706" s="217">
        <f>(D615/D612)*AO90</f>
        <v>368090.71624770731</v>
      </c>
      <c r="E706" s="219">
        <f>(E623/E612)*SUM(C706:D706)</f>
        <v>325263.77626003756</v>
      </c>
      <c r="F706" s="219">
        <f>(F624/F612)*AO64</f>
        <v>483.01981533586212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20862</v>
      </c>
      <c r="D713" s="217">
        <f>(D615/D612)*AV90</f>
        <v>46272.719689559686</v>
      </c>
      <c r="E713" s="219">
        <f>(E623/E612)*SUM(C713:D713)</f>
        <v>6372.9709533033138</v>
      </c>
      <c r="F713" s="219">
        <f>(F624/F612)*AV64</f>
        <v>6.0262638857454043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632959130.01000011</v>
      </c>
      <c r="D715" s="202">
        <f>SUM(D616:D647)+SUM(D668:D713)</f>
        <v>22801523.43</v>
      </c>
      <c r="E715" s="202">
        <f>SUM(E624:E647)+SUM(E668:E713)</f>
        <v>54876300.900000013</v>
      </c>
      <c r="F715" s="202">
        <f>SUM(F625:F648)+SUM(F668:F713)</f>
        <v>1456571.0034813599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632959130.00999999</v>
      </c>
      <c r="D716" s="202">
        <f>D615</f>
        <v>22801523.43</v>
      </c>
      <c r="E716" s="202">
        <f>E623</f>
        <v>54876300.900000006</v>
      </c>
      <c r="F716" s="202">
        <f>F624</f>
        <v>1456571.0034813602</v>
      </c>
      <c r="G716" s="202">
        <f>G625</f>
        <v>9641244.4116387647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154685919.07000002</v>
      </c>
      <c r="N716" s="211" t="s">
        <v>694</v>
      </c>
    </row>
  </sheetData>
  <sheetProtection algorithmName="SHA-512" hashValue="OXT+kbWHYndBM0vZVvCjBJHT/Jl8Z8XewtlmhZYVx70scrh43yTOaU3O4u9pT2C/RhQWt/k2nL2RVK1emrNXjg==" saltValue="KLCSIKQZRS8Q+zoQ+/w60A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Swedish Health Services DBA Swedish Medical Center Cherry Hill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353018331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234805209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130293310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4762304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7587098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0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469879632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37000000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8437683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152860087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-18338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11006413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139096333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3241072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247992453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103630797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35769049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35769049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609279478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Swedish Health Services DBA Swedish Medical Center Cherry Hill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21636306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8612589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928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8582441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38831336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64941569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2378153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67319722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67319722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503128422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503128422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609279478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Swedish Health Services DBA Swedish Medical Center Cherry Hill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1744830396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550312216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2295142612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20713175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1632663173.6700001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25820990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1679197338.6700001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615945273.32999992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957</v>
      </c>
      <c r="B125" s="192" t="s">
        <v>502</v>
      </c>
      <c r="C125" s="191">
        <f>data!C370</f>
        <v>1907410</v>
      </c>
    </row>
    <row r="126" spans="1:3" ht="20.100000000000001" customHeight="1" x14ac:dyDescent="0.25">
      <c r="A126" s="195" t="s">
        <v>958</v>
      </c>
      <c r="B126" s="192" t="s">
        <v>503</v>
      </c>
      <c r="C126" s="191">
        <f>data!C371</f>
        <v>0</v>
      </c>
    </row>
    <row r="127" spans="1:3" ht="20.100000000000001" customHeight="1" x14ac:dyDescent="0.25">
      <c r="A127" s="195" t="s">
        <v>959</v>
      </c>
      <c r="B127" s="192" t="s">
        <v>504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506</v>
      </c>
      <c r="C129" s="191">
        <f>data!C374</f>
        <v>0</v>
      </c>
    </row>
    <row r="130" spans="1:3" ht="20.100000000000001" customHeight="1" x14ac:dyDescent="0.25">
      <c r="A130" s="195" t="s">
        <v>962</v>
      </c>
      <c r="B130" s="192" t="s">
        <v>507</v>
      </c>
      <c r="C130" s="191">
        <f>data!C375</f>
        <v>1613934</v>
      </c>
    </row>
    <row r="131" spans="1:3" ht="20.100000000000001" customHeight="1" x14ac:dyDescent="0.25">
      <c r="A131" s="195" t="s">
        <v>963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510</v>
      </c>
      <c r="C133" s="191">
        <f>data!C378</f>
        <v>578842</v>
      </c>
    </row>
    <row r="134" spans="1:3" ht="20.100000000000001" customHeight="1" x14ac:dyDescent="0.25">
      <c r="A134" s="195" t="s">
        <v>966</v>
      </c>
      <c r="B134" s="192" t="s">
        <v>511</v>
      </c>
      <c r="C134" s="191">
        <f>data!C379</f>
        <v>1563335</v>
      </c>
    </row>
    <row r="135" spans="1:3" ht="20.100000000000001" customHeight="1" x14ac:dyDescent="0.25">
      <c r="A135" s="195" t="s">
        <v>967</v>
      </c>
      <c r="B135" s="192" t="s">
        <v>512</v>
      </c>
      <c r="C135" s="191">
        <f>data!C380</f>
        <v>3724911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9388432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625333705.32999992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170296444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43281017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12691802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133543613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43648610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13261800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7141649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1305398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2620188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14304618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550580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5907971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1184536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213882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9255170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146168139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402266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249649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31820121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2263034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1056219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641166706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-15833000.670000076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-15833000.670000076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-15833000.670000076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Swedish Health Services DBA Swedish Medical Center Cherry Hill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11777</v>
      </c>
      <c r="D9" s="238">
        <f>data!D59</f>
        <v>0</v>
      </c>
      <c r="E9" s="238">
        <f>data!E59</f>
        <v>38056</v>
      </c>
      <c r="F9" s="238">
        <f>data!F59</f>
        <v>0</v>
      </c>
      <c r="G9" s="238">
        <f>data!G59</f>
        <v>5746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182.23</v>
      </c>
      <c r="D10" s="245">
        <f>data!D60</f>
        <v>0</v>
      </c>
      <c r="E10" s="245">
        <f>data!E60</f>
        <v>286.60000000000002</v>
      </c>
      <c r="F10" s="245">
        <f>data!F60</f>
        <v>0</v>
      </c>
      <c r="G10" s="245">
        <f>data!G60</f>
        <v>32.090000000000003</v>
      </c>
      <c r="H10" s="245">
        <f>data!H60</f>
        <v>0.01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20413275</v>
      </c>
      <c r="D11" s="238">
        <f>data!D61</f>
        <v>0</v>
      </c>
      <c r="E11" s="238">
        <f>data!E61</f>
        <v>28900526</v>
      </c>
      <c r="F11" s="238">
        <f>data!F61</f>
        <v>0</v>
      </c>
      <c r="G11" s="238">
        <f>data!G61</f>
        <v>3835544</v>
      </c>
      <c r="H11" s="238">
        <f>data!H61</f>
        <v>878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2847151</v>
      </c>
      <c r="D12" s="238">
        <f>data!D62</f>
        <v>0</v>
      </c>
      <c r="E12" s="238">
        <f>data!E62</f>
        <v>4054320</v>
      </c>
      <c r="F12" s="238">
        <f>data!F62</f>
        <v>0</v>
      </c>
      <c r="G12" s="238">
        <f>data!G62</f>
        <v>526536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32600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3356728</v>
      </c>
      <c r="D14" s="238">
        <f>data!D64</f>
        <v>0</v>
      </c>
      <c r="E14" s="238">
        <f>data!E64</f>
        <v>2303975</v>
      </c>
      <c r="F14" s="238">
        <f>data!F64</f>
        <v>0</v>
      </c>
      <c r="G14" s="238">
        <f>data!G64</f>
        <v>169652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99072</v>
      </c>
      <c r="D16" s="238">
        <f>data!D66</f>
        <v>0</v>
      </c>
      <c r="E16" s="238">
        <f>data!E66</f>
        <v>1754873</v>
      </c>
      <c r="F16" s="238">
        <f>data!F66</f>
        <v>0</v>
      </c>
      <c r="G16" s="238">
        <f>data!G66</f>
        <v>2145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911998</v>
      </c>
      <c r="D17" s="238">
        <f>data!D67</f>
        <v>0</v>
      </c>
      <c r="E17" s="238">
        <f>data!E67</f>
        <v>395256</v>
      </c>
      <c r="F17" s="238">
        <f>data!F67</f>
        <v>0</v>
      </c>
      <c r="G17" s="238">
        <f>data!G67</f>
        <v>492</v>
      </c>
      <c r="H17" s="238">
        <f>data!H67</f>
        <v>546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89839</v>
      </c>
      <c r="D18" s="238">
        <f>data!D68</f>
        <v>0</v>
      </c>
      <c r="E18" s="238">
        <f>data!E68</f>
        <v>232640</v>
      </c>
      <c r="F18" s="238">
        <f>data!F68</f>
        <v>0</v>
      </c>
      <c r="G18" s="238">
        <f>data!G68</f>
        <v>6432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22115680</v>
      </c>
      <c r="D19" s="238">
        <f>data!D69</f>
        <v>0</v>
      </c>
      <c r="E19" s="238">
        <f>data!E69</f>
        <v>31666494</v>
      </c>
      <c r="F19" s="238">
        <f>data!F69</f>
        <v>0</v>
      </c>
      <c r="G19" s="238">
        <f>data!G69</f>
        <v>3703388</v>
      </c>
      <c r="H19" s="238">
        <f>data!H69</f>
        <v>754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49866343</v>
      </c>
      <c r="D21" s="238">
        <f>data!D85</f>
        <v>0</v>
      </c>
      <c r="E21" s="238">
        <f>data!E85</f>
        <v>69308084</v>
      </c>
      <c r="F21" s="238">
        <f>data!F85</f>
        <v>0</v>
      </c>
      <c r="G21" s="238">
        <f>data!G85</f>
        <v>8244189</v>
      </c>
      <c r="H21" s="238">
        <f>data!H85</f>
        <v>2178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137132421</v>
      </c>
      <c r="D24" s="238">
        <f>data!D87</f>
        <v>0</v>
      </c>
      <c r="E24" s="238">
        <f>data!E87</f>
        <v>215738993</v>
      </c>
      <c r="F24" s="238">
        <f>data!F87</f>
        <v>0</v>
      </c>
      <c r="G24" s="238">
        <f>data!G87</f>
        <v>24554565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431106</v>
      </c>
      <c r="D25" s="238">
        <f>data!D88</f>
        <v>0</v>
      </c>
      <c r="E25" s="238">
        <f>data!E88</f>
        <v>5598039</v>
      </c>
      <c r="F25" s="238">
        <f>data!F88</f>
        <v>0</v>
      </c>
      <c r="G25" s="238">
        <f>data!G88</f>
        <v>780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137563527</v>
      </c>
      <c r="D26" s="238">
        <f>data!D89</f>
        <v>0</v>
      </c>
      <c r="E26" s="238">
        <f>data!E89</f>
        <v>221337032</v>
      </c>
      <c r="F26" s="238">
        <f>data!F89</f>
        <v>0</v>
      </c>
      <c r="G26" s="238">
        <f>data!G89</f>
        <v>24555345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37705</v>
      </c>
      <c r="D28" s="238">
        <f>data!D90</f>
        <v>0</v>
      </c>
      <c r="E28" s="238">
        <f>data!E90</f>
        <v>58397</v>
      </c>
      <c r="F28" s="238">
        <f>data!F90</f>
        <v>0</v>
      </c>
      <c r="G28" s="238">
        <f>data!G90</f>
        <v>14337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6230</v>
      </c>
      <c r="D30" s="238">
        <f>data!D92</f>
        <v>0</v>
      </c>
      <c r="E30" s="238">
        <f>data!E92</f>
        <v>9649</v>
      </c>
      <c r="F30" s="238">
        <f>data!F92</f>
        <v>0</v>
      </c>
      <c r="G30" s="238">
        <f>data!G92</f>
        <v>2369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100.36</v>
      </c>
      <c r="D32" s="245">
        <f>data!D94</f>
        <v>0</v>
      </c>
      <c r="E32" s="245">
        <f>data!E94</f>
        <v>157.44</v>
      </c>
      <c r="F32" s="245">
        <f>data!F94</f>
        <v>0</v>
      </c>
      <c r="G32" s="245">
        <f>data!G94</f>
        <v>17.350000000000001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Swedish Health Services DBA Swedish Medical Center Cherry Hill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121.81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14596210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1876499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43326.5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9282452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217552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3717783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573928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15631946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45939696.5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543096933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52645585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595742518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55418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9157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40.17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Swedish Health Services DBA Swedish Medical Center Cherry Hill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14.11</v>
      </c>
      <c r="D74" s="245">
        <f>data!R60</f>
        <v>15.42</v>
      </c>
      <c r="E74" s="245">
        <f>data!S60</f>
        <v>0</v>
      </c>
      <c r="F74" s="245">
        <f>data!T60</f>
        <v>2.1800000000000002</v>
      </c>
      <c r="G74" s="245">
        <f>data!U60</f>
        <v>2.19</v>
      </c>
      <c r="H74" s="245">
        <f>data!V60</f>
        <v>110.85</v>
      </c>
      <c r="I74" s="245">
        <f>data!W60</f>
        <v>19.13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2416446</v>
      </c>
      <c r="D75" s="238">
        <f>data!R61</f>
        <v>1777673</v>
      </c>
      <c r="E75" s="238">
        <f>data!S61</f>
        <v>0</v>
      </c>
      <c r="F75" s="238">
        <f>data!T61</f>
        <v>326453</v>
      </c>
      <c r="G75" s="238">
        <f>data!U61</f>
        <v>248187</v>
      </c>
      <c r="H75" s="238">
        <f>data!V61</f>
        <v>15807389</v>
      </c>
      <c r="I75" s="238">
        <f>data!W61</f>
        <v>2994059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301384</v>
      </c>
      <c r="D76" s="238">
        <f>data!R62</f>
        <v>193481</v>
      </c>
      <c r="E76" s="238">
        <f>data!S62</f>
        <v>0</v>
      </c>
      <c r="F76" s="238">
        <f>data!T62</f>
        <v>33562</v>
      </c>
      <c r="G76" s="238">
        <f>data!U62</f>
        <v>35482</v>
      </c>
      <c r="H76" s="238">
        <f>data!V62</f>
        <v>2232502</v>
      </c>
      <c r="I76" s="238">
        <f>data!W62</f>
        <v>422996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5633181.4400000004</v>
      </c>
      <c r="E77" s="238">
        <f>data!S63</f>
        <v>72</v>
      </c>
      <c r="F77" s="238">
        <f>data!T63</f>
        <v>0</v>
      </c>
      <c r="G77" s="238">
        <f>data!U63</f>
        <v>1186577.45</v>
      </c>
      <c r="H77" s="238">
        <f>data!V63</f>
        <v>122924.96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12626</v>
      </c>
      <c r="D78" s="238">
        <f>data!R64</f>
        <v>3491943</v>
      </c>
      <c r="E78" s="238">
        <f>data!S64</f>
        <v>22057063</v>
      </c>
      <c r="F78" s="238">
        <f>data!T64</f>
        <v>169859</v>
      </c>
      <c r="G78" s="238">
        <f>data!U64</f>
        <v>519848</v>
      </c>
      <c r="H78" s="238">
        <f>data!V64</f>
        <v>69855439</v>
      </c>
      <c r="I78" s="238">
        <f>data!W64</f>
        <v>872096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593</v>
      </c>
      <c r="D80" s="238">
        <f>data!R66</f>
        <v>16769</v>
      </c>
      <c r="E80" s="238">
        <f>data!S66</f>
        <v>433568</v>
      </c>
      <c r="F80" s="238">
        <f>data!T66</f>
        <v>3011</v>
      </c>
      <c r="G80" s="238">
        <f>data!U66</f>
        <v>6905220</v>
      </c>
      <c r="H80" s="238">
        <f>data!V66</f>
        <v>490120</v>
      </c>
      <c r="I80" s="238">
        <f>data!W66</f>
        <v>601136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8555</v>
      </c>
      <c r="D81" s="238">
        <f>data!R67</f>
        <v>303530</v>
      </c>
      <c r="E81" s="238">
        <f>data!S67</f>
        <v>88200</v>
      </c>
      <c r="F81" s="238">
        <f>data!T67</f>
        <v>1762</v>
      </c>
      <c r="G81" s="238">
        <f>data!U67</f>
        <v>38856</v>
      </c>
      <c r="H81" s="238">
        <f>data!V67</f>
        <v>1890639</v>
      </c>
      <c r="I81" s="238">
        <f>data!W67</f>
        <v>1011730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345515</v>
      </c>
      <c r="F82" s="238">
        <f>data!T68</f>
        <v>0</v>
      </c>
      <c r="G82" s="238">
        <f>data!U68</f>
        <v>0</v>
      </c>
      <c r="H82" s="238">
        <f>data!V68</f>
        <v>2232496</v>
      </c>
      <c r="I82" s="238">
        <f>data!W68</f>
        <v>516482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2087040</v>
      </c>
      <c r="D83" s="238">
        <f>data!R69</f>
        <v>1601384</v>
      </c>
      <c r="E83" s="238">
        <f>data!S69</f>
        <v>662821</v>
      </c>
      <c r="F83" s="238">
        <f>data!T69</f>
        <v>381654</v>
      </c>
      <c r="G83" s="238">
        <f>data!U69</f>
        <v>2750334</v>
      </c>
      <c r="H83" s="238">
        <f>data!V69</f>
        <v>15166135</v>
      </c>
      <c r="I83" s="238">
        <f>data!W69</f>
        <v>2700662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4826644</v>
      </c>
      <c r="D85" s="238">
        <f>data!R85</f>
        <v>13017961.440000001</v>
      </c>
      <c r="E85" s="238">
        <f>data!S85</f>
        <v>23587239</v>
      </c>
      <c r="F85" s="238">
        <f>data!T85</f>
        <v>916301</v>
      </c>
      <c r="G85" s="238">
        <f>data!U85</f>
        <v>11684504.449999999</v>
      </c>
      <c r="H85" s="238">
        <f>data!V85</f>
        <v>107797644.96000001</v>
      </c>
      <c r="I85" s="238">
        <f>data!W85</f>
        <v>9119161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17284768</v>
      </c>
      <c r="D88" s="238">
        <f>data!R87</f>
        <v>6860475</v>
      </c>
      <c r="E88" s="238">
        <f>data!S87</f>
        <v>11206</v>
      </c>
      <c r="F88" s="238">
        <f>data!T87</f>
        <v>2276663</v>
      </c>
      <c r="G88" s="238">
        <f>data!U87</f>
        <v>63064420</v>
      </c>
      <c r="H88" s="238">
        <f>data!V87</f>
        <v>400184843</v>
      </c>
      <c r="I88" s="238">
        <f>data!W87</f>
        <v>9499070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4322964</v>
      </c>
      <c r="D89" s="238">
        <f>data!R88</f>
        <v>92427</v>
      </c>
      <c r="E89" s="238">
        <f>data!S88</f>
        <v>0</v>
      </c>
      <c r="F89" s="238">
        <f>data!T88</f>
        <v>25573</v>
      </c>
      <c r="G89" s="238">
        <f>data!U88</f>
        <v>18228447</v>
      </c>
      <c r="H89" s="238">
        <f>data!V88</f>
        <v>248047692</v>
      </c>
      <c r="I89" s="238">
        <f>data!W88</f>
        <v>25333690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21607732</v>
      </c>
      <c r="D90" s="238">
        <f>data!R89</f>
        <v>6952902</v>
      </c>
      <c r="E90" s="238">
        <f>data!S89</f>
        <v>11206</v>
      </c>
      <c r="F90" s="238">
        <f>data!T89</f>
        <v>2302236</v>
      </c>
      <c r="G90" s="238">
        <f>data!U89</f>
        <v>81292867</v>
      </c>
      <c r="H90" s="238">
        <f>data!V89</f>
        <v>648232535</v>
      </c>
      <c r="I90" s="238">
        <f>data!W89</f>
        <v>34832760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1952</v>
      </c>
      <c r="D92" s="238">
        <f>data!R90</f>
        <v>665</v>
      </c>
      <c r="E92" s="238">
        <f>data!S90</f>
        <v>0</v>
      </c>
      <c r="F92" s="238">
        <f>data!T90</f>
        <v>657</v>
      </c>
      <c r="G92" s="238">
        <f>data!U90</f>
        <v>1987</v>
      </c>
      <c r="H92" s="238">
        <f>data!V90</f>
        <v>37483</v>
      </c>
      <c r="I92" s="238">
        <f>data!W90</f>
        <v>5622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323</v>
      </c>
      <c r="D94" s="238">
        <f>data!R92</f>
        <v>110</v>
      </c>
      <c r="E94" s="238">
        <f>data!S92</f>
        <v>0</v>
      </c>
      <c r="F94" s="238">
        <f>data!T92</f>
        <v>109</v>
      </c>
      <c r="G94" s="238">
        <f>data!U92</f>
        <v>328</v>
      </c>
      <c r="H94" s="238">
        <f>data!V92</f>
        <v>6193</v>
      </c>
      <c r="I94" s="238">
        <f>data!W92</f>
        <v>929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10.35</v>
      </c>
      <c r="D96" s="245">
        <f>data!R94</f>
        <v>0</v>
      </c>
      <c r="E96" s="245">
        <f>data!S94</f>
        <v>0</v>
      </c>
      <c r="F96" s="245">
        <f>data!T94</f>
        <v>1.52</v>
      </c>
      <c r="G96" s="245">
        <f>data!U94</f>
        <v>0</v>
      </c>
      <c r="H96" s="245">
        <f>data!V94</f>
        <v>21.61</v>
      </c>
      <c r="I96" s="245">
        <f>data!W94</f>
        <v>1.54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Swedish Health Services DBA Swedish Medical Center Cherry Hill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10.51</v>
      </c>
      <c r="D106" s="245">
        <f>data!Y60</f>
        <v>49.06</v>
      </c>
      <c r="E106" s="245">
        <f>data!Z60</f>
        <v>19.79</v>
      </c>
      <c r="F106" s="245">
        <f>data!AA60</f>
        <v>2.0699999999999998</v>
      </c>
      <c r="G106" s="245">
        <f>data!AB60</f>
        <v>51.13</v>
      </c>
      <c r="H106" s="245">
        <f>data!AC60</f>
        <v>25.11</v>
      </c>
      <c r="I106" s="245">
        <f>data!AD60</f>
        <v>3.76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1547286</v>
      </c>
      <c r="D107" s="238">
        <f>data!Y61</f>
        <v>7930237</v>
      </c>
      <c r="E107" s="238">
        <f>data!Z61</f>
        <v>2887669</v>
      </c>
      <c r="F107" s="238">
        <f>data!AA61</f>
        <v>423991</v>
      </c>
      <c r="G107" s="238">
        <f>data!AB61</f>
        <v>8159929</v>
      </c>
      <c r="H107" s="238">
        <f>data!AC61</f>
        <v>3085186</v>
      </c>
      <c r="I107" s="238">
        <f>data!AD61</f>
        <v>577939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213929</v>
      </c>
      <c r="D108" s="238">
        <f>data!Y62</f>
        <v>1254477</v>
      </c>
      <c r="E108" s="238">
        <f>data!Z62</f>
        <v>357645</v>
      </c>
      <c r="F108" s="238">
        <f>data!AA62</f>
        <v>58503</v>
      </c>
      <c r="G108" s="238">
        <f>data!AB62</f>
        <v>1101180</v>
      </c>
      <c r="H108" s="238">
        <f>data!AC62</f>
        <v>445294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1710</v>
      </c>
      <c r="E109" s="238">
        <f>data!Z63</f>
        <v>16</v>
      </c>
      <c r="F109" s="238">
        <f>data!AA63</f>
        <v>0</v>
      </c>
      <c r="G109" s="238">
        <f>data!AB63</f>
        <v>-36047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98169</v>
      </c>
      <c r="D110" s="238">
        <f>data!Y64</f>
        <v>9344203</v>
      </c>
      <c r="E110" s="238">
        <f>data!Z64</f>
        <v>31316</v>
      </c>
      <c r="F110" s="238">
        <f>data!AA64</f>
        <v>408402</v>
      </c>
      <c r="G110" s="238">
        <f>data!AB64</f>
        <v>7372275</v>
      </c>
      <c r="H110" s="238">
        <f>data!AC64</f>
        <v>241720</v>
      </c>
      <c r="I110" s="238">
        <f>data!AD64</f>
        <v>48195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514331</v>
      </c>
      <c r="D112" s="238">
        <f>data!Y66</f>
        <v>688325</v>
      </c>
      <c r="E112" s="238">
        <f>data!Z66</f>
        <v>15815555</v>
      </c>
      <c r="F112" s="238">
        <f>data!AA66</f>
        <v>918</v>
      </c>
      <c r="G112" s="238">
        <f>data!AB66</f>
        <v>199438</v>
      </c>
      <c r="H112" s="238">
        <f>data!AC66</f>
        <v>11730</v>
      </c>
      <c r="I112" s="238">
        <f>data!AD66</f>
        <v>6063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300343</v>
      </c>
      <c r="D113" s="238">
        <f>data!Y67</f>
        <v>294783</v>
      </c>
      <c r="E113" s="238">
        <f>data!Z67</f>
        <v>0</v>
      </c>
      <c r="F113" s="238">
        <f>data!AA67</f>
        <v>36656</v>
      </c>
      <c r="G113" s="238">
        <f>data!AB67</f>
        <v>256192</v>
      </c>
      <c r="H113" s="238">
        <f>data!AC67</f>
        <v>85455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0</v>
      </c>
      <c r="D114" s="238">
        <f>data!Y68</f>
        <v>262253</v>
      </c>
      <c r="E114" s="238">
        <f>data!Z68</f>
        <v>580391</v>
      </c>
      <c r="F114" s="238">
        <f>data!AA68</f>
        <v>0</v>
      </c>
      <c r="G114" s="238">
        <f>data!AB68</f>
        <v>689136</v>
      </c>
      <c r="H114" s="238">
        <f>data!AC68</f>
        <v>100987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1342160</v>
      </c>
      <c r="D115" s="238">
        <f>data!Y69</f>
        <v>7096839</v>
      </c>
      <c r="E115" s="238">
        <f>data!Z69</f>
        <v>2608332</v>
      </c>
      <c r="F115" s="238">
        <f>data!AA69</f>
        <v>429782</v>
      </c>
      <c r="G115" s="238">
        <f>data!AB69</f>
        <v>7137080</v>
      </c>
      <c r="H115" s="238">
        <f>data!AC69</f>
        <v>2668144</v>
      </c>
      <c r="I115" s="238">
        <f>data!AD69</f>
        <v>519598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270535</v>
      </c>
      <c r="E116" s="238">
        <f>-data!Z84</f>
        <v>-3899335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4016218</v>
      </c>
      <c r="D117" s="238">
        <f>data!Y85</f>
        <v>27143362</v>
      </c>
      <c r="E117" s="238">
        <f>data!Z85</f>
        <v>18381589</v>
      </c>
      <c r="F117" s="238">
        <f>data!AA85</f>
        <v>1358252</v>
      </c>
      <c r="G117" s="238">
        <f>data!AB85</f>
        <v>24879183</v>
      </c>
      <c r="H117" s="238">
        <f>data!AC85</f>
        <v>6638516</v>
      </c>
      <c r="I117" s="238">
        <f>data!AD85</f>
        <v>1151795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13805318</v>
      </c>
      <c r="D120" s="238">
        <f>data!Y87</f>
        <v>139928879</v>
      </c>
      <c r="E120" s="238">
        <f>data!Z87</f>
        <v>178553</v>
      </c>
      <c r="F120" s="238">
        <f>data!AA87</f>
        <v>1564888</v>
      </c>
      <c r="G120" s="238">
        <f>data!AB87</f>
        <v>61622759</v>
      </c>
      <c r="H120" s="238">
        <f>data!AC87</f>
        <v>55429750</v>
      </c>
      <c r="I120" s="238">
        <f>data!AD87</f>
        <v>6264564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20249684</v>
      </c>
      <c r="D121" s="238">
        <f>data!Y88</f>
        <v>38252473</v>
      </c>
      <c r="E121" s="238">
        <f>data!Z88</f>
        <v>50667429</v>
      </c>
      <c r="F121" s="238">
        <f>data!AA88</f>
        <v>2825505</v>
      </c>
      <c r="G121" s="238">
        <f>data!AB88</f>
        <v>9770827</v>
      </c>
      <c r="H121" s="238">
        <f>data!AC88</f>
        <v>1766282</v>
      </c>
      <c r="I121" s="238">
        <f>data!AD88</f>
        <v>98731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34055002</v>
      </c>
      <c r="D122" s="238">
        <f>data!Y89</f>
        <v>178181352</v>
      </c>
      <c r="E122" s="238">
        <f>data!Z89</f>
        <v>50845982</v>
      </c>
      <c r="F122" s="238">
        <f>data!AA89</f>
        <v>4390393</v>
      </c>
      <c r="G122" s="238">
        <f>data!AB89</f>
        <v>71393586</v>
      </c>
      <c r="H122" s="238">
        <f>data!AC89</f>
        <v>57196032</v>
      </c>
      <c r="I122" s="238">
        <f>data!AD89</f>
        <v>6363295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1691</v>
      </c>
      <c r="D124" s="238">
        <f>data!Y90</f>
        <v>30471</v>
      </c>
      <c r="E124" s="238">
        <f>data!Z90</f>
        <v>0</v>
      </c>
      <c r="F124" s="238">
        <f>data!AA90</f>
        <v>1883</v>
      </c>
      <c r="G124" s="238">
        <f>data!AB90</f>
        <v>10562</v>
      </c>
      <c r="H124" s="238">
        <f>data!AC90</f>
        <v>3086</v>
      </c>
      <c r="I124" s="238">
        <f>data!AD90</f>
        <v>855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279</v>
      </c>
      <c r="D126" s="238">
        <f>data!Y92</f>
        <v>5035</v>
      </c>
      <c r="E126" s="238">
        <f>data!Z92</f>
        <v>0</v>
      </c>
      <c r="F126" s="238">
        <f>data!AA92</f>
        <v>311</v>
      </c>
      <c r="G126" s="238">
        <f>data!AB92</f>
        <v>1745</v>
      </c>
      <c r="H126" s="238">
        <f>data!AC92</f>
        <v>510</v>
      </c>
      <c r="I126" s="238">
        <f>data!AD92</f>
        <v>141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0.5</v>
      </c>
      <c r="D128" s="245">
        <f>data!Y94</f>
        <v>5.33</v>
      </c>
      <c r="E128" s="245">
        <f>data!Z94</f>
        <v>3.21</v>
      </c>
      <c r="F128" s="245">
        <f>data!AA94</f>
        <v>0</v>
      </c>
      <c r="G128" s="245">
        <f>data!AB94</f>
        <v>0.02</v>
      </c>
      <c r="H128" s="245">
        <f>data!AC94</f>
        <v>0</v>
      </c>
      <c r="I128" s="245">
        <f>data!AD94</f>
        <v>3.64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Swedish Health Services DBA Swedish Medical Center Cherry Hill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43.93</v>
      </c>
      <c r="D138" s="245">
        <f>data!AF60</f>
        <v>0</v>
      </c>
      <c r="E138" s="245">
        <f>data!AG60</f>
        <v>63.43</v>
      </c>
      <c r="F138" s="245">
        <f>data!AH60</f>
        <v>0</v>
      </c>
      <c r="G138" s="245">
        <f>data!AI60</f>
        <v>0</v>
      </c>
      <c r="H138" s="245">
        <f>data!AJ60</f>
        <v>36.700000000000003</v>
      </c>
      <c r="I138" s="245">
        <f>data!AK60</f>
        <v>14.9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5192368</v>
      </c>
      <c r="D139" s="238">
        <f>data!AF61</f>
        <v>0</v>
      </c>
      <c r="E139" s="238">
        <f>data!AG61</f>
        <v>7044231</v>
      </c>
      <c r="F139" s="238">
        <f>data!AH61</f>
        <v>0</v>
      </c>
      <c r="G139" s="238">
        <f>data!AI61</f>
        <v>0</v>
      </c>
      <c r="H139" s="238">
        <f>data!AJ61</f>
        <v>4355455</v>
      </c>
      <c r="I139" s="238">
        <f>data!AK61</f>
        <v>1776979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764903</v>
      </c>
      <c r="D140" s="238">
        <f>data!AF62</f>
        <v>0</v>
      </c>
      <c r="E140" s="238">
        <f>data!AG62</f>
        <v>966213</v>
      </c>
      <c r="F140" s="238">
        <f>data!AH62</f>
        <v>0</v>
      </c>
      <c r="G140" s="238">
        <f>data!AI62</f>
        <v>0</v>
      </c>
      <c r="H140" s="238">
        <f>data!AJ62</f>
        <v>631384</v>
      </c>
      <c r="I140" s="238">
        <f>data!AK62</f>
        <v>260503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216941.47999999998</v>
      </c>
      <c r="F141" s="238">
        <f>data!AH63</f>
        <v>0</v>
      </c>
      <c r="G141" s="238">
        <f>data!AI63</f>
        <v>0</v>
      </c>
      <c r="H141" s="238">
        <f>data!AJ63</f>
        <v>356.11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43357</v>
      </c>
      <c r="D142" s="238">
        <f>data!AF64</f>
        <v>0</v>
      </c>
      <c r="E142" s="238">
        <f>data!AG64</f>
        <v>913300</v>
      </c>
      <c r="F142" s="238">
        <f>data!AH64</f>
        <v>0</v>
      </c>
      <c r="G142" s="238">
        <f>data!AI64</f>
        <v>0</v>
      </c>
      <c r="H142" s="238">
        <f>data!AJ64</f>
        <v>699648</v>
      </c>
      <c r="I142" s="238">
        <f>data!AK64</f>
        <v>2979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4897</v>
      </c>
      <c r="D144" s="238">
        <f>data!AF66</f>
        <v>0</v>
      </c>
      <c r="E144" s="238">
        <f>data!AG66</f>
        <v>11318</v>
      </c>
      <c r="F144" s="238">
        <f>data!AH66</f>
        <v>0</v>
      </c>
      <c r="G144" s="238">
        <f>data!AI66</f>
        <v>0</v>
      </c>
      <c r="H144" s="238">
        <f>data!AJ66</f>
        <v>998742</v>
      </c>
      <c r="I144" s="238">
        <f>data!AK66</f>
        <v>3524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64793</v>
      </c>
      <c r="D145" s="238">
        <f>data!AF67</f>
        <v>0</v>
      </c>
      <c r="E145" s="238">
        <f>data!AG67</f>
        <v>213701</v>
      </c>
      <c r="F145" s="238">
        <f>data!AH67</f>
        <v>0</v>
      </c>
      <c r="G145" s="238">
        <f>data!AI67</f>
        <v>0</v>
      </c>
      <c r="H145" s="238">
        <f>data!AJ67</f>
        <v>1306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345520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356191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4627309</v>
      </c>
      <c r="D147" s="238">
        <f>data!AF69</f>
        <v>0</v>
      </c>
      <c r="E147" s="238">
        <f>data!AG69</f>
        <v>6365743</v>
      </c>
      <c r="F147" s="238">
        <f>data!AH69</f>
        <v>0</v>
      </c>
      <c r="G147" s="238">
        <f>data!AI69</f>
        <v>0</v>
      </c>
      <c r="H147" s="238">
        <f>data!AJ69</f>
        <v>8463759</v>
      </c>
      <c r="I147" s="238">
        <f>data!AK69</f>
        <v>1637319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-4405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11043147</v>
      </c>
      <c r="D149" s="238">
        <f>data!AF85</f>
        <v>0</v>
      </c>
      <c r="E149" s="238">
        <f>data!AG85</f>
        <v>15731447.48</v>
      </c>
      <c r="F149" s="238">
        <f>data!AH85</f>
        <v>0</v>
      </c>
      <c r="G149" s="238">
        <f>data!AI85</f>
        <v>0</v>
      </c>
      <c r="H149" s="238">
        <f>data!AJ85</f>
        <v>15502436.109999999</v>
      </c>
      <c r="I149" s="238">
        <f>data!AK85</f>
        <v>3681304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13163100</v>
      </c>
      <c r="D152" s="238">
        <f>data!AF87</f>
        <v>0</v>
      </c>
      <c r="E152" s="238">
        <f>data!AG87</f>
        <v>14509035</v>
      </c>
      <c r="F152" s="238">
        <f>data!AH87</f>
        <v>0</v>
      </c>
      <c r="G152" s="238">
        <f>data!AI87</f>
        <v>0</v>
      </c>
      <c r="H152" s="238">
        <f>data!AJ87</f>
        <v>5908</v>
      </c>
      <c r="I152" s="238">
        <f>data!AK87</f>
        <v>11948440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5849513</v>
      </c>
      <c r="D153" s="238">
        <f>data!AF88</f>
        <v>0</v>
      </c>
      <c r="E153" s="238">
        <f>data!AG88</f>
        <v>53535239</v>
      </c>
      <c r="F153" s="238">
        <f>data!AH88</f>
        <v>0</v>
      </c>
      <c r="G153" s="238">
        <f>data!AI88</f>
        <v>0</v>
      </c>
      <c r="H153" s="238">
        <f>data!AJ88</f>
        <v>12306527</v>
      </c>
      <c r="I153" s="238">
        <f>data!AK88</f>
        <v>173203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19012613</v>
      </c>
      <c r="D154" s="238">
        <f>data!AF89</f>
        <v>0</v>
      </c>
      <c r="E154" s="238">
        <f>data!AG89</f>
        <v>68044274</v>
      </c>
      <c r="F154" s="238">
        <f>data!AH89</f>
        <v>0</v>
      </c>
      <c r="G154" s="238">
        <f>data!AI89</f>
        <v>0</v>
      </c>
      <c r="H154" s="238">
        <f>data!AJ89</f>
        <v>12312435</v>
      </c>
      <c r="I154" s="238">
        <f>data!AK89</f>
        <v>12121643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6761</v>
      </c>
      <c r="D156" s="238">
        <f>data!AF90</f>
        <v>0</v>
      </c>
      <c r="E156" s="238">
        <f>data!AG90</f>
        <v>10537</v>
      </c>
      <c r="F156" s="238">
        <f>data!AH90</f>
        <v>0</v>
      </c>
      <c r="G156" s="238">
        <f>data!AI90</f>
        <v>0</v>
      </c>
      <c r="H156" s="238">
        <f>data!AJ90</f>
        <v>12165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1117</v>
      </c>
      <c r="D158" s="238">
        <f>data!AF92</f>
        <v>0</v>
      </c>
      <c r="E158" s="238">
        <f>data!AG92</f>
        <v>1741</v>
      </c>
      <c r="F158" s="238">
        <f>data!AH92</f>
        <v>0</v>
      </c>
      <c r="G158" s="238">
        <f>data!AI92</f>
        <v>0</v>
      </c>
      <c r="H158" s="238">
        <f>data!AJ92</f>
        <v>2010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35.68</v>
      </c>
      <c r="F160" s="245">
        <f>data!AH94</f>
        <v>0</v>
      </c>
      <c r="G160" s="245">
        <f>data!AI94</f>
        <v>0</v>
      </c>
      <c r="H160" s="245">
        <f>data!AJ94</f>
        <v>6.22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Swedish Health Services DBA Swedish Medical Center Cherry Hill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5.89</v>
      </c>
      <c r="D170" s="245">
        <f>data!AM60</f>
        <v>0</v>
      </c>
      <c r="E170" s="245">
        <f>data!AN60</f>
        <v>0</v>
      </c>
      <c r="F170" s="245">
        <f>data!AO60</f>
        <v>11.04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630156</v>
      </c>
      <c r="D171" s="238">
        <f>data!AM61</f>
        <v>0</v>
      </c>
      <c r="E171" s="238">
        <f>data!AN61</f>
        <v>0</v>
      </c>
      <c r="F171" s="238">
        <f>data!AO61</f>
        <v>1500830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94245</v>
      </c>
      <c r="D172" s="238">
        <f>data!AM62</f>
        <v>0</v>
      </c>
      <c r="E172" s="238">
        <f>data!AN62</f>
        <v>0</v>
      </c>
      <c r="F172" s="238">
        <f>data!AO62</f>
        <v>197281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134</v>
      </c>
      <c r="D174" s="238">
        <f>data!AM64</f>
        <v>0</v>
      </c>
      <c r="E174" s="238">
        <f>data!AN64</f>
        <v>0</v>
      </c>
      <c r="F174" s="238">
        <f>data!AO64</f>
        <v>44164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723</v>
      </c>
      <c r="D176" s="238">
        <f>data!AM66</f>
        <v>0</v>
      </c>
      <c r="E176" s="238">
        <f>data!AN66</f>
        <v>0</v>
      </c>
      <c r="F176" s="238">
        <f>data!AO66</f>
        <v>3900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631563</v>
      </c>
      <c r="D179" s="238">
        <f>data!AM69</f>
        <v>0</v>
      </c>
      <c r="E179" s="238">
        <f>data!AN69</f>
        <v>0</v>
      </c>
      <c r="F179" s="238">
        <f>data!AO69</f>
        <v>1312157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1356821</v>
      </c>
      <c r="D181" s="238">
        <f>data!AM85</f>
        <v>0</v>
      </c>
      <c r="E181" s="238">
        <f>data!AN85</f>
        <v>0</v>
      </c>
      <c r="F181" s="238">
        <f>data!AO85</f>
        <v>3058332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4352828</v>
      </c>
      <c r="D184" s="238">
        <f>data!AM87</f>
        <v>0</v>
      </c>
      <c r="E184" s="238">
        <f>data!AN87</f>
        <v>0</v>
      </c>
      <c r="F184" s="238">
        <f>data!AO87</f>
        <v>2352017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31917</v>
      </c>
      <c r="D185" s="238">
        <f>data!AM88</f>
        <v>0</v>
      </c>
      <c r="E185" s="238">
        <f>data!AN88</f>
        <v>0</v>
      </c>
      <c r="F185" s="238">
        <f>data!AO88</f>
        <v>58107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4384745</v>
      </c>
      <c r="D186" s="238">
        <f>data!AM89</f>
        <v>0</v>
      </c>
      <c r="E186" s="238">
        <f>data!AN89</f>
        <v>0</v>
      </c>
      <c r="F186" s="238">
        <f>data!AO89</f>
        <v>2410124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5457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902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8.2799999999999994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Swedish Health Services DBA Swedish Medical Center Cherry Hill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7.0000000000000007E-2</v>
      </c>
      <c r="G202" s="245">
        <f>data!AW60</f>
        <v>0</v>
      </c>
      <c r="H202" s="245">
        <f>data!AX60</f>
        <v>0</v>
      </c>
      <c r="I202" s="245">
        <f>data!AY60</f>
        <v>49.01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2669</v>
      </c>
      <c r="G203" s="238">
        <f>data!AW61</f>
        <v>0</v>
      </c>
      <c r="H203" s="238">
        <f>data!AX61</f>
        <v>0</v>
      </c>
      <c r="I203" s="238">
        <f>data!AY61</f>
        <v>3867905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15194</v>
      </c>
      <c r="G204" s="238">
        <f>data!AW62</f>
        <v>0</v>
      </c>
      <c r="H204" s="238">
        <f>data!AX62</f>
        <v>0</v>
      </c>
      <c r="I204" s="238">
        <f>data!AY62</f>
        <v>592874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551</v>
      </c>
      <c r="G206" s="238">
        <f>data!AW64</f>
        <v>0</v>
      </c>
      <c r="H206" s="238">
        <f>data!AX64</f>
        <v>0</v>
      </c>
      <c r="I206" s="238">
        <f>data!AY64</f>
        <v>921212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157</v>
      </c>
      <c r="G208" s="238">
        <f>data!AW66</f>
        <v>0</v>
      </c>
      <c r="H208" s="238">
        <f>data!AX66</f>
        <v>0</v>
      </c>
      <c r="I208" s="238">
        <f>data!AY66</f>
        <v>78357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37973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6266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2291</v>
      </c>
      <c r="G211" s="238">
        <f>data!AW69</f>
        <v>0</v>
      </c>
      <c r="H211" s="238">
        <f>data!AX69</f>
        <v>0</v>
      </c>
      <c r="I211" s="238">
        <f>data!AY69</f>
        <v>3340801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-210637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20862</v>
      </c>
      <c r="G213" s="238">
        <f>data!AW85</f>
        <v>0</v>
      </c>
      <c r="H213" s="238">
        <f>data!AX85</f>
        <v>0</v>
      </c>
      <c r="I213" s="238">
        <f>data!AY85</f>
        <v>8634751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477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477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686</v>
      </c>
      <c r="G220" s="238">
        <f>data!AW90</f>
        <v>0</v>
      </c>
      <c r="H220" s="238">
        <f>data!AX90</f>
        <v>0</v>
      </c>
      <c r="I220" s="238">
        <f>data!AY90</f>
        <v>2393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113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0.01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Swedish Health Services DBA Swedish Medical Center Cherry Hill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730463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10.51</v>
      </c>
      <c r="D234" s="245">
        <f>data!BA60</f>
        <v>3.84</v>
      </c>
      <c r="E234" s="245">
        <f>data!BB60</f>
        <v>19.97</v>
      </c>
      <c r="F234" s="245">
        <f>data!BC60</f>
        <v>13.62</v>
      </c>
      <c r="G234" s="245">
        <f>data!BD60</f>
        <v>0</v>
      </c>
      <c r="H234" s="245">
        <f>data!BE60</f>
        <v>105.5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753230</v>
      </c>
      <c r="D235" s="238">
        <f>data!BA61</f>
        <v>246548</v>
      </c>
      <c r="E235" s="238">
        <f>data!BB61</f>
        <v>2337660</v>
      </c>
      <c r="F235" s="238">
        <f>data!BC61</f>
        <v>1010964</v>
      </c>
      <c r="G235" s="238">
        <f>data!BD61</f>
        <v>0</v>
      </c>
      <c r="H235" s="238">
        <f>data!BE61</f>
        <v>8223925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38792</v>
      </c>
      <c r="D236" s="238">
        <f>data!BA62</f>
        <v>36430</v>
      </c>
      <c r="E236" s="238">
        <f>data!BB62</f>
        <v>339771</v>
      </c>
      <c r="F236" s="238">
        <f>data!BC62</f>
        <v>119434</v>
      </c>
      <c r="G236" s="238">
        <f>data!BD62</f>
        <v>5236</v>
      </c>
      <c r="H236" s="238">
        <f>data!BE62</f>
        <v>1104172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174.9</v>
      </c>
      <c r="F237" s="238">
        <f>data!BC63</f>
        <v>0</v>
      </c>
      <c r="G237" s="238">
        <f>data!BD63</f>
        <v>0</v>
      </c>
      <c r="H237" s="238">
        <f>data!BE63</f>
        <v>78211.430000000008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729937</v>
      </c>
      <c r="D238" s="238">
        <f>data!BA64</f>
        <v>93894</v>
      </c>
      <c r="E238" s="238">
        <f>data!BB64</f>
        <v>25250</v>
      </c>
      <c r="F238" s="238">
        <f>data!BC64</f>
        <v>2347</v>
      </c>
      <c r="G238" s="238">
        <f>data!BD64</f>
        <v>-4115</v>
      </c>
      <c r="H238" s="238">
        <f>data!BE64</f>
        <v>769243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8977</v>
      </c>
      <c r="D240" s="238">
        <f>data!BA66</f>
        <v>655</v>
      </c>
      <c r="E240" s="238">
        <f>data!BB66</f>
        <v>967</v>
      </c>
      <c r="F240" s="238">
        <f>data!BC66</f>
        <v>80</v>
      </c>
      <c r="G240" s="238">
        <f>data!BD66</f>
        <v>21269</v>
      </c>
      <c r="H240" s="238">
        <f>data!BE66</f>
        <v>3211541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13896</v>
      </c>
      <c r="D241" s="238">
        <f>data!BA67</f>
        <v>0</v>
      </c>
      <c r="E241" s="238">
        <f>data!BB67</f>
        <v>0</v>
      </c>
      <c r="F241" s="238">
        <f>data!BC67</f>
        <v>11528</v>
      </c>
      <c r="G241" s="238">
        <f>data!BD67</f>
        <v>0</v>
      </c>
      <c r="H241" s="238">
        <f>data!BE67</f>
        <v>442480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9212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13001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666271</v>
      </c>
      <c r="D243" s="238">
        <f>data!BA69</f>
        <v>-191408</v>
      </c>
      <c r="E243" s="238">
        <f>data!BB69</f>
        <v>2251930</v>
      </c>
      <c r="F243" s="238">
        <f>data!BC69</f>
        <v>867776</v>
      </c>
      <c r="G243" s="238">
        <f>data!BD69</f>
        <v>2280</v>
      </c>
      <c r="H243" s="238">
        <f>data!BE69</f>
        <v>10572884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-1352698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-1613934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867617</v>
      </c>
      <c r="D245" s="238">
        <f>data!BA85</f>
        <v>186119</v>
      </c>
      <c r="E245" s="238">
        <f>data!BB85</f>
        <v>4955752.9000000004</v>
      </c>
      <c r="F245" s="238">
        <f>data!BC85</f>
        <v>2012129</v>
      </c>
      <c r="G245" s="238">
        <f>data!BD85</f>
        <v>24670</v>
      </c>
      <c r="H245" s="238">
        <f>data!BE85</f>
        <v>22801523.43</v>
      </c>
      <c r="I245" s="238">
        <f>data!BF85</f>
        <v>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17619</v>
      </c>
      <c r="D252" s="254">
        <f>data!BA90</f>
        <v>0</v>
      </c>
      <c r="E252" s="254">
        <f>data!BB90</f>
        <v>291</v>
      </c>
      <c r="F252" s="254">
        <f>data!BC90</f>
        <v>0</v>
      </c>
      <c r="G252" s="254">
        <f>data!BD90</f>
        <v>19356</v>
      </c>
      <c r="H252" s="254">
        <f>data!BE90</f>
        <v>336476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0</v>
      </c>
      <c r="E254" s="254">
        <f>data!BB92</f>
        <v>48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Swedish Health Services DBA Swedish Medical Center Cherry Hill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8.56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1263247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150905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227375.69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0</v>
      </c>
      <c r="F270" s="238">
        <f>data!BJ64</f>
        <v>0</v>
      </c>
      <c r="G270" s="238">
        <f>data!BK64</f>
        <v>0</v>
      </c>
      <c r="H270" s="238">
        <f>data!BL64</f>
        <v>2868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0</v>
      </c>
      <c r="D272" s="238">
        <f>data!BH66</f>
        <v>0</v>
      </c>
      <c r="E272" s="238">
        <f>data!BI66</f>
        <v>0</v>
      </c>
      <c r="F272" s="238">
        <f>data!BJ66</f>
        <v>34</v>
      </c>
      <c r="G272" s="238">
        <f>data!BK66</f>
        <v>0</v>
      </c>
      <c r="H272" s="238">
        <f>data!BL66</f>
        <v>4655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0</v>
      </c>
      <c r="D275" s="238">
        <f>data!BH69</f>
        <v>0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1087352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0</v>
      </c>
      <c r="D277" s="238">
        <f>data!BH85</f>
        <v>0</v>
      </c>
      <c r="E277" s="238">
        <f>data!BI85</f>
        <v>0</v>
      </c>
      <c r="F277" s="238">
        <f>data!BJ85</f>
        <v>34</v>
      </c>
      <c r="G277" s="238">
        <f>data!BK85</f>
        <v>0</v>
      </c>
      <c r="H277" s="238">
        <f>data!BL85</f>
        <v>2736402.69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Swedish Health Services DBA Swedish Medical Center Cherry Hill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24.17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2.25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3568426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159872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485860</v>
      </c>
      <c r="D300" s="238">
        <f>data!BO62</f>
        <v>19517568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8584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2041832.8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-586486</v>
      </c>
      <c r="D302" s="238">
        <f>data!BO64</f>
        <v>40427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232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761816</v>
      </c>
      <c r="D304" s="238">
        <f>data!BO66</f>
        <v>81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9123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1245740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559091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3878840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143028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-29468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11925651.800000001</v>
      </c>
      <c r="D309" s="238">
        <f>data!BO85</f>
        <v>19558076</v>
      </c>
      <c r="E309" s="238">
        <f>data!BP85</f>
        <v>0</v>
      </c>
      <c r="F309" s="238">
        <f>data!BQ85</f>
        <v>0</v>
      </c>
      <c r="G309" s="238">
        <f>data!BR85</f>
        <v>0</v>
      </c>
      <c r="H309" s="238">
        <f>data!BS85</f>
        <v>320839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0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Swedish Health Services DBA Swedish Medical Center Cherry Hill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5.66</v>
      </c>
      <c r="H330" s="245">
        <f>data!BZ60</f>
        <v>44.78</v>
      </c>
      <c r="I330" s="245">
        <f>data!CA60</f>
        <v>67.290000000000006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1030005</v>
      </c>
      <c r="H331" s="257">
        <f>data!BZ61</f>
        <v>4111473</v>
      </c>
      <c r="I331" s="257">
        <f>data!CA61</f>
        <v>6376157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152282</v>
      </c>
      <c r="H332" s="257">
        <f>data!BZ62</f>
        <v>521294</v>
      </c>
      <c r="I332" s="257">
        <f>data!CA62</f>
        <v>926372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22666.68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3127802.4699999997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244</v>
      </c>
      <c r="H334" s="257">
        <f>data!BZ64</f>
        <v>3782</v>
      </c>
      <c r="I334" s="257">
        <f>data!CA64</f>
        <v>18518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0</v>
      </c>
      <c r="E336" s="257">
        <f>data!BW66</f>
        <v>10349774</v>
      </c>
      <c r="F336" s="257">
        <f>data!BX66</f>
        <v>0</v>
      </c>
      <c r="G336" s="257">
        <f>data!BY66</f>
        <v>264826</v>
      </c>
      <c r="H336" s="257">
        <f>data!BZ66</f>
        <v>56949</v>
      </c>
      <c r="I336" s="257">
        <f>data!CA66</f>
        <v>35936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185926</v>
      </c>
      <c r="I337" s="257">
        <f>data!CA67</f>
        <v>4955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-22345</v>
      </c>
      <c r="I338" s="257">
        <f>data!CA68</f>
        <v>243031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0</v>
      </c>
      <c r="E339" s="257">
        <f>data!BW69</f>
        <v>9450</v>
      </c>
      <c r="F339" s="257">
        <f>data!BX69</f>
        <v>0</v>
      </c>
      <c r="G339" s="257">
        <f>data!BY69</f>
        <v>884127</v>
      </c>
      <c r="H339" s="257">
        <f>data!BZ69</f>
        <v>3544097</v>
      </c>
      <c r="I339" s="257">
        <f>data!CA69</f>
        <v>5924530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-60114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0</v>
      </c>
      <c r="E341" s="238">
        <f>data!BW85</f>
        <v>10381890.68</v>
      </c>
      <c r="F341" s="238">
        <f>data!BX85</f>
        <v>0</v>
      </c>
      <c r="G341" s="238">
        <f>data!BY85</f>
        <v>2331484</v>
      </c>
      <c r="H341" s="238">
        <f>data!BZ85</f>
        <v>8401176</v>
      </c>
      <c r="I341" s="238">
        <f>data!CA85</f>
        <v>16597187.469999999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0</v>
      </c>
      <c r="E348" s="254">
        <f>data!BW90</f>
        <v>0</v>
      </c>
      <c r="F348" s="254">
        <f>data!BX90</f>
        <v>0</v>
      </c>
      <c r="G348" s="254">
        <f>data!BY90</f>
        <v>0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Swedish Health Services DBA Swedish Medical Center Cherry Hill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4.92</v>
      </c>
      <c r="E362" s="260"/>
      <c r="F362" s="248"/>
      <c r="G362" s="248"/>
      <c r="H362" s="248"/>
      <c r="I362" s="261">
        <f>data!CE60</f>
        <v>1484.0900000000001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915465</v>
      </c>
      <c r="E363" s="262"/>
      <c r="F363" s="262"/>
      <c r="G363" s="262"/>
      <c r="H363" s="262"/>
      <c r="I363" s="257">
        <f>data!CE61</f>
        <v>170296442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396780</v>
      </c>
      <c r="E364" s="262"/>
      <c r="F364" s="262"/>
      <c r="G364" s="262"/>
      <c r="H364" s="262"/>
      <c r="I364" s="257">
        <f>data!CE62</f>
        <v>43281018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-7920.9</v>
      </c>
      <c r="E365" s="262"/>
      <c r="F365" s="262"/>
      <c r="G365" s="262"/>
      <c r="H365" s="262"/>
      <c r="I365" s="257">
        <f>data!CE63</f>
        <v>12691802.01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186166</v>
      </c>
      <c r="E366" s="262"/>
      <c r="F366" s="262"/>
      <c r="G366" s="262"/>
      <c r="H366" s="262"/>
      <c r="I366" s="257">
        <f>data!CE64</f>
        <v>133543613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59894</v>
      </c>
      <c r="E368" s="262"/>
      <c r="F368" s="262"/>
      <c r="G368" s="262"/>
      <c r="H368" s="262"/>
      <c r="I368" s="257">
        <f>data!CE66</f>
        <v>43648614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1696726</v>
      </c>
      <c r="E369" s="262"/>
      <c r="F369" s="262"/>
      <c r="G369" s="262"/>
      <c r="H369" s="262"/>
      <c r="I369" s="257">
        <f>data!CE67</f>
        <v>13261800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1583</v>
      </c>
      <c r="E370" s="262"/>
      <c r="F370" s="262"/>
      <c r="G370" s="262"/>
      <c r="H370" s="262"/>
      <c r="I370" s="257">
        <f>data!CE68</f>
        <v>7141649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0</v>
      </c>
      <c r="D371" s="257">
        <f>data!CC69</f>
        <v>39704045</v>
      </c>
      <c r="E371" s="257">
        <f>data!CD69</f>
        <v>0</v>
      </c>
      <c r="F371" s="262"/>
      <c r="G371" s="262"/>
      <c r="H371" s="262"/>
      <c r="I371" s="257">
        <f>data!CE69</f>
        <v>215996371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-2123</v>
      </c>
      <c r="E372" s="238">
        <f>-data!CD84</f>
        <v>0</v>
      </c>
      <c r="F372" s="248"/>
      <c r="G372" s="248"/>
      <c r="H372" s="248"/>
      <c r="I372" s="238">
        <f>-data!CE84</f>
        <v>-6902179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0</v>
      </c>
      <c r="D373" s="257">
        <f>data!CC85</f>
        <v>42950615.100000001</v>
      </c>
      <c r="E373" s="257">
        <f>data!CD85</f>
        <v>0</v>
      </c>
      <c r="F373" s="262"/>
      <c r="G373" s="262"/>
      <c r="H373" s="262"/>
      <c r="I373" s="238">
        <f>data!CE85</f>
        <v>632959130.00999999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1744830396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550312217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2295142613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674512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49349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413.23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79" zoomScaleNormal="100" workbookViewId="0">
      <selection activeCell="G102" sqref="G102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1054</v>
      </c>
    </row>
    <row r="6" spans="1:3" x14ac:dyDescent="0.25">
      <c r="A6" s="11" t="s">
        <v>1055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1056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1057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19179518</v>
      </c>
      <c r="C47" s="273">
        <v>2096754</v>
      </c>
      <c r="D47" s="273">
        <v>0</v>
      </c>
      <c r="E47" s="273">
        <v>3191759</v>
      </c>
      <c r="F47" s="273">
        <v>0</v>
      </c>
      <c r="G47" s="273">
        <v>446798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1794872</v>
      </c>
      <c r="Q47" s="273">
        <v>293256</v>
      </c>
      <c r="R47" s="273">
        <v>191497</v>
      </c>
      <c r="S47" s="273">
        <v>0</v>
      </c>
      <c r="T47" s="273">
        <v>44913</v>
      </c>
      <c r="U47" s="273">
        <v>34030</v>
      </c>
      <c r="V47" s="273">
        <v>1961515</v>
      </c>
      <c r="W47" s="273">
        <v>407875</v>
      </c>
      <c r="X47" s="273">
        <v>207404</v>
      </c>
      <c r="Y47" s="273">
        <v>1183770</v>
      </c>
      <c r="Z47" s="273">
        <v>301602</v>
      </c>
      <c r="AA47" s="273">
        <v>69118</v>
      </c>
      <c r="AB47" s="273">
        <v>980552</v>
      </c>
      <c r="AC47" s="273">
        <v>379523</v>
      </c>
      <c r="AD47" s="273">
        <v>0</v>
      </c>
      <c r="AE47" s="273">
        <v>717187</v>
      </c>
      <c r="AF47" s="273">
        <v>0</v>
      </c>
      <c r="AG47" s="273">
        <v>893745</v>
      </c>
      <c r="AH47" s="273">
        <v>0</v>
      </c>
      <c r="AI47" s="273">
        <v>0</v>
      </c>
      <c r="AJ47" s="273">
        <v>590426</v>
      </c>
      <c r="AK47" s="273">
        <v>259476</v>
      </c>
      <c r="AL47" s="273">
        <v>106491</v>
      </c>
      <c r="AM47" s="273">
        <v>0</v>
      </c>
      <c r="AN47" s="273">
        <v>0</v>
      </c>
      <c r="AO47" s="273">
        <v>188855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19018</v>
      </c>
      <c r="AW47" s="273">
        <v>0</v>
      </c>
      <c r="AX47" s="273">
        <v>0</v>
      </c>
      <c r="AY47" s="273">
        <v>552198</v>
      </c>
      <c r="AZ47" s="273">
        <v>86318</v>
      </c>
      <c r="BA47" s="273">
        <v>38759</v>
      </c>
      <c r="BB47" s="273">
        <v>284733</v>
      </c>
      <c r="BC47" s="273">
        <v>128309</v>
      </c>
      <c r="BD47" s="273">
        <v>2467</v>
      </c>
      <c r="BE47" s="273">
        <v>1031530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130208</v>
      </c>
      <c r="BM47" s="273">
        <v>0</v>
      </c>
      <c r="BN47" s="273">
        <v>457327</v>
      </c>
      <c r="BO47" s="273">
        <v>9025</v>
      </c>
      <c r="BP47" s="273">
        <v>0</v>
      </c>
      <c r="BQ47" s="273">
        <v>0</v>
      </c>
      <c r="BR47" s="273">
        <v>0</v>
      </c>
      <c r="BS47" s="273">
        <v>4147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161047</v>
      </c>
      <c r="BZ47" s="273">
        <v>539030</v>
      </c>
      <c r="CA47" s="273">
        <v>759851</v>
      </c>
      <c r="CB47" s="273">
        <v>0</v>
      </c>
      <c r="CC47" s="273">
        <v>-1365866</v>
      </c>
      <c r="CD47" s="16"/>
      <c r="CE47" s="25">
        <v>19179519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19179518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14381259</v>
      </c>
      <c r="C51" s="273">
        <v>808597</v>
      </c>
      <c r="D51" s="273">
        <v>0</v>
      </c>
      <c r="E51" s="273">
        <v>417318</v>
      </c>
      <c r="F51" s="273">
        <v>0</v>
      </c>
      <c r="G51" s="273">
        <v>1476</v>
      </c>
      <c r="H51" s="273">
        <v>546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3939683</v>
      </c>
      <c r="Q51" s="273">
        <v>5497</v>
      </c>
      <c r="R51" s="273">
        <v>299479</v>
      </c>
      <c r="S51" s="273">
        <v>352338</v>
      </c>
      <c r="T51" s="273">
        <v>4022</v>
      </c>
      <c r="U51" s="273">
        <v>44664</v>
      </c>
      <c r="V51" s="273">
        <v>1888672</v>
      </c>
      <c r="W51" s="273">
        <v>984972</v>
      </c>
      <c r="X51" s="273">
        <v>325372</v>
      </c>
      <c r="Y51" s="273">
        <v>386012</v>
      </c>
      <c r="Z51" s="273">
        <v>0</v>
      </c>
      <c r="AA51" s="273">
        <v>36980</v>
      </c>
      <c r="AB51" s="273">
        <v>256192</v>
      </c>
      <c r="AC51" s="273">
        <v>88227</v>
      </c>
      <c r="AD51" s="273">
        <v>0</v>
      </c>
      <c r="AE51" s="273">
        <v>43889</v>
      </c>
      <c r="AF51" s="273">
        <v>0</v>
      </c>
      <c r="AG51" s="273">
        <v>210408</v>
      </c>
      <c r="AH51" s="273">
        <v>0</v>
      </c>
      <c r="AI51" s="273">
        <v>0</v>
      </c>
      <c r="AJ51" s="273">
        <v>1444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705</v>
      </c>
      <c r="AW51" s="273">
        <v>0</v>
      </c>
      <c r="AX51" s="273">
        <v>0</v>
      </c>
      <c r="AY51" s="273">
        <v>33260</v>
      </c>
      <c r="AZ51" s="273">
        <v>15678</v>
      </c>
      <c r="BA51" s="273">
        <v>0</v>
      </c>
      <c r="BB51" s="273">
        <v>0</v>
      </c>
      <c r="BC51" s="273">
        <v>4184</v>
      </c>
      <c r="BD51" s="273">
        <v>0</v>
      </c>
      <c r="BE51" s="273">
        <v>435883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1445310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196963</v>
      </c>
      <c r="CA51" s="273">
        <v>5368</v>
      </c>
      <c r="CB51" s="273">
        <v>0</v>
      </c>
      <c r="CC51" s="273">
        <v>2148118</v>
      </c>
      <c r="CD51" s="16"/>
      <c r="CE51" s="25">
        <v>14381257</v>
      </c>
    </row>
    <row r="52" spans="1:83" x14ac:dyDescent="0.25">
      <c r="A52" s="31" t="s">
        <v>234</v>
      </c>
      <c r="B52" s="328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14381259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11060</v>
      </c>
      <c r="D59" s="273">
        <v>0</v>
      </c>
      <c r="E59" s="273">
        <v>37534</v>
      </c>
      <c r="F59" s="273">
        <v>0</v>
      </c>
      <c r="G59" s="273">
        <v>5504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329">
        <v>0</v>
      </c>
      <c r="Q59" s="329">
        <v>0</v>
      </c>
      <c r="R59" s="329">
        <v>0</v>
      </c>
      <c r="S59" s="330">
        <v>0</v>
      </c>
      <c r="T59" s="330">
        <v>0</v>
      </c>
      <c r="U59" s="331">
        <v>0</v>
      </c>
      <c r="V59" s="329">
        <v>0</v>
      </c>
      <c r="W59" s="329">
        <v>0</v>
      </c>
      <c r="X59" s="329">
        <v>0</v>
      </c>
      <c r="Y59" s="329">
        <v>0</v>
      </c>
      <c r="Z59" s="329">
        <v>0</v>
      </c>
      <c r="AA59" s="329">
        <v>0</v>
      </c>
      <c r="AB59" s="330">
        <v>0</v>
      </c>
      <c r="AC59" s="329">
        <v>0</v>
      </c>
      <c r="AD59" s="329">
        <v>0</v>
      </c>
      <c r="AE59" s="329">
        <v>0</v>
      </c>
      <c r="AF59" s="329">
        <v>0</v>
      </c>
      <c r="AG59" s="329">
        <v>0</v>
      </c>
      <c r="AH59" s="329">
        <v>0</v>
      </c>
      <c r="AI59" s="329">
        <v>0</v>
      </c>
      <c r="AJ59" s="329">
        <v>0</v>
      </c>
      <c r="AK59" s="329">
        <v>0</v>
      </c>
      <c r="AL59" s="329">
        <v>0</v>
      </c>
      <c r="AM59" s="329">
        <v>0</v>
      </c>
      <c r="AN59" s="329">
        <v>0</v>
      </c>
      <c r="AO59" s="329">
        <v>0</v>
      </c>
      <c r="AP59" s="329">
        <v>0</v>
      </c>
      <c r="AQ59" s="329">
        <v>0</v>
      </c>
      <c r="AR59" s="329">
        <v>0</v>
      </c>
      <c r="AS59" s="329">
        <v>0</v>
      </c>
      <c r="AT59" s="329">
        <v>0</v>
      </c>
      <c r="AU59" s="329">
        <v>0</v>
      </c>
      <c r="AV59" s="330">
        <v>0</v>
      </c>
      <c r="AW59" s="330">
        <v>0</v>
      </c>
      <c r="AX59" s="330">
        <v>0</v>
      </c>
      <c r="AY59" s="329">
        <v>0</v>
      </c>
      <c r="AZ59" s="329">
        <v>0</v>
      </c>
      <c r="BA59" s="330">
        <v>0</v>
      </c>
      <c r="BB59" s="330">
        <v>0</v>
      </c>
      <c r="BC59" s="330">
        <v>0</v>
      </c>
      <c r="BD59" s="330">
        <v>0</v>
      </c>
      <c r="BE59" s="329">
        <v>730460</v>
      </c>
      <c r="BF59" s="330">
        <v>0</v>
      </c>
      <c r="BG59" s="330">
        <v>0</v>
      </c>
      <c r="BH59" s="330">
        <v>0</v>
      </c>
      <c r="BI59" s="330">
        <v>0</v>
      </c>
      <c r="BJ59" s="330">
        <v>0</v>
      </c>
      <c r="BK59" s="330">
        <v>0</v>
      </c>
      <c r="BL59" s="330">
        <v>0</v>
      </c>
      <c r="BM59" s="330">
        <v>0</v>
      </c>
      <c r="BN59" s="330">
        <v>0</v>
      </c>
      <c r="BO59" s="330">
        <v>0</v>
      </c>
      <c r="BP59" s="330">
        <v>0</v>
      </c>
      <c r="BQ59" s="330">
        <v>0</v>
      </c>
      <c r="BR59" s="330">
        <v>0</v>
      </c>
      <c r="BS59" s="330">
        <v>0</v>
      </c>
      <c r="BT59" s="330">
        <v>0</v>
      </c>
      <c r="BU59" s="330">
        <v>0</v>
      </c>
      <c r="BV59" s="330">
        <v>0</v>
      </c>
      <c r="BW59" s="330">
        <v>0</v>
      </c>
      <c r="BX59" s="330">
        <v>0</v>
      </c>
      <c r="BY59" s="330">
        <v>0</v>
      </c>
      <c r="BZ59" s="330">
        <v>0</v>
      </c>
      <c r="CA59" s="330">
        <v>0</v>
      </c>
      <c r="CB59" s="330">
        <v>0</v>
      </c>
      <c r="CC59" s="330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169.2</v>
      </c>
      <c r="D60" s="277">
        <v>0</v>
      </c>
      <c r="E60" s="277">
        <v>270.01</v>
      </c>
      <c r="F60" s="277">
        <v>0</v>
      </c>
      <c r="G60" s="277">
        <v>31.02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332">
        <v>119.49</v>
      </c>
      <c r="Q60" s="332">
        <v>13.52</v>
      </c>
      <c r="R60" s="332">
        <v>14.42</v>
      </c>
      <c r="S60" s="278">
        <v>0</v>
      </c>
      <c r="T60" s="278">
        <v>2.33</v>
      </c>
      <c r="U60" s="333">
        <v>2.25</v>
      </c>
      <c r="V60" s="332">
        <v>100.69</v>
      </c>
      <c r="W60" s="332">
        <v>18.75</v>
      </c>
      <c r="X60" s="332">
        <v>10.24</v>
      </c>
      <c r="Y60" s="332">
        <v>51.34</v>
      </c>
      <c r="Z60" s="332">
        <v>18.13</v>
      </c>
      <c r="AA60" s="332">
        <v>2.39</v>
      </c>
      <c r="AB60" s="278">
        <v>49.33</v>
      </c>
      <c r="AC60" s="332">
        <v>23.15</v>
      </c>
      <c r="AD60" s="332">
        <v>4.2300000000000004</v>
      </c>
      <c r="AE60" s="332">
        <v>42.09</v>
      </c>
      <c r="AF60" s="332">
        <v>0</v>
      </c>
      <c r="AG60" s="332">
        <v>58.14</v>
      </c>
      <c r="AH60" s="332">
        <v>0</v>
      </c>
      <c r="AI60" s="332">
        <v>0</v>
      </c>
      <c r="AJ60" s="332">
        <v>35.24</v>
      </c>
      <c r="AK60" s="332">
        <v>15.1</v>
      </c>
      <c r="AL60" s="332">
        <v>5.79</v>
      </c>
      <c r="AM60" s="332">
        <v>0</v>
      </c>
      <c r="AN60" s="332">
        <v>0</v>
      </c>
      <c r="AO60" s="332">
        <v>10.95</v>
      </c>
      <c r="AP60" s="332">
        <v>0</v>
      </c>
      <c r="AQ60" s="332">
        <v>0</v>
      </c>
      <c r="AR60" s="332">
        <v>0</v>
      </c>
      <c r="AS60" s="332">
        <v>0</v>
      </c>
      <c r="AT60" s="332">
        <v>0</v>
      </c>
      <c r="AU60" s="332">
        <v>0</v>
      </c>
      <c r="AV60" s="278">
        <v>0.87</v>
      </c>
      <c r="AW60" s="278">
        <v>0</v>
      </c>
      <c r="AX60" s="278">
        <v>0</v>
      </c>
      <c r="AY60" s="332">
        <v>46.78</v>
      </c>
      <c r="AZ60" s="332">
        <v>12.34</v>
      </c>
      <c r="BA60" s="278">
        <v>4.0599999999999996</v>
      </c>
      <c r="BB60" s="278">
        <v>18.100000000000001</v>
      </c>
      <c r="BC60" s="278">
        <v>13.46</v>
      </c>
      <c r="BD60" s="278">
        <v>0</v>
      </c>
      <c r="BE60" s="332">
        <v>100.96</v>
      </c>
      <c r="BF60" s="278">
        <v>0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7.57</v>
      </c>
      <c r="BM60" s="278">
        <v>0</v>
      </c>
      <c r="BN60" s="278">
        <v>26.49</v>
      </c>
      <c r="BO60" s="278">
        <v>0</v>
      </c>
      <c r="BP60" s="278">
        <v>0</v>
      </c>
      <c r="BQ60" s="278">
        <v>0</v>
      </c>
      <c r="BR60" s="278">
        <v>0</v>
      </c>
      <c r="BS60" s="278">
        <v>1.63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5.68</v>
      </c>
      <c r="BZ60" s="278">
        <v>39.32</v>
      </c>
      <c r="CA60" s="278">
        <v>64.78</v>
      </c>
      <c r="CB60" s="278">
        <v>0</v>
      </c>
      <c r="CC60" s="278">
        <v>5.07</v>
      </c>
      <c r="CD60" s="209" t="s">
        <v>247</v>
      </c>
      <c r="CE60" s="227">
        <v>1414.9099999999994</v>
      </c>
    </row>
    <row r="61" spans="1:83" x14ac:dyDescent="0.25">
      <c r="A61" s="31" t="s">
        <v>262</v>
      </c>
      <c r="B61" s="16"/>
      <c r="C61" s="273">
        <v>15021941</v>
      </c>
      <c r="D61" s="273">
        <v>0</v>
      </c>
      <c r="E61" s="273">
        <v>24091120</v>
      </c>
      <c r="F61" s="273">
        <v>0</v>
      </c>
      <c r="G61" s="273">
        <v>3122408</v>
      </c>
      <c r="H61" s="273">
        <v>18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329">
        <v>13260842</v>
      </c>
      <c r="Q61" s="329">
        <v>2099634</v>
      </c>
      <c r="R61" s="329">
        <v>1591040</v>
      </c>
      <c r="S61" s="280">
        <v>75754</v>
      </c>
      <c r="T61" s="280">
        <v>401394</v>
      </c>
      <c r="U61" s="331">
        <v>252116</v>
      </c>
      <c r="V61" s="329">
        <v>13254782</v>
      </c>
      <c r="W61" s="329">
        <v>2721764</v>
      </c>
      <c r="X61" s="329">
        <v>1272618</v>
      </c>
      <c r="Y61" s="329">
        <v>7533590</v>
      </c>
      <c r="Z61" s="329">
        <v>2593862</v>
      </c>
      <c r="AA61" s="329">
        <v>410443</v>
      </c>
      <c r="AB61" s="281">
        <v>7342073</v>
      </c>
      <c r="AC61" s="329">
        <v>2545860</v>
      </c>
      <c r="AD61" s="329">
        <v>638761</v>
      </c>
      <c r="AE61" s="329">
        <v>4702170</v>
      </c>
      <c r="AF61" s="329">
        <v>0</v>
      </c>
      <c r="AG61" s="329">
        <v>6204809</v>
      </c>
      <c r="AH61" s="329">
        <v>0</v>
      </c>
      <c r="AI61" s="329">
        <v>0</v>
      </c>
      <c r="AJ61" s="329">
        <v>4022194</v>
      </c>
      <c r="AK61" s="329">
        <v>1675895</v>
      </c>
      <c r="AL61" s="329">
        <v>679643</v>
      </c>
      <c r="AM61" s="329">
        <v>0</v>
      </c>
      <c r="AN61" s="329">
        <v>0</v>
      </c>
      <c r="AO61" s="329">
        <v>1281668</v>
      </c>
      <c r="AP61" s="329">
        <v>0</v>
      </c>
      <c r="AQ61" s="329">
        <v>0</v>
      </c>
      <c r="AR61" s="329">
        <v>0</v>
      </c>
      <c r="AS61" s="329">
        <v>0</v>
      </c>
      <c r="AT61" s="329">
        <v>0</v>
      </c>
      <c r="AU61" s="329">
        <v>0</v>
      </c>
      <c r="AV61" s="280">
        <v>149317</v>
      </c>
      <c r="AW61" s="280">
        <v>0</v>
      </c>
      <c r="AX61" s="280">
        <v>0</v>
      </c>
      <c r="AY61" s="329">
        <v>3370334</v>
      </c>
      <c r="AZ61" s="329">
        <v>876198</v>
      </c>
      <c r="BA61" s="280">
        <v>243652</v>
      </c>
      <c r="BB61" s="280">
        <v>2072681</v>
      </c>
      <c r="BC61" s="280">
        <v>922518</v>
      </c>
      <c r="BD61" s="280">
        <v>10873</v>
      </c>
      <c r="BE61" s="329">
        <v>7385554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989302</v>
      </c>
      <c r="BM61" s="280">
        <v>0</v>
      </c>
      <c r="BN61" s="280">
        <v>3372181</v>
      </c>
      <c r="BO61" s="280">
        <v>0</v>
      </c>
      <c r="BP61" s="280">
        <v>0</v>
      </c>
      <c r="BQ61" s="280">
        <v>0</v>
      </c>
      <c r="BR61" s="280">
        <v>0</v>
      </c>
      <c r="BS61" s="280">
        <v>116507</v>
      </c>
      <c r="BT61" s="280">
        <v>0</v>
      </c>
      <c r="BU61" s="280">
        <v>0</v>
      </c>
      <c r="BV61" s="280">
        <v>0</v>
      </c>
      <c r="BW61" s="280">
        <v>0</v>
      </c>
      <c r="BX61" s="280">
        <v>0</v>
      </c>
      <c r="BY61" s="280">
        <v>910924</v>
      </c>
      <c r="BZ61" s="280">
        <v>3130724</v>
      </c>
      <c r="CA61" s="280">
        <v>5593922</v>
      </c>
      <c r="CB61" s="280">
        <v>0</v>
      </c>
      <c r="CC61" s="280">
        <v>1719750</v>
      </c>
      <c r="CD61" s="24" t="s">
        <v>247</v>
      </c>
      <c r="CE61" s="25">
        <v>147660836</v>
      </c>
    </row>
    <row r="62" spans="1:83" x14ac:dyDescent="0.25">
      <c r="A62" s="31" t="s">
        <v>10</v>
      </c>
      <c r="B62" s="16"/>
      <c r="C62" s="25">
        <v>2096754</v>
      </c>
      <c r="D62" s="25">
        <v>0</v>
      </c>
      <c r="E62" s="25">
        <v>3191759</v>
      </c>
      <c r="F62" s="25">
        <v>0</v>
      </c>
      <c r="G62" s="25">
        <v>446798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1794872</v>
      </c>
      <c r="Q62" s="25">
        <v>293256</v>
      </c>
      <c r="R62" s="25">
        <v>191497</v>
      </c>
      <c r="S62" s="25">
        <v>0</v>
      </c>
      <c r="T62" s="25">
        <v>44913</v>
      </c>
      <c r="U62" s="25">
        <v>34030</v>
      </c>
      <c r="V62" s="25">
        <v>1961515</v>
      </c>
      <c r="W62" s="25">
        <v>407875</v>
      </c>
      <c r="X62" s="25">
        <v>207404</v>
      </c>
      <c r="Y62" s="25">
        <v>1183770</v>
      </c>
      <c r="Z62" s="25">
        <v>301602</v>
      </c>
      <c r="AA62" s="25">
        <v>69118</v>
      </c>
      <c r="AB62" s="25">
        <v>980552</v>
      </c>
      <c r="AC62" s="25">
        <v>379523</v>
      </c>
      <c r="AD62" s="25">
        <v>0</v>
      </c>
      <c r="AE62" s="25">
        <v>717187</v>
      </c>
      <c r="AF62" s="25">
        <v>0</v>
      </c>
      <c r="AG62" s="25">
        <v>893745</v>
      </c>
      <c r="AH62" s="25">
        <v>0</v>
      </c>
      <c r="AI62" s="25">
        <v>0</v>
      </c>
      <c r="AJ62" s="25">
        <v>590426</v>
      </c>
      <c r="AK62" s="25">
        <v>259476</v>
      </c>
      <c r="AL62" s="25">
        <v>106491</v>
      </c>
      <c r="AM62" s="25">
        <v>0</v>
      </c>
      <c r="AN62" s="25">
        <v>0</v>
      </c>
      <c r="AO62" s="25">
        <v>188855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19018</v>
      </c>
      <c r="AW62" s="25">
        <v>0</v>
      </c>
      <c r="AX62" s="25">
        <v>0</v>
      </c>
      <c r="AY62" s="25">
        <v>552198</v>
      </c>
      <c r="AZ62" s="25">
        <v>86318</v>
      </c>
      <c r="BA62" s="25">
        <v>38759</v>
      </c>
      <c r="BB62" s="25">
        <v>284733</v>
      </c>
      <c r="BC62" s="25">
        <v>128309</v>
      </c>
      <c r="BD62" s="25">
        <v>2467</v>
      </c>
      <c r="BE62" s="25">
        <v>1031530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130208</v>
      </c>
      <c r="BM62" s="25">
        <v>0</v>
      </c>
      <c r="BN62" s="25">
        <v>457327</v>
      </c>
      <c r="BO62" s="25">
        <v>9025</v>
      </c>
      <c r="BP62" s="25">
        <v>0</v>
      </c>
      <c r="BQ62" s="25">
        <v>0</v>
      </c>
      <c r="BR62" s="25">
        <v>0</v>
      </c>
      <c r="BS62" s="25">
        <v>4147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161047</v>
      </c>
      <c r="BZ62" s="25">
        <v>539030</v>
      </c>
      <c r="CA62" s="25">
        <v>759851</v>
      </c>
      <c r="CB62" s="25">
        <v>0</v>
      </c>
      <c r="CC62" s="25">
        <v>-1365866</v>
      </c>
      <c r="CD62" s="24" t="s">
        <v>247</v>
      </c>
      <c r="CE62" s="25">
        <v>19179519</v>
      </c>
    </row>
    <row r="63" spans="1:83" x14ac:dyDescent="0.25">
      <c r="A63" s="31" t="s">
        <v>263</v>
      </c>
      <c r="B63" s="16"/>
      <c r="C63" s="273">
        <v>4400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29">
        <v>21355</v>
      </c>
      <c r="Q63" s="329">
        <v>0</v>
      </c>
      <c r="R63" s="329">
        <v>5651177.2599999998</v>
      </c>
      <c r="S63" s="280">
        <v>54932.86</v>
      </c>
      <c r="T63" s="280">
        <v>0</v>
      </c>
      <c r="U63" s="331">
        <v>1325190.4700000002</v>
      </c>
      <c r="V63" s="329">
        <v>122011</v>
      </c>
      <c r="W63" s="329">
        <v>0</v>
      </c>
      <c r="X63" s="329">
        <v>0</v>
      </c>
      <c r="Y63" s="329">
        <v>0</v>
      </c>
      <c r="Z63" s="329">
        <v>0</v>
      </c>
      <c r="AA63" s="329">
        <v>0</v>
      </c>
      <c r="AB63" s="281">
        <v>268343.26</v>
      </c>
      <c r="AC63" s="329">
        <v>0</v>
      </c>
      <c r="AD63" s="329">
        <v>0</v>
      </c>
      <c r="AE63" s="329">
        <v>0</v>
      </c>
      <c r="AF63" s="329">
        <v>0</v>
      </c>
      <c r="AG63" s="329">
        <v>189312.2</v>
      </c>
      <c r="AH63" s="329">
        <v>0</v>
      </c>
      <c r="AI63" s="329">
        <v>0</v>
      </c>
      <c r="AJ63" s="329">
        <v>0</v>
      </c>
      <c r="AK63" s="329">
        <v>0</v>
      </c>
      <c r="AL63" s="329">
        <v>0</v>
      </c>
      <c r="AM63" s="329">
        <v>0</v>
      </c>
      <c r="AN63" s="329">
        <v>0</v>
      </c>
      <c r="AO63" s="329">
        <v>0</v>
      </c>
      <c r="AP63" s="329">
        <v>0</v>
      </c>
      <c r="AQ63" s="329">
        <v>0</v>
      </c>
      <c r="AR63" s="329">
        <v>0</v>
      </c>
      <c r="AS63" s="329">
        <v>0</v>
      </c>
      <c r="AT63" s="329">
        <v>0</v>
      </c>
      <c r="AU63" s="329">
        <v>0</v>
      </c>
      <c r="AV63" s="280">
        <v>0</v>
      </c>
      <c r="AW63" s="280">
        <v>0</v>
      </c>
      <c r="AX63" s="280">
        <v>0</v>
      </c>
      <c r="AY63" s="329">
        <v>0</v>
      </c>
      <c r="AZ63" s="329">
        <v>0</v>
      </c>
      <c r="BA63" s="280">
        <v>0</v>
      </c>
      <c r="BB63" s="280">
        <v>275</v>
      </c>
      <c r="BC63" s="280">
        <v>0</v>
      </c>
      <c r="BD63" s="280">
        <v>0</v>
      </c>
      <c r="BE63" s="329">
        <v>128864.27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216290.01</v>
      </c>
      <c r="BM63" s="280">
        <v>0</v>
      </c>
      <c r="BN63" s="280">
        <v>1936784.54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68222.039999999994</v>
      </c>
      <c r="BX63" s="280">
        <v>0</v>
      </c>
      <c r="BY63" s="280">
        <v>56.25</v>
      </c>
      <c r="BZ63" s="280">
        <v>0</v>
      </c>
      <c r="CA63" s="280">
        <v>2701366.63</v>
      </c>
      <c r="CB63" s="280">
        <v>0</v>
      </c>
      <c r="CC63" s="280">
        <v>20120.919999999998</v>
      </c>
      <c r="CD63" s="24" t="s">
        <v>247</v>
      </c>
      <c r="CE63" s="25">
        <v>12708701.709999999</v>
      </c>
    </row>
    <row r="64" spans="1:83" x14ac:dyDescent="0.25">
      <c r="A64" s="31" t="s">
        <v>264</v>
      </c>
      <c r="B64" s="16"/>
      <c r="C64" s="273">
        <v>2678493</v>
      </c>
      <c r="D64" s="273">
        <v>0</v>
      </c>
      <c r="E64" s="273">
        <v>2143463</v>
      </c>
      <c r="F64" s="273">
        <v>0</v>
      </c>
      <c r="G64" s="273">
        <v>148668</v>
      </c>
      <c r="H64" s="273">
        <v>1010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329">
        <v>6009670</v>
      </c>
      <c r="Q64" s="329">
        <v>12691</v>
      </c>
      <c r="R64" s="329">
        <v>3512109</v>
      </c>
      <c r="S64" s="280">
        <v>20597486</v>
      </c>
      <c r="T64" s="280">
        <v>137966</v>
      </c>
      <c r="U64" s="331">
        <v>724273</v>
      </c>
      <c r="V64" s="329">
        <v>46128150</v>
      </c>
      <c r="W64" s="329">
        <v>510860</v>
      </c>
      <c r="X64" s="329">
        <v>206010</v>
      </c>
      <c r="Y64" s="329">
        <v>12034975</v>
      </c>
      <c r="Z64" s="329">
        <v>47050</v>
      </c>
      <c r="AA64" s="329">
        <v>472819</v>
      </c>
      <c r="AB64" s="281">
        <v>7207563</v>
      </c>
      <c r="AC64" s="329">
        <v>240388</v>
      </c>
      <c r="AD64" s="329">
        <v>73149</v>
      </c>
      <c r="AE64" s="329">
        <v>42616</v>
      </c>
      <c r="AF64" s="329">
        <v>0</v>
      </c>
      <c r="AG64" s="329">
        <v>1023599</v>
      </c>
      <c r="AH64" s="329">
        <v>0</v>
      </c>
      <c r="AI64" s="329">
        <v>0</v>
      </c>
      <c r="AJ64" s="329">
        <v>987848</v>
      </c>
      <c r="AK64" s="329">
        <v>4031</v>
      </c>
      <c r="AL64" s="329">
        <v>372</v>
      </c>
      <c r="AM64" s="329">
        <v>0</v>
      </c>
      <c r="AN64" s="329">
        <v>0</v>
      </c>
      <c r="AO64" s="329">
        <v>126646</v>
      </c>
      <c r="AP64" s="329">
        <v>0</v>
      </c>
      <c r="AQ64" s="329">
        <v>0</v>
      </c>
      <c r="AR64" s="329">
        <v>0</v>
      </c>
      <c r="AS64" s="329">
        <v>0</v>
      </c>
      <c r="AT64" s="329">
        <v>0</v>
      </c>
      <c r="AU64" s="329">
        <v>0</v>
      </c>
      <c r="AV64" s="280">
        <v>7757</v>
      </c>
      <c r="AW64" s="280">
        <v>0</v>
      </c>
      <c r="AX64" s="280">
        <v>0</v>
      </c>
      <c r="AY64" s="329">
        <v>663311</v>
      </c>
      <c r="AZ64" s="329">
        <v>961590</v>
      </c>
      <c r="BA64" s="280">
        <v>74422</v>
      </c>
      <c r="BB64" s="280">
        <v>37278</v>
      </c>
      <c r="BC64" s="280">
        <v>204</v>
      </c>
      <c r="BD64" s="280">
        <v>248801</v>
      </c>
      <c r="BE64" s="329">
        <v>847685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4378</v>
      </c>
      <c r="BM64" s="280">
        <v>0</v>
      </c>
      <c r="BN64" s="280">
        <v>-944030</v>
      </c>
      <c r="BO64" s="280">
        <v>46675</v>
      </c>
      <c r="BP64" s="280">
        <v>0</v>
      </c>
      <c r="BQ64" s="280">
        <v>0</v>
      </c>
      <c r="BR64" s="280">
        <v>0</v>
      </c>
      <c r="BS64" s="280">
        <v>2235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714</v>
      </c>
      <c r="BZ64" s="280">
        <v>2689</v>
      </c>
      <c r="CA64" s="280">
        <v>63609</v>
      </c>
      <c r="CB64" s="280">
        <v>0</v>
      </c>
      <c r="CC64" s="280">
        <v>-3753710</v>
      </c>
      <c r="CD64" s="24" t="s">
        <v>247</v>
      </c>
      <c r="CE64" s="25">
        <v>103335513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29">
        <v>0</v>
      </c>
      <c r="Q65" s="329">
        <v>0</v>
      </c>
      <c r="R65" s="329">
        <v>0</v>
      </c>
      <c r="S65" s="280">
        <v>0</v>
      </c>
      <c r="T65" s="280">
        <v>0</v>
      </c>
      <c r="U65" s="331">
        <v>0</v>
      </c>
      <c r="V65" s="329">
        <v>0</v>
      </c>
      <c r="W65" s="329">
        <v>0</v>
      </c>
      <c r="X65" s="329">
        <v>0</v>
      </c>
      <c r="Y65" s="329">
        <v>0</v>
      </c>
      <c r="Z65" s="329">
        <v>0</v>
      </c>
      <c r="AA65" s="329">
        <v>0</v>
      </c>
      <c r="AB65" s="281">
        <v>0</v>
      </c>
      <c r="AC65" s="329">
        <v>0</v>
      </c>
      <c r="AD65" s="329">
        <v>0</v>
      </c>
      <c r="AE65" s="329">
        <v>0</v>
      </c>
      <c r="AF65" s="329">
        <v>0</v>
      </c>
      <c r="AG65" s="329">
        <v>0</v>
      </c>
      <c r="AH65" s="329">
        <v>0</v>
      </c>
      <c r="AI65" s="329">
        <v>0</v>
      </c>
      <c r="AJ65" s="329">
        <v>0</v>
      </c>
      <c r="AK65" s="329">
        <v>0</v>
      </c>
      <c r="AL65" s="329">
        <v>0</v>
      </c>
      <c r="AM65" s="329">
        <v>0</v>
      </c>
      <c r="AN65" s="329">
        <v>0</v>
      </c>
      <c r="AO65" s="329">
        <v>0</v>
      </c>
      <c r="AP65" s="329">
        <v>0</v>
      </c>
      <c r="AQ65" s="329">
        <v>0</v>
      </c>
      <c r="AR65" s="329">
        <v>0</v>
      </c>
      <c r="AS65" s="329">
        <v>0</v>
      </c>
      <c r="AT65" s="329">
        <v>0</v>
      </c>
      <c r="AU65" s="329">
        <v>0</v>
      </c>
      <c r="AV65" s="280">
        <v>0</v>
      </c>
      <c r="AW65" s="280">
        <v>0</v>
      </c>
      <c r="AX65" s="280">
        <v>0</v>
      </c>
      <c r="AY65" s="329">
        <v>0</v>
      </c>
      <c r="AZ65" s="329">
        <v>0</v>
      </c>
      <c r="BA65" s="280">
        <v>0</v>
      </c>
      <c r="BB65" s="280">
        <v>0</v>
      </c>
      <c r="BC65" s="280">
        <v>0</v>
      </c>
      <c r="BD65" s="280">
        <v>0</v>
      </c>
      <c r="BE65" s="329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273">
        <v>100982</v>
      </c>
      <c r="D66" s="273">
        <v>0</v>
      </c>
      <c r="E66" s="273">
        <v>1869864</v>
      </c>
      <c r="F66" s="273">
        <v>0</v>
      </c>
      <c r="G66" s="273">
        <v>2202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29">
        <v>234903</v>
      </c>
      <c r="Q66" s="329">
        <v>671</v>
      </c>
      <c r="R66" s="329">
        <v>22272</v>
      </c>
      <c r="S66" s="280">
        <v>391000</v>
      </c>
      <c r="T66" s="280">
        <v>2779</v>
      </c>
      <c r="U66" s="331">
        <v>6536245</v>
      </c>
      <c r="V66" s="329">
        <v>429801</v>
      </c>
      <c r="W66" s="329">
        <v>518474</v>
      </c>
      <c r="X66" s="329">
        <v>131938</v>
      </c>
      <c r="Y66" s="329">
        <v>677287</v>
      </c>
      <c r="Z66" s="329">
        <v>14040201</v>
      </c>
      <c r="AA66" s="329">
        <v>6582</v>
      </c>
      <c r="AB66" s="281">
        <v>81211</v>
      </c>
      <c r="AC66" s="329">
        <v>16518</v>
      </c>
      <c r="AD66" s="329">
        <v>5880</v>
      </c>
      <c r="AE66" s="329">
        <v>12087</v>
      </c>
      <c r="AF66" s="329">
        <v>0</v>
      </c>
      <c r="AG66" s="329">
        <v>9487</v>
      </c>
      <c r="AH66" s="329">
        <v>0</v>
      </c>
      <c r="AI66" s="329">
        <v>0</v>
      </c>
      <c r="AJ66" s="329">
        <v>717531</v>
      </c>
      <c r="AK66" s="329">
        <v>4029</v>
      </c>
      <c r="AL66" s="329">
        <v>1395</v>
      </c>
      <c r="AM66" s="329">
        <v>0</v>
      </c>
      <c r="AN66" s="329">
        <v>0</v>
      </c>
      <c r="AO66" s="329">
        <v>1841</v>
      </c>
      <c r="AP66" s="329">
        <v>0</v>
      </c>
      <c r="AQ66" s="329">
        <v>0</v>
      </c>
      <c r="AR66" s="329">
        <v>0</v>
      </c>
      <c r="AS66" s="329">
        <v>0</v>
      </c>
      <c r="AT66" s="329">
        <v>0</v>
      </c>
      <c r="AU66" s="329">
        <v>0</v>
      </c>
      <c r="AV66" s="280">
        <v>457</v>
      </c>
      <c r="AW66" s="280">
        <v>0</v>
      </c>
      <c r="AX66" s="280">
        <v>0</v>
      </c>
      <c r="AY66" s="329">
        <v>41311</v>
      </c>
      <c r="AZ66" s="329">
        <v>18243</v>
      </c>
      <c r="BA66" s="280">
        <v>745</v>
      </c>
      <c r="BB66" s="280">
        <v>1737</v>
      </c>
      <c r="BC66" s="280">
        <v>218</v>
      </c>
      <c r="BD66" s="280">
        <v>26861</v>
      </c>
      <c r="BE66" s="329">
        <v>3134724</v>
      </c>
      <c r="BF66" s="280">
        <v>0</v>
      </c>
      <c r="BG66" s="280">
        <v>0</v>
      </c>
      <c r="BH66" s="280">
        <v>0</v>
      </c>
      <c r="BI66" s="280">
        <v>0</v>
      </c>
      <c r="BJ66" s="280">
        <v>196</v>
      </c>
      <c r="BK66" s="280">
        <v>0</v>
      </c>
      <c r="BL66" s="280">
        <v>6627</v>
      </c>
      <c r="BM66" s="280">
        <v>0</v>
      </c>
      <c r="BN66" s="280">
        <v>604212</v>
      </c>
      <c r="BO66" s="280">
        <v>109</v>
      </c>
      <c r="BP66" s="280">
        <v>0</v>
      </c>
      <c r="BQ66" s="280">
        <v>0</v>
      </c>
      <c r="BR66" s="280">
        <v>0</v>
      </c>
      <c r="BS66" s="280">
        <v>2171</v>
      </c>
      <c r="BT66" s="280">
        <v>0</v>
      </c>
      <c r="BU66" s="280">
        <v>0</v>
      </c>
      <c r="BV66" s="280">
        <v>0</v>
      </c>
      <c r="BW66" s="280">
        <v>10537963</v>
      </c>
      <c r="BX66" s="280">
        <v>0</v>
      </c>
      <c r="BY66" s="280">
        <v>107661</v>
      </c>
      <c r="BZ66" s="280">
        <v>73421</v>
      </c>
      <c r="CA66" s="280">
        <v>13762</v>
      </c>
      <c r="CB66" s="280">
        <v>0</v>
      </c>
      <c r="CC66" s="280">
        <v>74495</v>
      </c>
      <c r="CD66" s="24" t="s">
        <v>247</v>
      </c>
      <c r="CE66" s="25">
        <v>40460093</v>
      </c>
    </row>
    <row r="67" spans="1:83" x14ac:dyDescent="0.25">
      <c r="A67" s="31" t="s">
        <v>15</v>
      </c>
      <c r="B67" s="16"/>
      <c r="C67" s="25">
        <v>808597</v>
      </c>
      <c r="D67" s="25">
        <v>0</v>
      </c>
      <c r="E67" s="25">
        <v>417318</v>
      </c>
      <c r="F67" s="25">
        <v>0</v>
      </c>
      <c r="G67" s="25">
        <v>1476</v>
      </c>
      <c r="H67" s="25">
        <v>546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3939683</v>
      </c>
      <c r="Q67" s="25">
        <v>5497</v>
      </c>
      <c r="R67" s="25">
        <v>299479</v>
      </c>
      <c r="S67" s="25">
        <v>352338</v>
      </c>
      <c r="T67" s="25">
        <v>4022</v>
      </c>
      <c r="U67" s="25">
        <v>44664</v>
      </c>
      <c r="V67" s="25">
        <v>1888672</v>
      </c>
      <c r="W67" s="25">
        <v>984972</v>
      </c>
      <c r="X67" s="25">
        <v>325372</v>
      </c>
      <c r="Y67" s="25">
        <v>386012</v>
      </c>
      <c r="Z67" s="25">
        <v>0</v>
      </c>
      <c r="AA67" s="25">
        <v>36980</v>
      </c>
      <c r="AB67" s="25">
        <v>256192</v>
      </c>
      <c r="AC67" s="25">
        <v>88227</v>
      </c>
      <c r="AD67" s="25">
        <v>0</v>
      </c>
      <c r="AE67" s="25">
        <v>43889</v>
      </c>
      <c r="AF67" s="25">
        <v>0</v>
      </c>
      <c r="AG67" s="25">
        <v>210408</v>
      </c>
      <c r="AH67" s="25">
        <v>0</v>
      </c>
      <c r="AI67" s="25">
        <v>0</v>
      </c>
      <c r="AJ67" s="25">
        <v>1444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705</v>
      </c>
      <c r="AW67" s="25">
        <v>0</v>
      </c>
      <c r="AX67" s="25">
        <v>0</v>
      </c>
      <c r="AY67" s="25">
        <v>33260</v>
      </c>
      <c r="AZ67" s="25">
        <v>15678</v>
      </c>
      <c r="BA67" s="25">
        <v>0</v>
      </c>
      <c r="BB67" s="25">
        <v>0</v>
      </c>
      <c r="BC67" s="25">
        <v>4184</v>
      </c>
      <c r="BD67" s="25">
        <v>0</v>
      </c>
      <c r="BE67" s="25">
        <v>435883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1445310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196963</v>
      </c>
      <c r="CA67" s="25">
        <v>5368</v>
      </c>
      <c r="CB67" s="25">
        <v>0</v>
      </c>
      <c r="CC67" s="25">
        <v>2148118</v>
      </c>
      <c r="CD67" s="24" t="s">
        <v>247</v>
      </c>
      <c r="CE67" s="25">
        <v>14381257</v>
      </c>
    </row>
    <row r="68" spans="1:83" x14ac:dyDescent="0.25">
      <c r="A68" s="31" t="s">
        <v>267</v>
      </c>
      <c r="B68" s="25"/>
      <c r="C68" s="273">
        <v>35430</v>
      </c>
      <c r="D68" s="273">
        <v>0</v>
      </c>
      <c r="E68" s="273">
        <v>296235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29">
        <v>577113</v>
      </c>
      <c r="Q68" s="329">
        <v>0</v>
      </c>
      <c r="R68" s="329">
        <v>0</v>
      </c>
      <c r="S68" s="280">
        <v>615962</v>
      </c>
      <c r="T68" s="280">
        <v>0</v>
      </c>
      <c r="U68" s="331">
        <v>0</v>
      </c>
      <c r="V68" s="329">
        <v>2200038</v>
      </c>
      <c r="W68" s="329">
        <v>496617</v>
      </c>
      <c r="X68" s="329">
        <v>0</v>
      </c>
      <c r="Y68" s="329">
        <v>229580</v>
      </c>
      <c r="Z68" s="329">
        <v>558069</v>
      </c>
      <c r="AA68" s="329">
        <v>0</v>
      </c>
      <c r="AB68" s="281">
        <v>556571</v>
      </c>
      <c r="AC68" s="329">
        <v>97103</v>
      </c>
      <c r="AD68" s="329">
        <v>0</v>
      </c>
      <c r="AE68" s="329">
        <v>362433</v>
      </c>
      <c r="AF68" s="329">
        <v>0</v>
      </c>
      <c r="AG68" s="329">
        <v>0</v>
      </c>
      <c r="AH68" s="329">
        <v>0</v>
      </c>
      <c r="AI68" s="329">
        <v>0</v>
      </c>
      <c r="AJ68" s="329">
        <v>342711</v>
      </c>
      <c r="AK68" s="329">
        <v>0</v>
      </c>
      <c r="AL68" s="329">
        <v>0</v>
      </c>
      <c r="AM68" s="329">
        <v>0</v>
      </c>
      <c r="AN68" s="329">
        <v>0</v>
      </c>
      <c r="AO68" s="329">
        <v>0</v>
      </c>
      <c r="AP68" s="329">
        <v>0</v>
      </c>
      <c r="AQ68" s="329">
        <v>0</v>
      </c>
      <c r="AR68" s="329">
        <v>0</v>
      </c>
      <c r="AS68" s="329">
        <v>0</v>
      </c>
      <c r="AT68" s="329">
        <v>0</v>
      </c>
      <c r="AU68" s="329">
        <v>0</v>
      </c>
      <c r="AV68" s="280">
        <v>0</v>
      </c>
      <c r="AW68" s="280">
        <v>0</v>
      </c>
      <c r="AX68" s="280">
        <v>0</v>
      </c>
      <c r="AY68" s="329">
        <v>0</v>
      </c>
      <c r="AZ68" s="329">
        <v>71468</v>
      </c>
      <c r="BA68" s="280">
        <v>0</v>
      </c>
      <c r="BB68" s="280">
        <v>0</v>
      </c>
      <c r="BC68" s="280">
        <v>0</v>
      </c>
      <c r="BD68" s="280">
        <v>0</v>
      </c>
      <c r="BE68" s="329">
        <v>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595278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37</v>
      </c>
      <c r="CA68" s="280">
        <v>235630</v>
      </c>
      <c r="CB68" s="280">
        <v>0</v>
      </c>
      <c r="CC68" s="280">
        <v>19695</v>
      </c>
      <c r="CD68" s="24" t="s">
        <v>247</v>
      </c>
      <c r="CE68" s="25">
        <v>7289970</v>
      </c>
    </row>
    <row r="69" spans="1:83" x14ac:dyDescent="0.25">
      <c r="A69" s="31" t="s">
        <v>268</v>
      </c>
      <c r="B69" s="16"/>
      <c r="C69" s="25">
        <v>24400459</v>
      </c>
      <c r="D69" s="25">
        <v>0</v>
      </c>
      <c r="E69" s="25">
        <v>35218512</v>
      </c>
      <c r="F69" s="25">
        <v>0</v>
      </c>
      <c r="G69" s="25">
        <v>4036739</v>
      </c>
      <c r="H69" s="25">
        <v>17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17080700</v>
      </c>
      <c r="Q69" s="25">
        <v>2055367</v>
      </c>
      <c r="R69" s="25">
        <v>1731103</v>
      </c>
      <c r="S69" s="25">
        <v>164339</v>
      </c>
      <c r="T69" s="25">
        <v>390992</v>
      </c>
      <c r="U69" s="25">
        <v>2062498</v>
      </c>
      <c r="V69" s="25">
        <v>15234213</v>
      </c>
      <c r="W69" s="25">
        <v>3612827</v>
      </c>
      <c r="X69" s="25">
        <v>1705361</v>
      </c>
      <c r="Y69" s="25">
        <v>8058175</v>
      </c>
      <c r="Z69" s="25">
        <v>2547304</v>
      </c>
      <c r="AA69" s="25">
        <v>600700</v>
      </c>
      <c r="AB69" s="25">
        <v>7187751</v>
      </c>
      <c r="AC69" s="25">
        <v>2834976</v>
      </c>
      <c r="AD69" s="25">
        <v>644878</v>
      </c>
      <c r="AE69" s="25">
        <v>4616293</v>
      </c>
      <c r="AF69" s="25">
        <v>0</v>
      </c>
      <c r="AG69" s="25">
        <v>6633355</v>
      </c>
      <c r="AH69" s="25">
        <v>0</v>
      </c>
      <c r="AI69" s="25">
        <v>0</v>
      </c>
      <c r="AJ69" s="25">
        <v>5680973</v>
      </c>
      <c r="AK69" s="25">
        <v>1665655</v>
      </c>
      <c r="AL69" s="25">
        <v>662845</v>
      </c>
      <c r="AM69" s="25">
        <v>0</v>
      </c>
      <c r="AN69" s="25">
        <v>0</v>
      </c>
      <c r="AO69" s="25">
        <v>1459025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144608</v>
      </c>
      <c r="AW69" s="25">
        <v>0</v>
      </c>
      <c r="AX69" s="25">
        <v>0</v>
      </c>
      <c r="AY69" s="25">
        <v>3330978</v>
      </c>
      <c r="AZ69" s="25">
        <v>855048</v>
      </c>
      <c r="BA69" s="25">
        <v>-136665</v>
      </c>
      <c r="BB69" s="25">
        <v>2313313</v>
      </c>
      <c r="BC69" s="25">
        <v>893161</v>
      </c>
      <c r="BD69" s="25">
        <v>14841</v>
      </c>
      <c r="BE69" s="25">
        <v>11802094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958940</v>
      </c>
      <c r="BM69" s="25">
        <v>0</v>
      </c>
      <c r="BN69" s="25">
        <v>3939527</v>
      </c>
      <c r="BO69" s="25">
        <v>0</v>
      </c>
      <c r="BP69" s="25">
        <v>0</v>
      </c>
      <c r="BQ69" s="25">
        <v>0</v>
      </c>
      <c r="BR69" s="25">
        <v>0</v>
      </c>
      <c r="BS69" s="25">
        <v>122937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881768</v>
      </c>
      <c r="BZ69" s="25">
        <v>3129396</v>
      </c>
      <c r="CA69" s="25">
        <v>5781285</v>
      </c>
      <c r="CB69" s="25">
        <v>0</v>
      </c>
      <c r="CC69" s="25">
        <v>15493019</v>
      </c>
      <c r="CD69" s="25">
        <v>0</v>
      </c>
      <c r="CE69" s="25">
        <v>199809307</v>
      </c>
    </row>
    <row r="70" spans="1:83" x14ac:dyDescent="0.25">
      <c r="A70" s="26" t="s">
        <v>269</v>
      </c>
      <c r="B70" s="334"/>
      <c r="C70" s="282">
        <v>13602</v>
      </c>
      <c r="D70" s="282">
        <v>0</v>
      </c>
      <c r="E70" s="282">
        <v>4182</v>
      </c>
      <c r="F70" s="282">
        <v>0</v>
      </c>
      <c r="G70" s="282">
        <v>13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3045</v>
      </c>
      <c r="Q70" s="282">
        <v>20</v>
      </c>
      <c r="R70" s="282">
        <v>25466</v>
      </c>
      <c r="S70" s="282">
        <v>283</v>
      </c>
      <c r="T70" s="282">
        <v>0</v>
      </c>
      <c r="U70" s="282">
        <v>1779997</v>
      </c>
      <c r="V70" s="282">
        <v>369</v>
      </c>
      <c r="W70" s="282">
        <v>89</v>
      </c>
      <c r="X70" s="282">
        <v>46</v>
      </c>
      <c r="Y70" s="282">
        <v>7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1604</v>
      </c>
      <c r="AH70" s="282">
        <v>0</v>
      </c>
      <c r="AI70" s="282">
        <v>0</v>
      </c>
      <c r="AJ70" s="282">
        <v>130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176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195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1829224</v>
      </c>
    </row>
    <row r="71" spans="1:83" x14ac:dyDescent="0.25">
      <c r="A71" s="26" t="s">
        <v>270</v>
      </c>
      <c r="B71" s="334"/>
      <c r="C71" s="282">
        <v>9538313</v>
      </c>
      <c r="D71" s="282">
        <v>0</v>
      </c>
      <c r="E71" s="282">
        <v>11111065</v>
      </c>
      <c r="F71" s="282">
        <v>0</v>
      </c>
      <c r="G71" s="282">
        <v>924463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3024673</v>
      </c>
      <c r="Q71" s="282">
        <v>0</v>
      </c>
      <c r="R71" s="282">
        <v>0</v>
      </c>
      <c r="S71" s="282">
        <v>0</v>
      </c>
      <c r="T71" s="282">
        <v>1996</v>
      </c>
      <c r="U71" s="282">
        <v>0</v>
      </c>
      <c r="V71" s="282">
        <v>1056119</v>
      </c>
      <c r="W71" s="282">
        <v>4676</v>
      </c>
      <c r="X71" s="282">
        <v>249018</v>
      </c>
      <c r="Y71" s="282">
        <v>435201</v>
      </c>
      <c r="Z71" s="282">
        <v>245</v>
      </c>
      <c r="AA71" s="282">
        <v>0</v>
      </c>
      <c r="AB71" s="282">
        <v>2580</v>
      </c>
      <c r="AC71" s="282">
        <v>355232</v>
      </c>
      <c r="AD71" s="282">
        <v>0</v>
      </c>
      <c r="AE71" s="282">
        <v>23748</v>
      </c>
      <c r="AF71" s="282">
        <v>0</v>
      </c>
      <c r="AG71" s="282">
        <v>412256</v>
      </c>
      <c r="AH71" s="282">
        <v>0</v>
      </c>
      <c r="AI71" s="282">
        <v>0</v>
      </c>
      <c r="AJ71" s="282">
        <v>354</v>
      </c>
      <c r="AK71" s="282">
        <v>35855</v>
      </c>
      <c r="AL71" s="282">
        <v>0</v>
      </c>
      <c r="AM71" s="282">
        <v>0</v>
      </c>
      <c r="AN71" s="282">
        <v>0</v>
      </c>
      <c r="AO71" s="282">
        <v>190182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70</v>
      </c>
      <c r="AW71" s="282">
        <v>0</v>
      </c>
      <c r="AX71" s="282">
        <v>0</v>
      </c>
      <c r="AY71" s="282">
        <v>47705</v>
      </c>
      <c r="AZ71" s="282">
        <v>0</v>
      </c>
      <c r="BA71" s="282">
        <v>0</v>
      </c>
      <c r="BB71" s="282">
        <v>47116</v>
      </c>
      <c r="BC71" s="282">
        <v>0</v>
      </c>
      <c r="BD71" s="282">
        <v>0</v>
      </c>
      <c r="BE71" s="282">
        <v>183800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75864</v>
      </c>
      <c r="CA71" s="282">
        <v>0</v>
      </c>
      <c r="CB71" s="282">
        <v>0</v>
      </c>
      <c r="CC71" s="282">
        <v>2452</v>
      </c>
      <c r="CD71" s="282">
        <v>0</v>
      </c>
      <c r="CE71" s="25">
        <v>27722983</v>
      </c>
    </row>
    <row r="72" spans="1:83" x14ac:dyDescent="0.25">
      <c r="A72" s="26" t="s">
        <v>271</v>
      </c>
      <c r="B72" s="334"/>
      <c r="C72" s="282">
        <v>100</v>
      </c>
      <c r="D72" s="282">
        <v>0</v>
      </c>
      <c r="E72" s="282">
        <v>-337</v>
      </c>
      <c r="F72" s="282">
        <v>0</v>
      </c>
      <c r="G72" s="282">
        <v>-110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110523</v>
      </c>
      <c r="Q72" s="282">
        <v>0</v>
      </c>
      <c r="R72" s="282">
        <v>272</v>
      </c>
      <c r="S72" s="282">
        <v>0</v>
      </c>
      <c r="T72" s="282">
        <v>0</v>
      </c>
      <c r="U72" s="282">
        <v>11954</v>
      </c>
      <c r="V72" s="282">
        <v>19387</v>
      </c>
      <c r="W72" s="282">
        <v>11790</v>
      </c>
      <c r="X72" s="282">
        <v>7830</v>
      </c>
      <c r="Y72" s="282">
        <v>0</v>
      </c>
      <c r="Z72" s="282">
        <v>0</v>
      </c>
      <c r="AA72" s="282">
        <v>3060</v>
      </c>
      <c r="AB72" s="282">
        <v>3970</v>
      </c>
      <c r="AC72" s="282">
        <v>0</v>
      </c>
      <c r="AD72" s="282">
        <v>0</v>
      </c>
      <c r="AE72" s="282">
        <v>0</v>
      </c>
      <c r="AF72" s="282">
        <v>0</v>
      </c>
      <c r="AG72" s="282">
        <v>145</v>
      </c>
      <c r="AH72" s="282">
        <v>0</v>
      </c>
      <c r="AI72" s="282">
        <v>0</v>
      </c>
      <c r="AJ72" s="282">
        <v>300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201134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138535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-110</v>
      </c>
      <c r="CA72" s="282">
        <v>88697</v>
      </c>
      <c r="CB72" s="282">
        <v>0</v>
      </c>
      <c r="CC72" s="282">
        <v>1379</v>
      </c>
      <c r="CD72" s="282">
        <v>0</v>
      </c>
      <c r="CE72" s="25">
        <v>598519</v>
      </c>
    </row>
    <row r="73" spans="1:83" x14ac:dyDescent="0.25">
      <c r="A73" s="26" t="s">
        <v>272</v>
      </c>
      <c r="B73" s="334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0</v>
      </c>
    </row>
    <row r="74" spans="1:83" x14ac:dyDescent="0.25">
      <c r="A74" s="26" t="s">
        <v>273</v>
      </c>
      <c r="B74" s="334"/>
      <c r="C74" s="282">
        <v>221800</v>
      </c>
      <c r="D74" s="282">
        <v>0</v>
      </c>
      <c r="E74" s="282">
        <v>591776</v>
      </c>
      <c r="F74" s="282">
        <v>0</v>
      </c>
      <c r="G74" s="282">
        <v>62021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219307</v>
      </c>
      <c r="Q74" s="282">
        <v>16742</v>
      </c>
      <c r="R74" s="282">
        <v>0</v>
      </c>
      <c r="S74" s="282">
        <v>1761</v>
      </c>
      <c r="T74" s="282">
        <v>0</v>
      </c>
      <c r="U74" s="282">
        <v>24</v>
      </c>
      <c r="V74" s="282">
        <v>102851</v>
      </c>
      <c r="W74" s="282">
        <v>47858</v>
      </c>
      <c r="X74" s="282">
        <v>959</v>
      </c>
      <c r="Y74" s="282">
        <v>33254</v>
      </c>
      <c r="Z74" s="282">
        <v>4686</v>
      </c>
      <c r="AA74" s="282">
        <v>0</v>
      </c>
      <c r="AB74" s="282">
        <v>4199</v>
      </c>
      <c r="AC74" s="282">
        <v>585</v>
      </c>
      <c r="AD74" s="282">
        <v>839</v>
      </c>
      <c r="AE74" s="282">
        <v>13581</v>
      </c>
      <c r="AF74" s="282">
        <v>0</v>
      </c>
      <c r="AG74" s="282">
        <v>158735</v>
      </c>
      <c r="AH74" s="282">
        <v>0</v>
      </c>
      <c r="AI74" s="282">
        <v>0</v>
      </c>
      <c r="AJ74" s="282">
        <v>12292</v>
      </c>
      <c r="AK74" s="282">
        <v>0</v>
      </c>
      <c r="AL74" s="282">
        <v>0</v>
      </c>
      <c r="AM74" s="282">
        <v>0</v>
      </c>
      <c r="AN74" s="282">
        <v>0</v>
      </c>
      <c r="AO74" s="282">
        <v>14325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6036</v>
      </c>
      <c r="AZ74" s="282">
        <v>0</v>
      </c>
      <c r="BA74" s="282">
        <v>-372518</v>
      </c>
      <c r="BB74" s="282">
        <v>0</v>
      </c>
      <c r="BC74" s="282">
        <v>0</v>
      </c>
      <c r="BD74" s="282">
        <v>0</v>
      </c>
      <c r="BE74" s="282">
        <v>105241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1246354</v>
      </c>
    </row>
    <row r="75" spans="1:83" x14ac:dyDescent="0.25">
      <c r="A75" s="26" t="s">
        <v>274</v>
      </c>
      <c r="B75" s="334"/>
      <c r="C75" s="282">
        <v>15000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101603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116603</v>
      </c>
    </row>
    <row r="76" spans="1:83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4"/>
      <c r="C77" s="282">
        <v>21223</v>
      </c>
      <c r="D77" s="282">
        <v>0</v>
      </c>
      <c r="E77" s="282">
        <v>84918</v>
      </c>
      <c r="F77" s="282">
        <v>0</v>
      </c>
      <c r="G77" s="282">
        <v>7981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825553</v>
      </c>
      <c r="Q77" s="282">
        <v>1783</v>
      </c>
      <c r="R77" s="282">
        <v>156125</v>
      </c>
      <c r="S77" s="282">
        <v>88657</v>
      </c>
      <c r="T77" s="282">
        <v>0</v>
      </c>
      <c r="U77" s="282">
        <v>23752</v>
      </c>
      <c r="V77" s="282">
        <v>1174627</v>
      </c>
      <c r="W77" s="282">
        <v>913010</v>
      </c>
      <c r="X77" s="282">
        <v>215433</v>
      </c>
      <c r="Y77" s="282">
        <v>259481</v>
      </c>
      <c r="Z77" s="282">
        <v>21477</v>
      </c>
      <c r="AA77" s="282">
        <v>199244</v>
      </c>
      <c r="AB77" s="282">
        <v>52515</v>
      </c>
      <c r="AC77" s="282">
        <v>6164</v>
      </c>
      <c r="AD77" s="282">
        <v>0</v>
      </c>
      <c r="AE77" s="282">
        <v>224</v>
      </c>
      <c r="AF77" s="282">
        <v>0</v>
      </c>
      <c r="AG77" s="282">
        <v>7639</v>
      </c>
      <c r="AH77" s="282">
        <v>0</v>
      </c>
      <c r="AI77" s="282">
        <v>0</v>
      </c>
      <c r="AJ77" s="282">
        <v>1725743</v>
      </c>
      <c r="AK77" s="282">
        <v>0</v>
      </c>
      <c r="AL77" s="282">
        <v>0</v>
      </c>
      <c r="AM77" s="282">
        <v>0</v>
      </c>
      <c r="AN77" s="282">
        <v>0</v>
      </c>
      <c r="AO77" s="282">
        <v>-1286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12634</v>
      </c>
      <c r="AZ77" s="282">
        <v>590</v>
      </c>
      <c r="BA77" s="282">
        <v>0</v>
      </c>
      <c r="BB77" s="282">
        <v>0</v>
      </c>
      <c r="BC77" s="282">
        <v>0</v>
      </c>
      <c r="BD77" s="282">
        <v>4140</v>
      </c>
      <c r="BE77" s="282">
        <v>2042347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234519</v>
      </c>
      <c r="BO77" s="282">
        <v>0</v>
      </c>
      <c r="BP77" s="282">
        <v>0</v>
      </c>
      <c r="BQ77" s="282">
        <v>0</v>
      </c>
      <c r="BR77" s="282">
        <v>0</v>
      </c>
      <c r="BS77" s="282">
        <v>5286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437</v>
      </c>
      <c r="CD77" s="282">
        <v>0</v>
      </c>
      <c r="CE77" s="25">
        <v>8084216</v>
      </c>
    </row>
    <row r="78" spans="1:83" x14ac:dyDescent="0.25">
      <c r="A78" s="26" t="s">
        <v>277</v>
      </c>
      <c r="B78" s="16"/>
      <c r="C78" s="282">
        <v>14541128</v>
      </c>
      <c r="D78" s="282">
        <v>0</v>
      </c>
      <c r="E78" s="282">
        <v>23320027</v>
      </c>
      <c r="F78" s="282">
        <v>0</v>
      </c>
      <c r="G78" s="282">
        <v>3022468</v>
      </c>
      <c r="H78" s="282">
        <v>17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12836398</v>
      </c>
      <c r="Q78" s="282">
        <v>2032430</v>
      </c>
      <c r="R78" s="282">
        <v>1540115</v>
      </c>
      <c r="S78" s="282">
        <v>73329</v>
      </c>
      <c r="T78" s="282">
        <v>388546</v>
      </c>
      <c r="U78" s="282">
        <v>244046</v>
      </c>
      <c r="V78" s="282">
        <v>12830531</v>
      </c>
      <c r="W78" s="282">
        <v>2634648</v>
      </c>
      <c r="X78" s="282">
        <v>1231885</v>
      </c>
      <c r="Y78" s="282">
        <v>7292460</v>
      </c>
      <c r="Z78" s="282">
        <v>2510839</v>
      </c>
      <c r="AA78" s="282">
        <v>397306</v>
      </c>
      <c r="AB78" s="282">
        <v>7107073</v>
      </c>
      <c r="AC78" s="282">
        <v>2464374</v>
      </c>
      <c r="AD78" s="282">
        <v>618316</v>
      </c>
      <c r="AE78" s="282">
        <v>4551666</v>
      </c>
      <c r="AF78" s="282">
        <v>0</v>
      </c>
      <c r="AG78" s="282">
        <v>6006209</v>
      </c>
      <c r="AH78" s="282">
        <v>0</v>
      </c>
      <c r="AI78" s="282">
        <v>0</v>
      </c>
      <c r="AJ78" s="282">
        <v>3893454</v>
      </c>
      <c r="AK78" s="282">
        <v>1622254</v>
      </c>
      <c r="AL78" s="282">
        <v>657889</v>
      </c>
      <c r="AM78" s="282">
        <v>0</v>
      </c>
      <c r="AN78" s="282">
        <v>0</v>
      </c>
      <c r="AO78" s="282">
        <v>1240645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144538</v>
      </c>
      <c r="AW78" s="282">
        <v>0</v>
      </c>
      <c r="AX78" s="282">
        <v>0</v>
      </c>
      <c r="AY78" s="282">
        <v>3262459</v>
      </c>
      <c r="AZ78" s="282">
        <v>848153</v>
      </c>
      <c r="BA78" s="282">
        <v>235853</v>
      </c>
      <c r="BB78" s="282">
        <v>2006340</v>
      </c>
      <c r="BC78" s="282">
        <v>892991</v>
      </c>
      <c r="BD78" s="282">
        <v>10525</v>
      </c>
      <c r="BE78" s="282">
        <v>7149162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957637</v>
      </c>
      <c r="BM78" s="282">
        <v>0</v>
      </c>
      <c r="BN78" s="282">
        <v>3264246</v>
      </c>
      <c r="BO78" s="282">
        <v>0</v>
      </c>
      <c r="BP78" s="282">
        <v>0</v>
      </c>
      <c r="BQ78" s="282">
        <v>0</v>
      </c>
      <c r="BR78" s="282">
        <v>0</v>
      </c>
      <c r="BS78" s="282">
        <v>112778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881768</v>
      </c>
      <c r="BZ78" s="282">
        <v>3030518</v>
      </c>
      <c r="CA78" s="282">
        <v>5414875</v>
      </c>
      <c r="CB78" s="282">
        <v>0</v>
      </c>
      <c r="CC78" s="282">
        <v>1664705</v>
      </c>
      <c r="CD78" s="282">
        <v>0</v>
      </c>
      <c r="CE78" s="25">
        <v>142934601</v>
      </c>
    </row>
    <row r="79" spans="1:83" x14ac:dyDescent="0.25">
      <c r="A79" s="26" t="s">
        <v>278</v>
      </c>
      <c r="B79" s="16"/>
      <c r="C79" s="282">
        <v>24176</v>
      </c>
      <c r="D79" s="282">
        <v>0</v>
      </c>
      <c r="E79" s="282">
        <v>4290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33569</v>
      </c>
      <c r="Q79" s="282">
        <v>0</v>
      </c>
      <c r="R79" s="282">
        <v>5590</v>
      </c>
      <c r="S79" s="282">
        <v>0</v>
      </c>
      <c r="T79" s="282">
        <v>0</v>
      </c>
      <c r="U79" s="282">
        <v>0</v>
      </c>
      <c r="V79" s="282">
        <v>20309</v>
      </c>
      <c r="W79" s="282">
        <v>0</v>
      </c>
      <c r="X79" s="282">
        <v>0</v>
      </c>
      <c r="Y79" s="282">
        <v>0</v>
      </c>
      <c r="Z79" s="282">
        <v>681</v>
      </c>
      <c r="AA79" s="282">
        <v>0</v>
      </c>
      <c r="AB79" s="282">
        <v>0</v>
      </c>
      <c r="AC79" s="282">
        <v>0</v>
      </c>
      <c r="AD79" s="282">
        <v>0</v>
      </c>
      <c r="AE79" s="282">
        <v>2903</v>
      </c>
      <c r="AF79" s="282">
        <v>0</v>
      </c>
      <c r="AG79" s="282">
        <v>16049</v>
      </c>
      <c r="AH79" s="282">
        <v>0</v>
      </c>
      <c r="AI79" s="282">
        <v>0</v>
      </c>
      <c r="AJ79" s="282">
        <v>1749</v>
      </c>
      <c r="AK79" s="282">
        <v>3786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6660</v>
      </c>
      <c r="BC79" s="282">
        <v>0</v>
      </c>
      <c r="BD79" s="282">
        <v>0</v>
      </c>
      <c r="BE79" s="282">
        <v>2339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386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854</v>
      </c>
      <c r="CA79" s="282">
        <v>35386</v>
      </c>
      <c r="CB79" s="282">
        <v>0</v>
      </c>
      <c r="CC79" s="282">
        <v>0</v>
      </c>
      <c r="CD79" s="282">
        <v>0</v>
      </c>
      <c r="CE79" s="25">
        <v>158727</v>
      </c>
    </row>
    <row r="80" spans="1:83" x14ac:dyDescent="0.25">
      <c r="A80" s="26" t="s">
        <v>279</v>
      </c>
      <c r="B80" s="16"/>
      <c r="C80" s="282">
        <v>17106</v>
      </c>
      <c r="D80" s="282">
        <v>0</v>
      </c>
      <c r="E80" s="282">
        <v>16346</v>
      </c>
      <c r="F80" s="282">
        <v>0</v>
      </c>
      <c r="G80" s="282">
        <v>739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12961</v>
      </c>
      <c r="Q80" s="282">
        <v>1914</v>
      </c>
      <c r="R80" s="282">
        <v>2843</v>
      </c>
      <c r="S80" s="282">
        <v>0</v>
      </c>
      <c r="T80" s="282">
        <v>157</v>
      </c>
      <c r="U80" s="282">
        <v>0</v>
      </c>
      <c r="V80" s="282">
        <v>11061</v>
      </c>
      <c r="W80" s="282">
        <v>157</v>
      </c>
      <c r="X80" s="282">
        <v>0</v>
      </c>
      <c r="Y80" s="282">
        <v>1281</v>
      </c>
      <c r="Z80" s="282">
        <v>0</v>
      </c>
      <c r="AA80" s="282">
        <v>0</v>
      </c>
      <c r="AB80" s="282">
        <v>3209</v>
      </c>
      <c r="AC80" s="282">
        <v>2394</v>
      </c>
      <c r="AD80" s="282">
        <v>0</v>
      </c>
      <c r="AE80" s="282">
        <v>4696</v>
      </c>
      <c r="AF80" s="282">
        <v>0</v>
      </c>
      <c r="AG80" s="282">
        <v>28857</v>
      </c>
      <c r="AH80" s="282">
        <v>0</v>
      </c>
      <c r="AI80" s="282">
        <v>0</v>
      </c>
      <c r="AJ80" s="282">
        <v>21983</v>
      </c>
      <c r="AK80" s="282">
        <v>1050</v>
      </c>
      <c r="AL80" s="282">
        <v>3090</v>
      </c>
      <c r="AM80" s="282">
        <v>0</v>
      </c>
      <c r="AN80" s="282">
        <v>0</v>
      </c>
      <c r="AO80" s="282">
        <v>390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390</v>
      </c>
      <c r="AZ80" s="282">
        <v>0</v>
      </c>
      <c r="BA80" s="282">
        <v>0</v>
      </c>
      <c r="BB80" s="282">
        <v>400</v>
      </c>
      <c r="BC80" s="282">
        <v>0</v>
      </c>
      <c r="BD80" s="282">
        <v>0</v>
      </c>
      <c r="BE80" s="282">
        <v>614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20939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673</v>
      </c>
      <c r="CA80" s="282">
        <v>86900</v>
      </c>
      <c r="CB80" s="282">
        <v>0</v>
      </c>
      <c r="CC80" s="282">
        <v>477</v>
      </c>
      <c r="CD80" s="282">
        <v>0</v>
      </c>
      <c r="CE80" s="25">
        <v>240627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3702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23827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69291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4815</v>
      </c>
      <c r="CA81" s="282">
        <v>0</v>
      </c>
      <c r="CB81" s="282">
        <v>0</v>
      </c>
      <c r="CC81" s="282">
        <v>13823224</v>
      </c>
      <c r="CD81" s="282">
        <v>0</v>
      </c>
      <c r="CE81" s="25">
        <v>13924859</v>
      </c>
    </row>
    <row r="82" spans="1:84" x14ac:dyDescent="0.25">
      <c r="A82" s="26" t="s">
        <v>281</v>
      </c>
      <c r="B82" s="16"/>
      <c r="C82" s="282">
        <v>7001</v>
      </c>
      <c r="D82" s="282">
        <v>0</v>
      </c>
      <c r="E82" s="282">
        <v>28482</v>
      </c>
      <c r="F82" s="282">
        <v>0</v>
      </c>
      <c r="G82" s="282">
        <v>8560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2782</v>
      </c>
      <c r="Q82" s="282">
        <v>612</v>
      </c>
      <c r="R82" s="282">
        <v>692</v>
      </c>
      <c r="S82" s="282">
        <v>0</v>
      </c>
      <c r="T82" s="282">
        <v>0</v>
      </c>
      <c r="U82" s="282">
        <v>300</v>
      </c>
      <c r="V82" s="282">
        <v>4248</v>
      </c>
      <c r="W82" s="282">
        <v>734</v>
      </c>
      <c r="X82" s="282">
        <v>0</v>
      </c>
      <c r="Y82" s="282">
        <v>5784</v>
      </c>
      <c r="Z82" s="282">
        <v>9874</v>
      </c>
      <c r="AA82" s="282">
        <v>0</v>
      </c>
      <c r="AB82" s="282">
        <v>3958</v>
      </c>
      <c r="AC82" s="282">
        <v>5583</v>
      </c>
      <c r="AD82" s="282">
        <v>0</v>
      </c>
      <c r="AE82" s="282">
        <v>15071</v>
      </c>
      <c r="AF82" s="282">
        <v>0</v>
      </c>
      <c r="AG82" s="282">
        <v>687</v>
      </c>
      <c r="AH82" s="282">
        <v>0</v>
      </c>
      <c r="AI82" s="282">
        <v>0</v>
      </c>
      <c r="AJ82" s="282">
        <v>7186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2330</v>
      </c>
      <c r="AZ82" s="282">
        <v>151</v>
      </c>
      <c r="BA82" s="282">
        <v>0</v>
      </c>
      <c r="BB82" s="282">
        <v>4043</v>
      </c>
      <c r="BC82" s="282">
        <v>0</v>
      </c>
      <c r="BD82" s="282">
        <v>0</v>
      </c>
      <c r="BE82" s="282">
        <v>2235086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1075</v>
      </c>
      <c r="BM82" s="282">
        <v>0</v>
      </c>
      <c r="BN82" s="282">
        <v>29630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5659</v>
      </c>
      <c r="CB82" s="282">
        <v>0</v>
      </c>
      <c r="CC82" s="282">
        <v>594</v>
      </c>
      <c r="CD82" s="282">
        <v>0</v>
      </c>
      <c r="CE82" s="25">
        <v>2380122</v>
      </c>
    </row>
    <row r="83" spans="1:84" x14ac:dyDescent="0.25">
      <c r="A83" s="26" t="s">
        <v>282</v>
      </c>
      <c r="B83" s="16"/>
      <c r="C83" s="273">
        <v>1010</v>
      </c>
      <c r="D83" s="273">
        <v>0</v>
      </c>
      <c r="E83" s="329">
        <v>57763</v>
      </c>
      <c r="F83" s="329">
        <v>0</v>
      </c>
      <c r="G83" s="273">
        <v>10604</v>
      </c>
      <c r="H83" s="273">
        <v>0</v>
      </c>
      <c r="I83" s="329">
        <v>0</v>
      </c>
      <c r="J83" s="329">
        <v>0</v>
      </c>
      <c r="K83" s="329">
        <v>0</v>
      </c>
      <c r="L83" s="329">
        <v>0</v>
      </c>
      <c r="M83" s="273">
        <v>0</v>
      </c>
      <c r="N83" s="273">
        <v>0</v>
      </c>
      <c r="O83" s="273">
        <v>0</v>
      </c>
      <c r="P83" s="329">
        <v>11889</v>
      </c>
      <c r="Q83" s="329">
        <v>1866</v>
      </c>
      <c r="R83" s="331">
        <v>0</v>
      </c>
      <c r="S83" s="329">
        <v>309</v>
      </c>
      <c r="T83" s="273">
        <v>293</v>
      </c>
      <c r="U83" s="329">
        <v>2425</v>
      </c>
      <c r="V83" s="329">
        <v>14711</v>
      </c>
      <c r="W83" s="273">
        <v>-135</v>
      </c>
      <c r="X83" s="329">
        <v>190</v>
      </c>
      <c r="Y83" s="329">
        <v>30707</v>
      </c>
      <c r="Z83" s="329">
        <v>-498</v>
      </c>
      <c r="AA83" s="329">
        <v>1090</v>
      </c>
      <c r="AB83" s="329">
        <v>6545</v>
      </c>
      <c r="AC83" s="329">
        <v>644</v>
      </c>
      <c r="AD83" s="329">
        <v>25723</v>
      </c>
      <c r="AE83" s="329">
        <v>4404</v>
      </c>
      <c r="AF83" s="329">
        <v>0</v>
      </c>
      <c r="AG83" s="329">
        <v>1174</v>
      </c>
      <c r="AH83" s="329">
        <v>0</v>
      </c>
      <c r="AI83" s="329">
        <v>0</v>
      </c>
      <c r="AJ83" s="329">
        <v>17782</v>
      </c>
      <c r="AK83" s="329">
        <v>2710</v>
      </c>
      <c r="AL83" s="329">
        <v>1866</v>
      </c>
      <c r="AM83" s="329">
        <v>0</v>
      </c>
      <c r="AN83" s="329">
        <v>0</v>
      </c>
      <c r="AO83" s="273">
        <v>14769</v>
      </c>
      <c r="AP83" s="329">
        <v>0</v>
      </c>
      <c r="AQ83" s="273">
        <v>0</v>
      </c>
      <c r="AR83" s="273">
        <v>0</v>
      </c>
      <c r="AS83" s="273">
        <v>0</v>
      </c>
      <c r="AT83" s="273">
        <v>0</v>
      </c>
      <c r="AU83" s="329">
        <v>0</v>
      </c>
      <c r="AV83" s="329">
        <v>0</v>
      </c>
      <c r="AW83" s="329">
        <v>0</v>
      </c>
      <c r="AX83" s="329">
        <v>0</v>
      </c>
      <c r="AY83" s="329">
        <v>-576</v>
      </c>
      <c r="AZ83" s="329">
        <v>6154</v>
      </c>
      <c r="BA83" s="329">
        <v>0</v>
      </c>
      <c r="BB83" s="329">
        <v>248754</v>
      </c>
      <c r="BC83" s="329">
        <v>170</v>
      </c>
      <c r="BD83" s="329">
        <v>0</v>
      </c>
      <c r="BE83" s="329">
        <v>-141456</v>
      </c>
      <c r="BF83" s="329">
        <v>0</v>
      </c>
      <c r="BG83" s="329">
        <v>0</v>
      </c>
      <c r="BH83" s="331">
        <v>0</v>
      </c>
      <c r="BI83" s="329">
        <v>0</v>
      </c>
      <c r="BJ83" s="329">
        <v>0</v>
      </c>
      <c r="BK83" s="329">
        <v>0</v>
      </c>
      <c r="BL83" s="329">
        <v>228</v>
      </c>
      <c r="BM83" s="329">
        <v>0</v>
      </c>
      <c r="BN83" s="329">
        <v>80183</v>
      </c>
      <c r="BO83" s="329">
        <v>0</v>
      </c>
      <c r="BP83" s="329">
        <v>0</v>
      </c>
      <c r="BQ83" s="329">
        <v>0</v>
      </c>
      <c r="BR83" s="329">
        <v>0</v>
      </c>
      <c r="BS83" s="329">
        <v>4873</v>
      </c>
      <c r="BT83" s="329">
        <v>0</v>
      </c>
      <c r="BU83" s="329">
        <v>0</v>
      </c>
      <c r="BV83" s="329">
        <v>0</v>
      </c>
      <c r="BW83" s="329">
        <v>0</v>
      </c>
      <c r="BX83" s="329">
        <v>0</v>
      </c>
      <c r="BY83" s="329">
        <v>0</v>
      </c>
      <c r="BZ83" s="329">
        <v>16782</v>
      </c>
      <c r="CA83" s="329">
        <v>149768</v>
      </c>
      <c r="CB83" s="329">
        <v>0</v>
      </c>
      <c r="CC83" s="329">
        <v>-249</v>
      </c>
      <c r="CD83" s="282">
        <v>0</v>
      </c>
      <c r="CE83" s="25">
        <v>572472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-449</v>
      </c>
      <c r="W84" s="273">
        <v>0</v>
      </c>
      <c r="X84" s="273">
        <v>0</v>
      </c>
      <c r="Y84" s="273">
        <v>0</v>
      </c>
      <c r="Z84" s="273">
        <v>3508930</v>
      </c>
      <c r="AA84" s="273">
        <v>46369</v>
      </c>
      <c r="AB84" s="273">
        <v>0</v>
      </c>
      <c r="AC84" s="273">
        <v>0</v>
      </c>
      <c r="AD84" s="273">
        <v>0</v>
      </c>
      <c r="AE84" s="273">
        <v>1051</v>
      </c>
      <c r="AF84" s="273">
        <v>0</v>
      </c>
      <c r="AG84" s="273">
        <v>0</v>
      </c>
      <c r="AH84" s="273">
        <v>0</v>
      </c>
      <c r="AI84" s="273">
        <v>0</v>
      </c>
      <c r="AJ84" s="273">
        <v>5246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183879</v>
      </c>
      <c r="AZ84" s="273">
        <v>1231918</v>
      </c>
      <c r="BA84" s="273">
        <v>0</v>
      </c>
      <c r="BB84" s="273">
        <v>0</v>
      </c>
      <c r="BC84" s="273">
        <v>0</v>
      </c>
      <c r="BD84" s="273">
        <v>0</v>
      </c>
      <c r="BE84" s="273">
        <v>1371709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54558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1000</v>
      </c>
      <c r="CD84" s="282">
        <v>0</v>
      </c>
      <c r="CE84" s="25">
        <v>6404211</v>
      </c>
    </row>
    <row r="85" spans="1:84" x14ac:dyDescent="0.25">
      <c r="A85" s="31" t="s">
        <v>284</v>
      </c>
      <c r="B85" s="25"/>
      <c r="C85" s="25">
        <v>45147056</v>
      </c>
      <c r="D85" s="25">
        <v>0</v>
      </c>
      <c r="E85" s="25">
        <v>67228271</v>
      </c>
      <c r="F85" s="25">
        <v>0</v>
      </c>
      <c r="G85" s="25">
        <v>7758291</v>
      </c>
      <c r="H85" s="25">
        <v>1591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42919138</v>
      </c>
      <c r="Q85" s="25">
        <v>4467116</v>
      </c>
      <c r="R85" s="25">
        <v>12998677.26</v>
      </c>
      <c r="S85" s="25">
        <v>22251811.859999999</v>
      </c>
      <c r="T85" s="25">
        <v>982066</v>
      </c>
      <c r="U85" s="25">
        <v>10979016.470000001</v>
      </c>
      <c r="V85" s="25">
        <v>81219631</v>
      </c>
      <c r="W85" s="25">
        <v>9253389</v>
      </c>
      <c r="X85" s="25">
        <v>3848703</v>
      </c>
      <c r="Y85" s="25">
        <v>30103389</v>
      </c>
      <c r="Z85" s="25">
        <v>16579158</v>
      </c>
      <c r="AA85" s="25">
        <v>1550273</v>
      </c>
      <c r="AB85" s="25">
        <v>23880256.259999998</v>
      </c>
      <c r="AC85" s="25">
        <v>6202595</v>
      </c>
      <c r="AD85" s="25">
        <v>1362668</v>
      </c>
      <c r="AE85" s="25">
        <v>10495624</v>
      </c>
      <c r="AF85" s="25">
        <v>0</v>
      </c>
      <c r="AG85" s="25">
        <v>15164715.199999999</v>
      </c>
      <c r="AH85" s="25">
        <v>0</v>
      </c>
      <c r="AI85" s="25">
        <v>0</v>
      </c>
      <c r="AJ85" s="25">
        <v>12337881</v>
      </c>
      <c r="AK85" s="25">
        <v>3609086</v>
      </c>
      <c r="AL85" s="25">
        <v>1450746</v>
      </c>
      <c r="AM85" s="25">
        <v>0</v>
      </c>
      <c r="AN85" s="25">
        <v>0</v>
      </c>
      <c r="AO85" s="25">
        <v>3058035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321862</v>
      </c>
      <c r="AW85" s="25">
        <v>0</v>
      </c>
      <c r="AX85" s="25">
        <v>0</v>
      </c>
      <c r="AY85" s="25">
        <v>7807513</v>
      </c>
      <c r="AZ85" s="25">
        <v>1652625</v>
      </c>
      <c r="BA85" s="25">
        <v>220913</v>
      </c>
      <c r="BB85" s="25">
        <v>4710017</v>
      </c>
      <c r="BC85" s="25">
        <v>1948594</v>
      </c>
      <c r="BD85" s="25">
        <v>303843</v>
      </c>
      <c r="BE85" s="25">
        <v>23394625.27</v>
      </c>
      <c r="BF85" s="25">
        <v>0</v>
      </c>
      <c r="BG85" s="25">
        <v>0</v>
      </c>
      <c r="BH85" s="25">
        <v>0</v>
      </c>
      <c r="BI85" s="25">
        <v>0</v>
      </c>
      <c r="BJ85" s="25">
        <v>196</v>
      </c>
      <c r="BK85" s="25">
        <v>0</v>
      </c>
      <c r="BL85" s="25">
        <v>2305745.0099999998</v>
      </c>
      <c r="BM85" s="25">
        <v>0</v>
      </c>
      <c r="BN85" s="25">
        <v>11352031.539999999</v>
      </c>
      <c r="BO85" s="25">
        <v>55809</v>
      </c>
      <c r="BP85" s="25">
        <v>0</v>
      </c>
      <c r="BQ85" s="25">
        <v>0</v>
      </c>
      <c r="BR85" s="25">
        <v>0</v>
      </c>
      <c r="BS85" s="25">
        <v>247997</v>
      </c>
      <c r="BT85" s="25">
        <v>0</v>
      </c>
      <c r="BU85" s="25">
        <v>0</v>
      </c>
      <c r="BV85" s="25">
        <v>0</v>
      </c>
      <c r="BW85" s="25">
        <v>10606185.039999999</v>
      </c>
      <c r="BX85" s="25">
        <v>0</v>
      </c>
      <c r="BY85" s="25">
        <v>2062170.25</v>
      </c>
      <c r="BZ85" s="25">
        <v>7072260</v>
      </c>
      <c r="CA85" s="25">
        <v>15154793.629999999</v>
      </c>
      <c r="CB85" s="25">
        <v>0</v>
      </c>
      <c r="CC85" s="25">
        <v>14354621.92</v>
      </c>
      <c r="CD85" s="25">
        <v>0</v>
      </c>
      <c r="CE85" s="25">
        <v>538420985.71000004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6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109234756</v>
      </c>
      <c r="D87" s="273">
        <v>0</v>
      </c>
      <c r="E87" s="273">
        <v>188623330</v>
      </c>
      <c r="F87" s="273">
        <v>0</v>
      </c>
      <c r="G87" s="273">
        <v>21776951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493033084</v>
      </c>
      <c r="Q87" s="273">
        <v>13811363</v>
      </c>
      <c r="R87" s="273">
        <v>6610608</v>
      </c>
      <c r="S87" s="273">
        <v>0</v>
      </c>
      <c r="T87" s="273">
        <v>2931206</v>
      </c>
      <c r="U87" s="273">
        <v>55027824</v>
      </c>
      <c r="V87" s="273">
        <v>303894572</v>
      </c>
      <c r="W87" s="273">
        <v>9523212</v>
      </c>
      <c r="X87" s="273">
        <v>12576911</v>
      </c>
      <c r="Y87" s="273">
        <v>124075054</v>
      </c>
      <c r="Z87" s="273">
        <v>95950</v>
      </c>
      <c r="AA87" s="273">
        <v>1827958</v>
      </c>
      <c r="AB87" s="273">
        <v>54849524</v>
      </c>
      <c r="AC87" s="273">
        <v>50245556</v>
      </c>
      <c r="AD87" s="273">
        <v>8117435</v>
      </c>
      <c r="AE87" s="273">
        <v>11973189</v>
      </c>
      <c r="AF87" s="273">
        <v>0</v>
      </c>
      <c r="AG87" s="273">
        <v>16673470</v>
      </c>
      <c r="AH87" s="273">
        <v>0</v>
      </c>
      <c r="AI87" s="273">
        <v>0</v>
      </c>
      <c r="AJ87" s="273">
        <v>7903</v>
      </c>
      <c r="AK87" s="273">
        <v>11584861</v>
      </c>
      <c r="AL87" s="273">
        <v>3837899</v>
      </c>
      <c r="AM87" s="273">
        <v>0</v>
      </c>
      <c r="AN87" s="273">
        <v>0</v>
      </c>
      <c r="AO87" s="273">
        <v>985968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628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1501319212</v>
      </c>
    </row>
    <row r="88" spans="1:84" x14ac:dyDescent="0.25">
      <c r="A88" s="21" t="s">
        <v>287</v>
      </c>
      <c r="B88" s="16"/>
      <c r="C88" s="273">
        <v>452919</v>
      </c>
      <c r="D88" s="273">
        <v>0</v>
      </c>
      <c r="E88" s="273">
        <v>5845007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55148139</v>
      </c>
      <c r="Q88" s="273">
        <v>3961910</v>
      </c>
      <c r="R88" s="273">
        <v>176751</v>
      </c>
      <c r="S88" s="273">
        <v>0</v>
      </c>
      <c r="T88" s="273">
        <v>36443</v>
      </c>
      <c r="U88" s="273">
        <v>17114716</v>
      </c>
      <c r="V88" s="273">
        <v>214286790</v>
      </c>
      <c r="W88" s="273">
        <v>21683847</v>
      </c>
      <c r="X88" s="273">
        <v>15859181</v>
      </c>
      <c r="Y88" s="273">
        <v>39684290</v>
      </c>
      <c r="Z88" s="273">
        <v>48968351</v>
      </c>
      <c r="AA88" s="273">
        <v>3131175</v>
      </c>
      <c r="AB88" s="273">
        <v>10723333</v>
      </c>
      <c r="AC88" s="273">
        <v>1523582</v>
      </c>
      <c r="AD88" s="273">
        <v>103223</v>
      </c>
      <c r="AE88" s="273">
        <v>5016237</v>
      </c>
      <c r="AF88" s="273">
        <v>0</v>
      </c>
      <c r="AG88" s="273">
        <v>55442116</v>
      </c>
      <c r="AH88" s="273">
        <v>0</v>
      </c>
      <c r="AI88" s="273">
        <v>0</v>
      </c>
      <c r="AJ88" s="273">
        <v>10925859</v>
      </c>
      <c r="AK88" s="273">
        <v>172586</v>
      </c>
      <c r="AL88" s="273">
        <v>30892</v>
      </c>
      <c r="AM88" s="273">
        <v>0</v>
      </c>
      <c r="AN88" s="273">
        <v>0</v>
      </c>
      <c r="AO88" s="273">
        <v>78327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265526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510631200</v>
      </c>
    </row>
    <row r="89" spans="1:84" x14ac:dyDescent="0.25">
      <c r="A89" s="21" t="s">
        <v>288</v>
      </c>
      <c r="B89" s="16"/>
      <c r="C89" s="25">
        <v>109687675</v>
      </c>
      <c r="D89" s="25">
        <v>0</v>
      </c>
      <c r="E89" s="25">
        <v>194468337</v>
      </c>
      <c r="F89" s="25">
        <v>0</v>
      </c>
      <c r="G89" s="25">
        <v>21776951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548181223</v>
      </c>
      <c r="Q89" s="25">
        <v>17773273</v>
      </c>
      <c r="R89" s="25">
        <v>6787359</v>
      </c>
      <c r="S89" s="25">
        <v>0</v>
      </c>
      <c r="T89" s="25">
        <v>2967649</v>
      </c>
      <c r="U89" s="25">
        <v>72142540</v>
      </c>
      <c r="V89" s="25">
        <v>518181362</v>
      </c>
      <c r="W89" s="25">
        <v>31207059</v>
      </c>
      <c r="X89" s="25">
        <v>28436092</v>
      </c>
      <c r="Y89" s="25">
        <v>163759344</v>
      </c>
      <c r="Z89" s="25">
        <v>49064301</v>
      </c>
      <c r="AA89" s="25">
        <v>4959133</v>
      </c>
      <c r="AB89" s="25">
        <v>65572857</v>
      </c>
      <c r="AC89" s="25">
        <v>51769138</v>
      </c>
      <c r="AD89" s="25">
        <v>8220658</v>
      </c>
      <c r="AE89" s="25">
        <v>16989426</v>
      </c>
      <c r="AF89" s="25">
        <v>0</v>
      </c>
      <c r="AG89" s="25">
        <v>72115586</v>
      </c>
      <c r="AH89" s="25">
        <v>0</v>
      </c>
      <c r="AI89" s="25">
        <v>0</v>
      </c>
      <c r="AJ89" s="25">
        <v>10933762</v>
      </c>
      <c r="AK89" s="25">
        <v>11757447</v>
      </c>
      <c r="AL89" s="25">
        <v>3868791</v>
      </c>
      <c r="AM89" s="25">
        <v>0</v>
      </c>
      <c r="AN89" s="25">
        <v>0</v>
      </c>
      <c r="AO89" s="25">
        <v>1064295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266154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2011950412</v>
      </c>
    </row>
    <row r="90" spans="1:84" x14ac:dyDescent="0.25">
      <c r="A90" s="31" t="s">
        <v>289</v>
      </c>
      <c r="B90" s="25"/>
      <c r="C90" s="273">
        <v>37705</v>
      </c>
      <c r="D90" s="273">
        <v>0</v>
      </c>
      <c r="E90" s="273">
        <v>58397</v>
      </c>
      <c r="F90" s="273">
        <v>0</v>
      </c>
      <c r="G90" s="273">
        <v>14337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55418</v>
      </c>
      <c r="Q90" s="273">
        <v>1952</v>
      </c>
      <c r="R90" s="273">
        <v>665</v>
      </c>
      <c r="S90" s="273">
        <v>0</v>
      </c>
      <c r="T90" s="273">
        <v>657</v>
      </c>
      <c r="U90" s="273">
        <v>1987</v>
      </c>
      <c r="V90" s="273">
        <v>37483</v>
      </c>
      <c r="W90" s="273">
        <v>5622</v>
      </c>
      <c r="X90" s="273">
        <v>1691</v>
      </c>
      <c r="Y90" s="273">
        <v>30471</v>
      </c>
      <c r="Z90" s="273">
        <v>0</v>
      </c>
      <c r="AA90" s="273">
        <v>1883</v>
      </c>
      <c r="AB90" s="273">
        <v>10562</v>
      </c>
      <c r="AC90" s="273">
        <v>3086</v>
      </c>
      <c r="AD90" s="273">
        <v>855</v>
      </c>
      <c r="AE90" s="273">
        <v>6761</v>
      </c>
      <c r="AF90" s="273">
        <v>0</v>
      </c>
      <c r="AG90" s="273">
        <v>10537</v>
      </c>
      <c r="AH90" s="273">
        <v>0</v>
      </c>
      <c r="AI90" s="273">
        <v>0</v>
      </c>
      <c r="AJ90" s="273">
        <v>12165</v>
      </c>
      <c r="AK90" s="273">
        <v>0</v>
      </c>
      <c r="AL90" s="273">
        <v>0</v>
      </c>
      <c r="AM90" s="273">
        <v>0</v>
      </c>
      <c r="AN90" s="273">
        <v>0</v>
      </c>
      <c r="AO90" s="273">
        <v>5457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686</v>
      </c>
      <c r="AW90" s="273">
        <v>0</v>
      </c>
      <c r="AX90" s="273">
        <v>0</v>
      </c>
      <c r="AY90" s="273">
        <v>2393</v>
      </c>
      <c r="AZ90" s="273">
        <v>17619</v>
      </c>
      <c r="BA90" s="273">
        <v>0</v>
      </c>
      <c r="BB90" s="273">
        <v>291</v>
      </c>
      <c r="BC90" s="273">
        <v>0</v>
      </c>
      <c r="BD90" s="273">
        <v>19356</v>
      </c>
      <c r="BE90" s="273">
        <v>336476</v>
      </c>
      <c r="BF90" s="273">
        <v>0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3888</v>
      </c>
      <c r="BM90" s="273">
        <v>0</v>
      </c>
      <c r="BN90" s="273">
        <v>7277</v>
      </c>
      <c r="BO90" s="273">
        <v>0</v>
      </c>
      <c r="BP90" s="273">
        <v>0</v>
      </c>
      <c r="BQ90" s="273">
        <v>0</v>
      </c>
      <c r="BR90" s="273">
        <v>0</v>
      </c>
      <c r="BS90" s="273">
        <v>998</v>
      </c>
      <c r="BT90" s="273">
        <v>0</v>
      </c>
      <c r="BU90" s="273">
        <v>0</v>
      </c>
      <c r="BV90" s="273">
        <v>0</v>
      </c>
      <c r="BW90" s="273">
        <v>0</v>
      </c>
      <c r="BX90" s="273">
        <v>0</v>
      </c>
      <c r="BY90" s="273">
        <v>157</v>
      </c>
      <c r="BZ90" s="273">
        <v>0</v>
      </c>
      <c r="CA90" s="273">
        <v>5820</v>
      </c>
      <c r="CB90" s="273">
        <v>0</v>
      </c>
      <c r="CC90" s="273">
        <v>37811</v>
      </c>
      <c r="CD90" s="224" t="s">
        <v>247</v>
      </c>
      <c r="CE90" s="25">
        <v>730463</v>
      </c>
      <c r="CF90" s="25">
        <v>-3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0</v>
      </c>
      <c r="CF91" s="25">
        <v>0</v>
      </c>
    </row>
    <row r="92" spans="1:84" x14ac:dyDescent="0.25">
      <c r="A92" s="21" t="s">
        <v>291</v>
      </c>
      <c r="B92" s="16"/>
      <c r="C92" s="273">
        <v>6302</v>
      </c>
      <c r="D92" s="273">
        <v>0</v>
      </c>
      <c r="E92" s="273">
        <v>9760</v>
      </c>
      <c r="F92" s="273">
        <v>0</v>
      </c>
      <c r="G92" s="273">
        <v>2396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9262</v>
      </c>
      <c r="Q92" s="273">
        <v>326</v>
      </c>
      <c r="R92" s="273">
        <v>111</v>
      </c>
      <c r="S92" s="273">
        <v>0</v>
      </c>
      <c r="T92" s="273">
        <v>110</v>
      </c>
      <c r="U92" s="273">
        <v>332</v>
      </c>
      <c r="V92" s="273">
        <v>6265</v>
      </c>
      <c r="W92" s="273">
        <v>940</v>
      </c>
      <c r="X92" s="273">
        <v>283</v>
      </c>
      <c r="Y92" s="273">
        <v>5093</v>
      </c>
      <c r="Z92" s="273">
        <v>0</v>
      </c>
      <c r="AA92" s="273">
        <v>315</v>
      </c>
      <c r="AB92" s="273">
        <v>1765</v>
      </c>
      <c r="AC92" s="273">
        <v>516</v>
      </c>
      <c r="AD92" s="273">
        <v>143</v>
      </c>
      <c r="AE92" s="273">
        <v>1130</v>
      </c>
      <c r="AF92" s="273">
        <v>0</v>
      </c>
      <c r="AG92" s="273">
        <v>1761</v>
      </c>
      <c r="AH92" s="273">
        <v>0</v>
      </c>
      <c r="AI92" s="273">
        <v>0</v>
      </c>
      <c r="AJ92" s="273">
        <v>2033</v>
      </c>
      <c r="AK92" s="273">
        <v>0</v>
      </c>
      <c r="AL92" s="273">
        <v>0</v>
      </c>
      <c r="AM92" s="273">
        <v>0</v>
      </c>
      <c r="AN92" s="273">
        <v>0</v>
      </c>
      <c r="AO92" s="273">
        <v>912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115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49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650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/>
      <c r="BS92" s="273">
        <v>167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26</v>
      </c>
      <c r="BZ92" s="273">
        <v>0</v>
      </c>
      <c r="CA92" s="273">
        <v>973</v>
      </c>
      <c r="CB92" s="273">
        <v>0</v>
      </c>
      <c r="CC92" s="24" t="s">
        <v>247</v>
      </c>
      <c r="CD92" s="24" t="s">
        <v>247</v>
      </c>
      <c r="CE92" s="25">
        <v>51735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/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0</v>
      </c>
      <c r="CF93" s="25">
        <v>0</v>
      </c>
    </row>
    <row r="94" spans="1:84" x14ac:dyDescent="0.25">
      <c r="A94" s="21" t="s">
        <v>293</v>
      </c>
      <c r="B94" s="16"/>
      <c r="C94" s="277">
        <v>66.48</v>
      </c>
      <c r="D94" s="277">
        <v>0</v>
      </c>
      <c r="E94" s="277">
        <v>118.73</v>
      </c>
      <c r="F94" s="277">
        <v>0</v>
      </c>
      <c r="G94" s="277">
        <v>12.52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2">
        <v>35.9</v>
      </c>
      <c r="Q94" s="332">
        <v>10.43</v>
      </c>
      <c r="R94" s="332">
        <v>0</v>
      </c>
      <c r="S94" s="278">
        <v>0</v>
      </c>
      <c r="T94" s="278">
        <v>2.17</v>
      </c>
      <c r="U94" s="333">
        <v>0</v>
      </c>
      <c r="V94" s="332">
        <v>16.829999999999998</v>
      </c>
      <c r="W94" s="332">
        <v>1.58</v>
      </c>
      <c r="X94" s="332">
        <v>0.06</v>
      </c>
      <c r="Y94" s="332">
        <v>6.14</v>
      </c>
      <c r="Z94" s="332">
        <v>2.8</v>
      </c>
      <c r="AA94" s="332">
        <v>0</v>
      </c>
      <c r="AB94" s="278">
        <v>0</v>
      </c>
      <c r="AC94" s="332">
        <v>0</v>
      </c>
      <c r="AD94" s="332">
        <v>4.0999999999999996</v>
      </c>
      <c r="AE94" s="332">
        <v>0</v>
      </c>
      <c r="AF94" s="332">
        <v>0</v>
      </c>
      <c r="AG94" s="332">
        <v>28.43</v>
      </c>
      <c r="AH94" s="332">
        <v>0</v>
      </c>
      <c r="AI94" s="332">
        <v>0</v>
      </c>
      <c r="AJ94" s="332">
        <v>6.32</v>
      </c>
      <c r="AK94" s="332">
        <v>0</v>
      </c>
      <c r="AL94" s="332">
        <v>0</v>
      </c>
      <c r="AM94" s="332">
        <v>0</v>
      </c>
      <c r="AN94" s="332">
        <v>0</v>
      </c>
      <c r="AO94" s="332">
        <v>6.99</v>
      </c>
      <c r="AP94" s="332">
        <v>0</v>
      </c>
      <c r="AQ94" s="332">
        <v>0</v>
      </c>
      <c r="AR94" s="332">
        <v>0</v>
      </c>
      <c r="AS94" s="332">
        <v>0</v>
      </c>
      <c r="AT94" s="332">
        <v>0</v>
      </c>
      <c r="AU94" s="332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319.48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1058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98122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1062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37" t="s">
        <v>1063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8860</v>
      </c>
      <c r="D127" s="295">
        <v>54587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56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108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0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36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10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17</v>
      </c>
      <c r="D142" s="16"/>
      <c r="E142" s="16"/>
    </row>
    <row r="143" spans="1:5" x14ac:dyDescent="0.25">
      <c r="A143" s="16" t="s">
        <v>347</v>
      </c>
      <c r="B143" s="16"/>
      <c r="C143" s="22">
        <v>198</v>
      </c>
      <c r="D143" s="16"/>
      <c r="E143" s="25">
        <v>227</v>
      </c>
    </row>
    <row r="144" spans="1:5" x14ac:dyDescent="0.25">
      <c r="A144" s="16" t="s">
        <v>348</v>
      </c>
      <c r="B144" s="35" t="s">
        <v>299</v>
      </c>
      <c r="C144" s="292">
        <v>349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4918</v>
      </c>
      <c r="C154" s="295">
        <v>1040</v>
      </c>
      <c r="D154" s="295">
        <v>2903</v>
      </c>
      <c r="E154" s="25">
        <v>8861</v>
      </c>
    </row>
    <row r="155" spans="1:6" x14ac:dyDescent="0.25">
      <c r="A155" s="16" t="s">
        <v>241</v>
      </c>
      <c r="B155" s="295">
        <v>30297</v>
      </c>
      <c r="C155" s="295">
        <v>6406</v>
      </c>
      <c r="D155" s="295">
        <v>17884</v>
      </c>
      <c r="E155" s="25">
        <v>54587</v>
      </c>
    </row>
    <row r="156" spans="1:6" x14ac:dyDescent="0.25">
      <c r="A156" s="16" t="s">
        <v>355</v>
      </c>
      <c r="B156" s="295">
        <v>81507</v>
      </c>
      <c r="C156" s="295">
        <v>17234</v>
      </c>
      <c r="D156" s="295">
        <v>48112</v>
      </c>
      <c r="E156" s="25">
        <v>146853</v>
      </c>
    </row>
    <row r="157" spans="1:6" x14ac:dyDescent="0.25">
      <c r="A157" s="16" t="s">
        <v>286</v>
      </c>
      <c r="B157" s="295">
        <v>863493299</v>
      </c>
      <c r="C157" s="295">
        <v>174120973</v>
      </c>
      <c r="D157" s="295">
        <v>463704939</v>
      </c>
      <c r="E157" s="25">
        <v>1501319211</v>
      </c>
      <c r="F157" s="14"/>
    </row>
    <row r="158" spans="1:6" x14ac:dyDescent="0.25">
      <c r="A158" s="16" t="s">
        <v>287</v>
      </c>
      <c r="B158" s="295">
        <v>253188206</v>
      </c>
      <c r="C158" s="295">
        <v>61992189</v>
      </c>
      <c r="D158" s="295">
        <v>195450806</v>
      </c>
      <c r="E158" s="25">
        <v>510631201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10838312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202623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13883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8169170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-44470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19179518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5733695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1556277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7289972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0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6297741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8223322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14521063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-278602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3069948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2791346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37000000</v>
      </c>
      <c r="C211" s="292">
        <v>0</v>
      </c>
      <c r="D211" s="295">
        <v>0</v>
      </c>
      <c r="E211" s="25">
        <v>37000000</v>
      </c>
    </row>
    <row r="212" spans="1:5" x14ac:dyDescent="0.25">
      <c r="A212" s="16" t="s">
        <v>390</v>
      </c>
      <c r="B212" s="295">
        <v>8368987</v>
      </c>
      <c r="C212" s="292">
        <v>0</v>
      </c>
      <c r="D212" s="295">
        <v>0</v>
      </c>
      <c r="E212" s="25">
        <v>8368987</v>
      </c>
    </row>
    <row r="213" spans="1:5" x14ac:dyDescent="0.25">
      <c r="A213" s="16" t="s">
        <v>391</v>
      </c>
      <c r="B213" s="295">
        <v>152736527</v>
      </c>
      <c r="C213" s="292">
        <v>16661</v>
      </c>
      <c r="D213" s="295">
        <v>0</v>
      </c>
      <c r="E213" s="25">
        <v>152753188</v>
      </c>
    </row>
    <row r="214" spans="1:5" x14ac:dyDescent="0.25">
      <c r="A214" s="16" t="s">
        <v>392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393</v>
      </c>
      <c r="B215" s="295">
        <v>10786839</v>
      </c>
      <c r="C215" s="292">
        <v>49949</v>
      </c>
      <c r="D215" s="295">
        <v>0</v>
      </c>
      <c r="E215" s="25">
        <v>10836788</v>
      </c>
    </row>
    <row r="216" spans="1:5" x14ac:dyDescent="0.25">
      <c r="A216" s="16" t="s">
        <v>394</v>
      </c>
      <c r="B216" s="295">
        <v>123405301</v>
      </c>
      <c r="C216" s="292">
        <v>8438291</v>
      </c>
      <c r="D216" s="295">
        <v>0</v>
      </c>
      <c r="E216" s="25">
        <v>131843592</v>
      </c>
    </row>
    <row r="217" spans="1:5" x14ac:dyDescent="0.25">
      <c r="A217" s="16" t="s">
        <v>395</v>
      </c>
      <c r="B217" s="295">
        <v>0</v>
      </c>
      <c r="C217" s="292">
        <v>-29001</v>
      </c>
      <c r="D217" s="295">
        <v>0</v>
      </c>
      <c r="E217" s="25">
        <v>-29001</v>
      </c>
    </row>
    <row r="218" spans="1:5" x14ac:dyDescent="0.25">
      <c r="A218" s="16" t="s">
        <v>396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397</v>
      </c>
      <c r="B219" s="295">
        <v>7389415</v>
      </c>
      <c r="C219" s="292">
        <v>-1873650</v>
      </c>
      <c r="D219" s="295">
        <v>0</v>
      </c>
      <c r="E219" s="25">
        <v>5515765</v>
      </c>
    </row>
    <row r="220" spans="1:5" x14ac:dyDescent="0.25">
      <c r="A220" s="16" t="s">
        <v>229</v>
      </c>
      <c r="B220" s="25">
        <v>339687069</v>
      </c>
      <c r="C220" s="225">
        <v>6602250</v>
      </c>
      <c r="D220" s="25">
        <v>0</v>
      </c>
      <c r="E220" s="25">
        <v>346289319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5">
        <v>8216023</v>
      </c>
      <c r="C225" s="292">
        <v>82137</v>
      </c>
      <c r="D225" s="295">
        <v>0</v>
      </c>
      <c r="E225" s="25">
        <v>8298160</v>
      </c>
    </row>
    <row r="226" spans="1:6" x14ac:dyDescent="0.25">
      <c r="A226" s="16" t="s">
        <v>391</v>
      </c>
      <c r="B226" s="295">
        <v>100320378</v>
      </c>
      <c r="C226" s="292">
        <v>7655453</v>
      </c>
      <c r="D226" s="295">
        <v>0</v>
      </c>
      <c r="E226" s="25">
        <v>107975831</v>
      </c>
    </row>
    <row r="227" spans="1:6" x14ac:dyDescent="0.25">
      <c r="A227" s="16" t="s">
        <v>392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393</v>
      </c>
      <c r="B228" s="295">
        <v>5336698</v>
      </c>
      <c r="C228" s="292">
        <v>788827</v>
      </c>
      <c r="D228" s="295">
        <v>0</v>
      </c>
      <c r="E228" s="25">
        <v>6125525</v>
      </c>
    </row>
    <row r="229" spans="1:6" x14ac:dyDescent="0.25">
      <c r="A229" s="16" t="s">
        <v>394</v>
      </c>
      <c r="B229" s="295">
        <v>106694902</v>
      </c>
      <c r="C229" s="292">
        <v>5886261</v>
      </c>
      <c r="D229" s="295">
        <v>0</v>
      </c>
      <c r="E229" s="25">
        <v>112581163</v>
      </c>
    </row>
    <row r="230" spans="1:6" x14ac:dyDescent="0.25">
      <c r="A230" s="16" t="s">
        <v>395</v>
      </c>
      <c r="B230" s="295">
        <v>-2072</v>
      </c>
      <c r="C230" s="292">
        <v>-16226</v>
      </c>
      <c r="D230" s="295">
        <v>0</v>
      </c>
      <c r="E230" s="25">
        <v>-18298</v>
      </c>
    </row>
    <row r="231" spans="1:6" x14ac:dyDescent="0.25">
      <c r="A231" s="16" t="s">
        <v>396</v>
      </c>
      <c r="B231" s="295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220565929</v>
      </c>
      <c r="C233" s="225">
        <v>14396452</v>
      </c>
      <c r="D233" s="25">
        <v>0</v>
      </c>
      <c r="E233" s="25">
        <v>234962381</v>
      </c>
    </row>
    <row r="234" spans="1:6" x14ac:dyDescent="0.25">
      <c r="A234" s="16"/>
      <c r="B234" s="16"/>
      <c r="C234" s="22"/>
      <c r="D234" s="16"/>
      <c r="E234" s="16"/>
      <c r="F234" s="11">
        <v>111326938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38" t="s">
        <v>400</v>
      </c>
      <c r="C236" s="338"/>
      <c r="D236" s="30"/>
      <c r="E236" s="30"/>
    </row>
    <row r="237" spans="1:6" x14ac:dyDescent="0.25">
      <c r="A237" s="43" t="s">
        <v>400</v>
      </c>
      <c r="B237" s="30"/>
      <c r="C237" s="292">
        <v>1913574</v>
      </c>
      <c r="D237" s="32">
        <v>1913574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890046646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188364702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5582493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39001998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325563333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7406839.3000000007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1455966011.3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390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12179280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5095695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17274975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1475154560.3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213506712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214633099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124741170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7298200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15292478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15139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326004458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37000000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8368987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152753188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-29001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10836788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131843592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5515765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346289319</v>
      </c>
      <c r="E291" s="16"/>
    </row>
    <row r="292" spans="1:5" x14ac:dyDescent="0.25">
      <c r="A292" s="16" t="s">
        <v>439</v>
      </c>
      <c r="B292" s="35" t="s">
        <v>299</v>
      </c>
      <c r="C292" s="292">
        <v>234962381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111326938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33598878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33598878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v>470930274</v>
      </c>
      <c r="E308" s="16"/>
    </row>
    <row r="309" spans="1:6" x14ac:dyDescent="0.25">
      <c r="A309" s="16"/>
      <c r="B309" s="16"/>
      <c r="C309" s="22"/>
      <c r="D309" s="16"/>
      <c r="E309" s="16"/>
      <c r="F309" s="11">
        <v>470930274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22054282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8014064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2471819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32540165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67722478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2495771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70218249</v>
      </c>
      <c r="E339" s="16"/>
    </row>
    <row r="340" spans="1:5" x14ac:dyDescent="0.25">
      <c r="A340" s="16" t="s">
        <v>480</v>
      </c>
      <c r="B340" s="16"/>
      <c r="C340" s="22"/>
      <c r="D340" s="25">
        <v>0</v>
      </c>
      <c r="E340" s="16"/>
    </row>
    <row r="341" spans="1:5" x14ac:dyDescent="0.25">
      <c r="A341" s="16" t="s">
        <v>481</v>
      </c>
      <c r="B341" s="16"/>
      <c r="C341" s="22"/>
      <c r="D341" s="25">
        <v>70218249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368171861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470930275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470930274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3">
        <v>1501319211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3">
        <v>510631201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2011950412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1913574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1455966011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17274975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1475154560</v>
      </c>
      <c r="E366" s="16"/>
    </row>
    <row r="367" spans="1:5" x14ac:dyDescent="0.25">
      <c r="A367" s="16" t="s">
        <v>499</v>
      </c>
      <c r="B367" s="16"/>
      <c r="C367" s="22"/>
      <c r="D367" s="25">
        <v>536795852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1636071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449903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1371709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524088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1415797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3616703</v>
      </c>
      <c r="D380" s="25">
        <v>0</v>
      </c>
      <c r="E380" s="204" t="s">
        <v>1064</v>
      </c>
      <c r="F380" s="47"/>
    </row>
    <row r="381" spans="1:6" x14ac:dyDescent="0.25">
      <c r="A381" s="48" t="s">
        <v>513</v>
      </c>
      <c r="B381" s="35"/>
      <c r="C381" s="35"/>
      <c r="D381" s="25">
        <v>9014271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9014271</v>
      </c>
      <c r="E383" s="16"/>
    </row>
    <row r="384" spans="1:6" x14ac:dyDescent="0.25">
      <c r="A384" s="16" t="s">
        <v>516</v>
      </c>
      <c r="B384" s="16"/>
      <c r="C384" s="22"/>
      <c r="D384" s="25">
        <v>545810123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147660835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19179518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12708702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103335513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40460093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14381259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7289972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2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2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2">
        <v>2791346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1829226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27722982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598518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1246358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116603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8084214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142934602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158727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240628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13924859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2380123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572470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199809310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547616548</v>
      </c>
      <c r="E416" s="25"/>
    </row>
    <row r="417" spans="1:13" x14ac:dyDescent="0.25">
      <c r="A417" s="25" t="s">
        <v>530</v>
      </c>
      <c r="B417" s="16"/>
      <c r="C417" s="22"/>
      <c r="D417" s="25">
        <v>-1806425</v>
      </c>
      <c r="E417" s="25"/>
    </row>
    <row r="418" spans="1:13" x14ac:dyDescent="0.25">
      <c r="A418" s="25" t="s">
        <v>531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449903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449903</v>
      </c>
      <c r="E420" s="25"/>
      <c r="F420" s="11">
        <v>-2341443</v>
      </c>
    </row>
    <row r="421" spans="1:13" x14ac:dyDescent="0.25">
      <c r="A421" s="25" t="s">
        <v>534</v>
      </c>
      <c r="B421" s="16"/>
      <c r="C421" s="22"/>
      <c r="D421" s="25">
        <v>-1356522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-1356522</v>
      </c>
      <c r="E424" s="16"/>
    </row>
    <row r="426" spans="1:13" ht="29.1" customHeight="1" x14ac:dyDescent="0.25">
      <c r="A426" s="340" t="s">
        <v>538</v>
      </c>
      <c r="B426" s="340"/>
      <c r="C426" s="340"/>
      <c r="D426" s="340"/>
      <c r="E426" s="340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393987</v>
      </c>
      <c r="E612" s="219">
        <f>SUM(C624:D647)+SUM(C668:D713)</f>
        <v>510036847.75019222</v>
      </c>
      <c r="F612" s="219">
        <f>CE64-(AX64+BD64+BE64+BG64+BJ64+BN64+BP64+BQ64+CB64+CC64+CD64)</f>
        <v>106936767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1223.2699999999995</v>
      </c>
      <c r="I612" s="217">
        <f>CE92-(AX92+AY92+AZ92+BD92+BE92+BF92+BG92+BJ92+BN92+BO92+BP92+BQ92+BR92+CB92+CC92+CD92)</f>
        <v>51735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2011950412</v>
      </c>
      <c r="L612" s="223">
        <f>CE94-(AW94+AX94+AY94+AZ94+BA94+BB94+BC94+BD94+BE94+BF94+BG94+BH94+BI94+BJ94+BK94+BL94+BM94+BN94+BO94+BP94+BQ94+BR94+BS94+BT94+BU94+BV94+BW94+BX94+BY94+BZ94+CA94+CB94+CC94+CD94)</f>
        <v>319.48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23394625.27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23394625.27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196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11352031.539999999</v>
      </c>
      <c r="D619" s="217">
        <f>(D615/D612)*BN90</f>
        <v>432102.29801945243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14354621.92</v>
      </c>
      <c r="D620" s="217">
        <f>(D615/D612)*CC90</f>
        <v>2245186.2017883076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28384137.959807757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303843</v>
      </c>
      <c r="D624" s="217">
        <f>(D615/D612)*BD90</f>
        <v>1149343.4218035622</v>
      </c>
      <c r="E624" s="219">
        <f>(E623/E612)*SUM(C624:D624)</f>
        <v>80871.497931447549</v>
      </c>
      <c r="F624" s="219">
        <f>SUM(C624:E624)</f>
        <v>1534057.9197350098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7807513</v>
      </c>
      <c r="D625" s="217">
        <f>(D615/D612)*AY90</f>
        <v>142094.37943665654</v>
      </c>
      <c r="E625" s="219">
        <f>(E623/E612)*SUM(C625:D625)</f>
        <v>442404.80580875999</v>
      </c>
      <c r="F625" s="219">
        <f>(F624/F612)*AY64</f>
        <v>9515.5064188292617</v>
      </c>
      <c r="G625" s="217">
        <f>SUM(C625:F625)</f>
        <v>8401527.6916642468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55809</v>
      </c>
      <c r="D627" s="217">
        <f>(D615/D612)*BO90</f>
        <v>0</v>
      </c>
      <c r="E627" s="219">
        <f>(E623/E612)*SUM(C627:D627)</f>
        <v>3105.8351222787983</v>
      </c>
      <c r="F627" s="219">
        <f>(F624/F612)*BO64</f>
        <v>669.57469738758402</v>
      </c>
      <c r="G627" s="217" t="e">
        <f>(G625/G612)*BO91</f>
        <v>#DIV/0!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1652625</v>
      </c>
      <c r="D628" s="217">
        <f>(D615/D612)*AZ90</f>
        <v>1046201.784912015</v>
      </c>
      <c r="E628" s="219">
        <f>(E623/E612)*SUM(C628:D628)</f>
        <v>150192.8186766741</v>
      </c>
      <c r="F628" s="219">
        <f>(F624/F612)*AZ64</f>
        <v>13794.458130925055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220913</v>
      </c>
      <c r="D630" s="217">
        <f>(D615/D612)*BA90</f>
        <v>0</v>
      </c>
      <c r="E630" s="219">
        <f>(E623/E612)*SUM(C630:D630)</f>
        <v>12294.062863838739</v>
      </c>
      <c r="F630" s="219">
        <f>(F624/F612)*BA64</f>
        <v>1067.6183851950461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4710017</v>
      </c>
      <c r="D632" s="217">
        <f>(D615/D612)*BB90</f>
        <v>17279.341586321378</v>
      </c>
      <c r="E632" s="219">
        <f>(E623/E612)*SUM(C632:D632)</f>
        <v>263079.48558689223</v>
      </c>
      <c r="F632" s="219">
        <f>(F624/F612)*BB64</f>
        <v>534.77033892264296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1948594</v>
      </c>
      <c r="D633" s="217">
        <f>(D615/D612)*BC90</f>
        <v>0</v>
      </c>
      <c r="E633" s="219">
        <f>(E623/E612)*SUM(C633:D633)</f>
        <v>108441.5001928315</v>
      </c>
      <c r="F633" s="219">
        <f>(F624/F612)*BC64</f>
        <v>2.9264753779768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2305745.0099999998</v>
      </c>
      <c r="D637" s="217">
        <f>(D615/D612)*BL90</f>
        <v>230866.25459662377</v>
      </c>
      <c r="E637" s="219">
        <f>(E623/E612)*SUM(C637:D637)</f>
        <v>141165.33815607216</v>
      </c>
      <c r="F637" s="219">
        <f>(F624/F612)*BL64</f>
        <v>62.80445688618839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247997</v>
      </c>
      <c r="D639" s="217">
        <f>(D615/D612)*BS90</f>
        <v>59260.422347590153</v>
      </c>
      <c r="E639" s="219">
        <f>(E623/E612)*SUM(C639:D639)</f>
        <v>17099.229405794693</v>
      </c>
      <c r="F639" s="219">
        <f>(F624/F612)*BS64</f>
        <v>32.062119949892882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10606185.039999999</v>
      </c>
      <c r="D643" s="217">
        <f>(D615/D612)*BW90</f>
        <v>0</v>
      </c>
      <c r="E643" s="219">
        <f>(E623/E612)*SUM(C643:D643)</f>
        <v>590246.41205934458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2062170.25</v>
      </c>
      <c r="D645" s="217">
        <f>(D615/D612)*BY90</f>
        <v>9322.5313713142823</v>
      </c>
      <c r="E645" s="219">
        <f>(E623/E612)*SUM(C645:D645)</f>
        <v>115280.95891218306</v>
      </c>
      <c r="F645" s="219">
        <f>(F624/F612)*BY64</f>
        <v>10.2426638229188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7072260</v>
      </c>
      <c r="D646" s="217">
        <f>(D615/D612)*BZ90</f>
        <v>0</v>
      </c>
      <c r="E646" s="219">
        <f>(E623/E612)*SUM(C646:D646)</f>
        <v>393579.41374845372</v>
      </c>
      <c r="F646" s="219">
        <f>(F624/F612)*BZ64</f>
        <v>38.574962212645175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15154793.629999999</v>
      </c>
      <c r="D647" s="217">
        <f>(D615/D612)*CA90</f>
        <v>345586.83172642754</v>
      </c>
      <c r="E647" s="219">
        <f>(E623/E612)*SUM(C647:D647)</f>
        <v>862614.02366489265</v>
      </c>
      <c r="F647" s="219">
        <f>(F624/F612)*CA64</f>
        <v>912.50084469473666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103249939.66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45147056</v>
      </c>
      <c r="D668" s="217">
        <f>(D615/D612)*C90</f>
        <v>2238892.008633153</v>
      </c>
      <c r="E668" s="219">
        <f>(E623/E612)*SUM(C668:D668)</f>
        <v>2637082.5785749597</v>
      </c>
      <c r="F668" s="219">
        <f>(F624/F612)*C64</f>
        <v>38424.234385211828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67228271</v>
      </c>
      <c r="D670" s="217">
        <f>(D615/D612)*E90</f>
        <v>3467566.0158639499</v>
      </c>
      <c r="E670" s="219">
        <f>(E623/E612)*SUM(C670:D670)</f>
        <v>3934304.7465958507</v>
      </c>
      <c r="F670" s="219">
        <f>(F624/F612)*E64</f>
        <v>30748.978887766109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7758291</v>
      </c>
      <c r="D672" s="217">
        <f>(D615/D612)*G90</f>
        <v>851319.31382505014</v>
      </c>
      <c r="E672" s="219">
        <f>(E623/E612)*SUM(C672:D672)</f>
        <v>479134.72919800802</v>
      </c>
      <c r="F672" s="219">
        <f>(F624/F612)*G64</f>
        <v>2132.7119681032104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1591</v>
      </c>
      <c r="D673" s="217">
        <f>(D615/D612)*H90</f>
        <v>0</v>
      </c>
      <c r="E673" s="219">
        <f>(E623/E612)*SUM(C673:D673)</f>
        <v>88.540982270701292</v>
      </c>
      <c r="F673" s="219">
        <f>(F624/F612)*H64</f>
        <v>14.488922214492982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42919138</v>
      </c>
      <c r="D681" s="217">
        <f>(D615/D612)*P90</f>
        <v>3290675.4365318147</v>
      </c>
      <c r="E681" s="219">
        <f>(E623/E612)*SUM(C681:D681)</f>
        <v>2571629.3351454288</v>
      </c>
      <c r="F681" s="219">
        <f>(F624/F612)*P64</f>
        <v>86211.52590571488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4467116</v>
      </c>
      <c r="D682" s="217">
        <f>(D615/D612)*Q90</f>
        <v>115908.16074398394</v>
      </c>
      <c r="E682" s="219">
        <f>(E623/E612)*SUM(C682:D682)</f>
        <v>255050.57257236252</v>
      </c>
      <c r="F682" s="219">
        <f>(F624/F612)*Q64</f>
        <v>182.05832853874298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12998677.26</v>
      </c>
      <c r="D683" s="217">
        <f>(D615/D612)*R90</f>
        <v>39487.155171490434</v>
      </c>
      <c r="E683" s="219">
        <f>(E623/E612)*SUM(C683:D683)</f>
        <v>725588.86506988527</v>
      </c>
      <c r="F683" s="219">
        <f>(F624/F612)*R64</f>
        <v>50382.845653287848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22251811.859999999</v>
      </c>
      <c r="D684" s="217">
        <f>(D615/D612)*S90</f>
        <v>0</v>
      </c>
      <c r="E684" s="219">
        <f>(E623/E612)*SUM(C684:D684)</f>
        <v>1238338.9562459087</v>
      </c>
      <c r="F684" s="219">
        <f>(F624/F612)*S64</f>
        <v>295480.56680010713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982066</v>
      </c>
      <c r="D685" s="217">
        <f>(D615/D612)*T90</f>
        <v>39012.121725818368</v>
      </c>
      <c r="E685" s="219">
        <f>(E623/E612)*SUM(C685:D685)</f>
        <v>56824.17339580557</v>
      </c>
      <c r="F685" s="219">
        <f>(F624/F612)*T64</f>
        <v>1979.1867744997412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10979016.470000001</v>
      </c>
      <c r="D686" s="217">
        <f>(D615/D612)*U90</f>
        <v>117986.43206879923</v>
      </c>
      <c r="E686" s="219">
        <f>(E623/E612)*SUM(C686:D686)</f>
        <v>617560.99133249174</v>
      </c>
      <c r="F686" s="219">
        <f>(F624/F612)*U64</f>
        <v>10390.034810947995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81219631</v>
      </c>
      <c r="D687" s="217">
        <f>(D615/D612)*V90</f>
        <v>2225709.830515753</v>
      </c>
      <c r="E687" s="219">
        <f>(E623/E612)*SUM(C687:D687)</f>
        <v>4643829.3168116417</v>
      </c>
      <c r="F687" s="219">
        <f>(F624/F612)*V64</f>
        <v>661729.87846382614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9253389</v>
      </c>
      <c r="D688" s="217">
        <f>(D615/D612)*W90</f>
        <v>333829.7539460439</v>
      </c>
      <c r="E688" s="219">
        <f>(E623/E612)*SUM(C688:D688)</f>
        <v>533539.76475076785</v>
      </c>
      <c r="F688" s="219">
        <f>(F624/F612)*W64</f>
        <v>7328.5255470256279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3848703</v>
      </c>
      <c r="D689" s="217">
        <f>(D615/D612)*X90</f>
        <v>100410.19457893282</v>
      </c>
      <c r="E689" s="219">
        <f>(E623/E612)*SUM(C689:D689)</f>
        <v>219772.69726348572</v>
      </c>
      <c r="F689" s="219">
        <f>(F624/F612)*X64</f>
        <v>2955.3097677303949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30103389</v>
      </c>
      <c r="D690" s="217">
        <f>(D615/D612)*Y90</f>
        <v>1809343.0153841879</v>
      </c>
      <c r="E690" s="219">
        <f>(E623/E612)*SUM(C690:D690)</f>
        <v>1775980.2888647222</v>
      </c>
      <c r="F690" s="219">
        <f>(F624/F612)*Y64</f>
        <v>172647.34319640364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16579158</v>
      </c>
      <c r="D691" s="217">
        <f>(D615/D612)*Z90</f>
        <v>0</v>
      </c>
      <c r="E691" s="219">
        <f>(E623/E612)*SUM(C691:D691)</f>
        <v>922649.2360409525</v>
      </c>
      <c r="F691" s="219">
        <f>(F624/F612)*Z64</f>
        <v>674.95424771474734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1550273</v>
      </c>
      <c r="D692" s="217">
        <f>(D615/D612)*AA90</f>
        <v>111810.99727506239</v>
      </c>
      <c r="E692" s="219">
        <f>(E623/E612)*SUM(C692:D692)</f>
        <v>92496.888582745203</v>
      </c>
      <c r="F692" s="219">
        <f>(F624/F612)*AA64</f>
        <v>6782.8096163706505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23880256.259999998</v>
      </c>
      <c r="D693" s="217">
        <f>(D615/D612)*AB90</f>
        <v>627162.90664854425</v>
      </c>
      <c r="E693" s="219">
        <f>(E623/E612)*SUM(C693:D693)</f>
        <v>1363866.1005247475</v>
      </c>
      <c r="F693" s="219">
        <f>(F624/F612)*AB64</f>
        <v>103395.86105253235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6202595</v>
      </c>
      <c r="D694" s="217">
        <f>(D615/D612)*AC90</f>
        <v>183244.15166799919</v>
      </c>
      <c r="E694" s="219">
        <f>(E623/E612)*SUM(C694:D694)</f>
        <v>355379.30302412726</v>
      </c>
      <c r="F694" s="219">
        <f>(F624/F612)*AC64</f>
        <v>3448.4782507896425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1362668</v>
      </c>
      <c r="D695" s="217">
        <f>(D615/D612)*AD90</f>
        <v>50769.199506201985</v>
      </c>
      <c r="E695" s="219">
        <f>(E623/E612)*SUM(C695:D695)</f>
        <v>78659.407933518742</v>
      </c>
      <c r="F695" s="219">
        <f>(F624/F612)*AD64</f>
        <v>1049.3566050177694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10495624</v>
      </c>
      <c r="D696" s="217">
        <f>(D615/D612)*AE90</f>
        <v>401462.64077360422</v>
      </c>
      <c r="E696" s="219">
        <f>(E623/E612)*SUM(C696:D696)</f>
        <v>606435.42115841073</v>
      </c>
      <c r="F696" s="219">
        <f>(F624/F612)*AE64</f>
        <v>611.34644464636915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15164715.199999999</v>
      </c>
      <c r="D698" s="217">
        <f>(D615/D612)*AG90</f>
        <v>625678.42713081907</v>
      </c>
      <c r="E698" s="219">
        <f>(E623/E612)*SUM(C698:D698)</f>
        <v>878753.59031249804</v>
      </c>
      <c r="F698" s="219">
        <f>(F624/F612)*AG64</f>
        <v>14684.006227557229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12337881</v>
      </c>
      <c r="D701" s="217">
        <f>(D615/D612)*AJ90</f>
        <v>722347.73332508432</v>
      </c>
      <c r="E701" s="219">
        <f>(E623/E612)*SUM(C701:D701)</f>
        <v>726816.76978544309</v>
      </c>
      <c r="F701" s="219">
        <f>(F624/F612)*AJ64</f>
        <v>14171.141417566794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3609086</v>
      </c>
      <c r="D702" s="217">
        <f>(D615/D612)*AK90</f>
        <v>0</v>
      </c>
      <c r="E702" s="219">
        <f>(E623/E612)*SUM(C702:D702)</f>
        <v>200849.79229380027</v>
      </c>
      <c r="F702" s="219">
        <f>(F624/F612)*AK64</f>
        <v>57.82657965012001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1450746</v>
      </c>
      <c r="D703" s="217">
        <f>(D615/D612)*AL90</f>
        <v>0</v>
      </c>
      <c r="E703" s="219">
        <f>(E623/E612)*SUM(C703:D703)</f>
        <v>80735.68564757437</v>
      </c>
      <c r="F703" s="219">
        <f>(F624/F612)*AL64</f>
        <v>5.3365139245459297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3058035</v>
      </c>
      <c r="D706" s="217">
        <f>(D615/D612)*AO90</f>
        <v>324032.18912905757</v>
      </c>
      <c r="E706" s="219">
        <f>(E623/E612)*SUM(C706:D706)</f>
        <v>188215.93402325356</v>
      </c>
      <c r="F706" s="219">
        <f>(F624/F612)*AO64</f>
        <v>1816.7960819571069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321862</v>
      </c>
      <c r="D713" s="217">
        <f>(D615/D612)*AV90</f>
        <v>40734.117966379607</v>
      </c>
      <c r="E713" s="219">
        <f>(E623/E612)*SUM(C713:D713)</f>
        <v>20178.891547634401</v>
      </c>
      <c r="F713" s="219">
        <f>(F624/F612)*AV64</f>
        <v>111.27779170081392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538420985.71000004</v>
      </c>
      <c r="D715" s="202">
        <f>SUM(D616:D647)+SUM(D668:D713)</f>
        <v>23394625.269999996</v>
      </c>
      <c r="E715" s="202">
        <f>SUM(E624:E647)+SUM(E668:E713)</f>
        <v>28384137.959807754</v>
      </c>
      <c r="F715" s="202">
        <f>SUM(F625:F648)+SUM(F668:F713)</f>
        <v>1534057.91973501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538420985.71000004</v>
      </c>
      <c r="D716" s="202">
        <f>D615</f>
        <v>23394625.27</v>
      </c>
      <c r="E716" s="202">
        <f>E623</f>
        <v>28384137.959807757</v>
      </c>
      <c r="F716" s="202">
        <f>F624</f>
        <v>1534057.9197350098</v>
      </c>
      <c r="G716" s="202">
        <f>G625</f>
        <v>8401527.6916642468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103249939.66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003</v>
      </c>
      <c r="C2" s="11" t="str">
        <f>SUBSTITUTE(LEFT(data!C98,49),",","")</f>
        <v>Swedish Health Services DBA Swedish Medical Cente</v>
      </c>
      <c r="D2" s="11" t="str">
        <f>LEFT(data!C99, 49)</f>
        <v xml:space="preserve">500 17th Ave </v>
      </c>
      <c r="E2" s="11" t="str">
        <f>LEFT(data!C100, 100)</f>
        <v>Seattle</v>
      </c>
      <c r="F2" s="11" t="str">
        <f>LEFT(data!C101, 2)</f>
        <v>WA</v>
      </c>
      <c r="G2" s="11" t="str">
        <f>LEFT(data!C102, 100)</f>
        <v>98122</v>
      </c>
      <c r="H2" s="11" t="str">
        <f>LEFT(data!C103, 100)</f>
        <v>King</v>
      </c>
      <c r="I2" s="11" t="str">
        <f>LEFT(data!C104, 49)</f>
        <v>Elizabeth Wako</v>
      </c>
      <c r="J2" s="11" t="str">
        <f>LEFT(data!C105, 49)</f>
        <v>Mary Beth Formby</v>
      </c>
      <c r="K2" s="11" t="str">
        <f>LEFT(data!C107, 49)</f>
        <v>206-320-2000</v>
      </c>
      <c r="L2" s="11" t="str">
        <f>LEFT(data!C108, 49)</f>
        <v>206-233-7468</v>
      </c>
      <c r="M2" s="11" t="str">
        <f>LEFT(data!C109, 49)</f>
        <v>Nathan Louvier</v>
      </c>
      <c r="N2" s="11" t="str">
        <f>LEFT(data!C110, 49)</f>
        <v>Nathan.Louvier@providence.org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003</v>
      </c>
      <c r="B2" s="200" t="str">
        <f>RIGHT(data!C96,4)</f>
        <v>2024</v>
      </c>
      <c r="C2" s="12" t="s">
        <v>1163</v>
      </c>
      <c r="D2" s="199">
        <f>ROUND(N(data!C181),0)</f>
        <v>12910931</v>
      </c>
      <c r="E2" s="199">
        <f>ROUND(N(data!C182),0)</f>
        <v>0</v>
      </c>
      <c r="F2" s="199">
        <f>ROUND(N(data!C183),0)</f>
        <v>1615628</v>
      </c>
      <c r="G2" s="199">
        <f>ROUND(N(data!C184),0)</f>
        <v>17246468</v>
      </c>
      <c r="H2" s="199">
        <f>ROUND(N(data!C185),0)</f>
        <v>0</v>
      </c>
      <c r="I2" s="199">
        <f>ROUND(N(data!C186),0)</f>
        <v>11493045</v>
      </c>
      <c r="J2" s="199">
        <f>ROUND(N(data!C187)+N(data!C188),0)</f>
        <v>14945</v>
      </c>
      <c r="K2" s="199">
        <f>ROUND(N(data!C191),0)</f>
        <v>5818588</v>
      </c>
      <c r="L2" s="199">
        <f>ROUND(N(data!C192),0)</f>
        <v>1323061</v>
      </c>
      <c r="M2" s="199">
        <f>ROUND(N(data!C195),0)</f>
        <v>5907971</v>
      </c>
      <c r="N2" s="199">
        <f>ROUND(N(data!C196),0)</f>
        <v>0</v>
      </c>
      <c r="O2" s="199">
        <f>ROUND(N(data!C199),0)</f>
        <v>0</v>
      </c>
      <c r="P2" s="199">
        <f>ROUND(N(data!C200),0)</f>
        <v>6753133</v>
      </c>
      <c r="Q2" s="199">
        <f>ROUND(N(data!C201),0)</f>
        <v>25631490</v>
      </c>
      <c r="R2" s="199">
        <f>ROUND(N(data!C204),0)</f>
        <v>-1668244</v>
      </c>
      <c r="S2" s="199">
        <f>ROUND(N(data!C205),0)</f>
        <v>2973642</v>
      </c>
      <c r="T2" s="199">
        <f>ROUND(N(data!B211),0)</f>
        <v>37000000</v>
      </c>
      <c r="U2" s="199">
        <f>ROUND(N(data!C211),0)</f>
        <v>0</v>
      </c>
      <c r="V2" s="199">
        <f>ROUND(N(data!D211),0)</f>
        <v>0</v>
      </c>
      <c r="W2" s="199">
        <f>ROUND(N(data!B212),0)</f>
        <v>8368987</v>
      </c>
      <c r="X2" s="199">
        <f>ROUND(N(data!C212),0)</f>
        <v>68696</v>
      </c>
      <c r="Y2" s="199">
        <f>ROUND(N(data!D212),0)</f>
        <v>0</v>
      </c>
      <c r="Z2" s="199">
        <f>ROUND(N(data!B213),0)</f>
        <v>152753188</v>
      </c>
      <c r="AA2" s="199">
        <f>ROUND(N(data!C213),0)</f>
        <v>106900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10836788</v>
      </c>
      <c r="AG2" s="199">
        <f>ROUND(N(data!C215),0)</f>
        <v>169625</v>
      </c>
      <c r="AH2" s="199">
        <f>ROUND(N(data!D215),0)</f>
        <v>0</v>
      </c>
      <c r="AI2" s="199">
        <f>ROUND(N(data!B216),0)</f>
        <v>131843592</v>
      </c>
      <c r="AJ2" s="199">
        <f>ROUND(N(data!C216),0)</f>
        <v>6730127</v>
      </c>
      <c r="AK2" s="199">
        <f>ROUND(N(data!D216),0)</f>
        <v>-522614</v>
      </c>
      <c r="AL2" s="199">
        <f>ROUND(N(data!B217),0)</f>
        <v>-29001</v>
      </c>
      <c r="AM2" s="199">
        <f>ROUND(N(data!C217),0)</f>
        <v>10663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5515765</v>
      </c>
      <c r="AS2" s="199">
        <f>ROUND(N(data!C219),0)</f>
        <v>-2274693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8298160</v>
      </c>
      <c r="AY2" s="199">
        <f>ROUND(N(data!C225),0)</f>
        <v>61203</v>
      </c>
      <c r="AZ2" s="199">
        <f>ROUND(N(data!D225),0)</f>
        <v>0</v>
      </c>
      <c r="BA2" s="199">
        <f>ROUND(N(data!B226),0)</f>
        <v>107975831</v>
      </c>
      <c r="BB2" s="199">
        <f>ROUND(N(data!C226),0)</f>
        <v>7223257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6125525</v>
      </c>
      <c r="BH2" s="199">
        <f>ROUND(N(data!C228),0)</f>
        <v>764606</v>
      </c>
      <c r="BI2" s="199">
        <f>ROUND(N(data!D228),0)</f>
        <v>0</v>
      </c>
      <c r="BJ2" s="199">
        <f>ROUND(N(data!B229),0)</f>
        <v>112581163</v>
      </c>
      <c r="BK2" s="199">
        <f>ROUND(N(data!C229),0)</f>
        <v>4736835</v>
      </c>
      <c r="BL2" s="199">
        <f>ROUND(N(data!D229),0)</f>
        <v>-244171</v>
      </c>
      <c r="BM2" s="199">
        <f>ROUND(N(data!B230),0)</f>
        <v>18298</v>
      </c>
      <c r="BN2" s="199">
        <f>ROUND(N(data!C230),0)</f>
        <v>-36596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1023116814</v>
      </c>
      <c r="BW2" s="199">
        <f>ROUND(N(data!C240),0)</f>
        <v>203968095</v>
      </c>
      <c r="BX2" s="199">
        <f>ROUND(N(data!C241),0)</f>
        <v>3793794</v>
      </c>
      <c r="BY2" s="199">
        <f>ROUND(N(data!C242),0)</f>
        <v>42105289</v>
      </c>
      <c r="BZ2" s="199">
        <f>ROUND(N(data!C243),0)</f>
        <v>356770815</v>
      </c>
      <c r="CA2" s="199">
        <f>ROUND(N(data!C244),0)</f>
        <v>2908367</v>
      </c>
      <c r="CB2" s="199">
        <f>ROUND(N(data!C247),0)</f>
        <v>528</v>
      </c>
      <c r="CC2" s="199">
        <f>ROUND(N(data!C249),0)</f>
        <v>18817933</v>
      </c>
      <c r="CD2" s="199">
        <f>ROUND(N(data!C250),0)</f>
        <v>7003058</v>
      </c>
      <c r="CE2" s="199">
        <f>ROUND(N(data!C254)+N(data!C255),0)</f>
        <v>0</v>
      </c>
      <c r="CF2" s="199">
        <f>ROUND(N(data!D237),0)</f>
        <v>20713175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003</v>
      </c>
      <c r="B2" s="12" t="str">
        <f>RIGHT(data!C96,4)</f>
        <v>2024</v>
      </c>
      <c r="C2" s="12" t="s">
        <v>1163</v>
      </c>
      <c r="D2" s="198">
        <f>ROUND(N(data!C127),0)</f>
        <v>9519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56130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56</v>
      </c>
      <c r="M2" s="198">
        <f>ROUND(N(data!C133),0)</f>
        <v>0</v>
      </c>
      <c r="N2" s="198">
        <f>ROUND(N(data!C134),0)</f>
        <v>125</v>
      </c>
      <c r="O2" s="198">
        <f>ROUND(N(data!C135),0)</f>
        <v>0</v>
      </c>
      <c r="P2" s="198">
        <f>ROUND(N(data!C136),0)</f>
        <v>0</v>
      </c>
      <c r="Q2" s="198">
        <f>ROUND(N(data!C137),0)</f>
        <v>30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349</v>
      </c>
      <c r="X2" s="198">
        <f>ROUND(N(data!C145),0)</f>
        <v>0</v>
      </c>
      <c r="Y2" s="198">
        <f>ROUND(N(data!B154),0)</f>
        <v>5304</v>
      </c>
      <c r="Z2" s="198">
        <f>ROUND(N(data!B155),0)</f>
        <v>31278</v>
      </c>
      <c r="AA2" s="198">
        <f>ROUND(N(data!B156),0)</f>
        <v>84532</v>
      </c>
      <c r="AB2" s="198">
        <f>ROUND(N(data!B157),0)</f>
        <v>1008093426</v>
      </c>
      <c r="AC2" s="198">
        <f>ROUND(N(data!B158),0)</f>
        <v>270851182</v>
      </c>
      <c r="AD2" s="198">
        <f>ROUND(N(data!C154),0)</f>
        <v>1113</v>
      </c>
      <c r="AE2" s="198">
        <f>ROUND(N(data!C155),0)</f>
        <v>6564</v>
      </c>
      <c r="AF2" s="198">
        <f>ROUND(N(data!C156),0)</f>
        <v>17739</v>
      </c>
      <c r="AG2" s="198">
        <f>ROUND(N(data!C157),0)</f>
        <v>202890288</v>
      </c>
      <c r="AH2" s="198">
        <f>ROUND(N(data!C158),0)</f>
        <v>65491148</v>
      </c>
      <c r="AI2" s="198">
        <f>ROUND(N(data!D154),0)</f>
        <v>3102</v>
      </c>
      <c r="AJ2" s="198">
        <f>ROUND(N(data!D155),0)</f>
        <v>18289</v>
      </c>
      <c r="AK2" s="198">
        <f>ROUND(N(data!D156),0)</f>
        <v>49427</v>
      </c>
      <c r="AL2" s="198">
        <f>ROUND(N(data!D157),0)</f>
        <v>533846682</v>
      </c>
      <c r="AM2" s="198">
        <f>ROUND(N(data!D158),0)</f>
        <v>213969886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abSelected="1" workbookViewId="0">
      <selection activeCell="D2" sqref="D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003</v>
      </c>
      <c r="B2" s="200" t="str">
        <f>RIGHT(data!C96,4)</f>
        <v>2024</v>
      </c>
      <c r="C2" s="12" t="s">
        <v>1163</v>
      </c>
      <c r="D2" s="198">
        <f>ROUND(N(data!C266),0)</f>
        <v>353018331</v>
      </c>
      <c r="E2" s="198">
        <f>ROUND(N(data!C267),0)</f>
        <v>0</v>
      </c>
      <c r="F2" s="198">
        <f>ROUND(N(data!C268),0)</f>
        <v>234805209</v>
      </c>
      <c r="G2" s="198">
        <f>ROUND(N(data!C269),0)</f>
        <v>130293310</v>
      </c>
      <c r="H2" s="198">
        <f>ROUND(N(data!C270),0)</f>
        <v>0</v>
      </c>
      <c r="I2" s="198">
        <f>ROUND(N(data!C271),0)</f>
        <v>4762304</v>
      </c>
      <c r="J2" s="198">
        <f>ROUND(N(data!C272),0)</f>
        <v>0</v>
      </c>
      <c r="K2" s="198">
        <f>ROUND(N(data!C273),0)</f>
        <v>7587098</v>
      </c>
      <c r="L2" s="198">
        <f>ROUND(N(data!C274),0)</f>
        <v>0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37000000</v>
      </c>
      <c r="R2" s="198">
        <f>ROUND(N(data!C284),0)</f>
        <v>8437683</v>
      </c>
      <c r="S2" s="198">
        <f>ROUND(N(data!C285),0)</f>
        <v>152860087</v>
      </c>
      <c r="T2" s="198">
        <f>ROUND(N(data!C286),0)</f>
        <v>-18338</v>
      </c>
      <c r="U2" s="198">
        <f>ROUND(N(data!C287),0)</f>
        <v>11006413</v>
      </c>
      <c r="V2" s="198">
        <f>ROUND(N(data!C288),0)</f>
        <v>139096333</v>
      </c>
      <c r="W2" s="198">
        <f>ROUND(N(data!C289),0)</f>
        <v>0</v>
      </c>
      <c r="X2" s="198">
        <f>ROUND(N(data!C290),0)</f>
        <v>3241072</v>
      </c>
      <c r="Y2" s="198">
        <f>ROUND(N(data!C291),0)</f>
        <v>0</v>
      </c>
      <c r="Z2" s="198">
        <f>ROUND(N(data!C292),0)</f>
        <v>247992453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35769049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21636306</v>
      </c>
      <c r="AK2" s="198">
        <f>ROUND(N(data!C316),0)</f>
        <v>8612589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8582441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64941569</v>
      </c>
      <c r="BA2" s="198">
        <f>ROUND(N(data!C336),0)</f>
        <v>0</v>
      </c>
      <c r="BB2" s="198">
        <f>ROUND(N(data!C337),0)</f>
        <v>0</v>
      </c>
      <c r="BC2" s="198">
        <f>ROUND(N(data!C338),0)</f>
        <v>2378153</v>
      </c>
      <c r="BD2" s="198">
        <f>ROUND(N(data!C339),0)</f>
        <v>0</v>
      </c>
      <c r="BE2" s="198">
        <f>ROUND(N(data!C343),0)</f>
        <v>503128422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1484.09</v>
      </c>
      <c r="BL2" s="198">
        <f>ROUND(N(data!C358),0)</f>
        <v>1744830396</v>
      </c>
      <c r="BM2" s="198">
        <f>ROUND(N(data!C359),0)</f>
        <v>550312216</v>
      </c>
      <c r="BN2" s="198">
        <f>ROUND(N(data!C363),0)</f>
        <v>1632663174</v>
      </c>
      <c r="BO2" s="198">
        <f>ROUND(N(data!C364),0)</f>
        <v>25820990</v>
      </c>
      <c r="BP2" s="198">
        <f>ROUND(N(data!C365),0)</f>
        <v>0</v>
      </c>
      <c r="BQ2" s="198">
        <f>ROUND(N(data!D381),0)</f>
        <v>9388432</v>
      </c>
      <c r="BR2" s="198">
        <f>ROUND(N(data!C370),0)</f>
        <v>1907410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1613934</v>
      </c>
      <c r="BX2" s="198">
        <f>ROUND(N(data!C376),0)</f>
        <v>0</v>
      </c>
      <c r="BY2" s="198">
        <f>ROUND(N(data!C377),0)</f>
        <v>0</v>
      </c>
      <c r="BZ2" s="198">
        <f>ROUND(N(data!C378),0)</f>
        <v>578842</v>
      </c>
      <c r="CA2" s="198">
        <f>ROUND(N(data!C379),0)</f>
        <v>1563335</v>
      </c>
      <c r="CB2" s="198">
        <f>ROUND(N(data!C380),0)</f>
        <v>3724911</v>
      </c>
      <c r="CC2" s="198">
        <f>ROUND(N(data!C382),0)</f>
        <v>0</v>
      </c>
      <c r="CD2" s="198">
        <f>ROUND(N(data!C389),0)</f>
        <v>170296444</v>
      </c>
      <c r="CE2" s="198">
        <f>ROUND(N(data!C390),0)</f>
        <v>43281017</v>
      </c>
      <c r="CF2" s="198">
        <f>ROUND(N(data!C391),0)</f>
        <v>12691802</v>
      </c>
      <c r="CG2" s="198">
        <f>ROUND(N(data!C392),0)</f>
        <v>133543613</v>
      </c>
      <c r="CH2" s="198">
        <f>ROUND(N(data!C393),0)</f>
        <v>0</v>
      </c>
      <c r="CI2" s="198">
        <f>ROUND(N(data!C394),0)</f>
        <v>43648610</v>
      </c>
      <c r="CJ2" s="198">
        <f>ROUND(N(data!C395),0)</f>
        <v>13261800</v>
      </c>
      <c r="CK2" s="198">
        <f>ROUND(N(data!C396),0)</f>
        <v>7141649</v>
      </c>
      <c r="CL2" s="198">
        <f>ROUND(N(data!C397),0)</f>
        <v>0</v>
      </c>
      <c r="CM2" s="198">
        <f>ROUND(N(data!C398),0)</f>
        <v>0</v>
      </c>
      <c r="CN2" s="198">
        <f>ROUND(N(data!C399),0)</f>
        <v>1305398</v>
      </c>
      <c r="CO2" s="198">
        <f>ROUND(N(data!C362),0)</f>
        <v>20713175</v>
      </c>
      <c r="CP2" s="198">
        <f>ROUND(N(data!D415),0)</f>
        <v>215996373</v>
      </c>
      <c r="CQ2" s="52">
        <f>ROUND(N(data!C401),0)</f>
        <v>2620188</v>
      </c>
      <c r="CR2" s="52">
        <f>ROUND(N(data!C402),0)</f>
        <v>14304618</v>
      </c>
      <c r="CS2" s="52">
        <f>ROUND(N(data!C403),0)</f>
        <v>550580</v>
      </c>
      <c r="CT2" s="52">
        <f>ROUND(N(data!C404),0)</f>
        <v>5907971</v>
      </c>
      <c r="CU2" s="52">
        <f>ROUND(N(data!C405),0)</f>
        <v>1184536</v>
      </c>
      <c r="CV2" s="52">
        <f>ROUND(N(data!C406),0)</f>
        <v>213882</v>
      </c>
      <c r="CW2" s="52">
        <f>ROUND(N(data!C407),0)</f>
        <v>0</v>
      </c>
      <c r="CX2" s="52">
        <f>ROUND(N(data!C408),0)</f>
        <v>9255170</v>
      </c>
      <c r="CY2" s="52">
        <f>ROUND(N(data!C409),0)</f>
        <v>146168139</v>
      </c>
      <c r="CZ2" s="52">
        <f>ROUND(N(data!C410),0)</f>
        <v>402266</v>
      </c>
      <c r="DA2" s="52">
        <f>ROUND(N(data!C411),0)</f>
        <v>249649</v>
      </c>
      <c r="DB2" s="52">
        <f>ROUND(N(data!C412),0)</f>
        <v>31820121</v>
      </c>
      <c r="DC2" s="52">
        <f>ROUND(N(data!C413),0)</f>
        <v>2263034</v>
      </c>
      <c r="DD2" s="52">
        <f>ROUND(N(data!C414),0)</f>
        <v>1056219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h4FBxEJEYFJbmlJlVXZ1gc1QpFXFc3abFAdwGbJsn6X88KsVw1tOyarScF2j2nPbDXKLtzBLeoinc1x24jzO8A==" saltValue="BB8WVWxKiUUM3IPSJKlH0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003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11777</v>
      </c>
      <c r="F2" s="271">
        <f>ROUND(N(data!C60), 2)</f>
        <v>182.23</v>
      </c>
      <c r="G2" s="198">
        <f>ROUND(N(data!C61), 0)</f>
        <v>20413275</v>
      </c>
      <c r="H2" s="198">
        <f>ROUND(N(data!C62), 0)</f>
        <v>2847151</v>
      </c>
      <c r="I2" s="198">
        <f>ROUND(N(data!C63), 0)</f>
        <v>32600</v>
      </c>
      <c r="J2" s="198">
        <f>ROUND(N(data!C64), 0)</f>
        <v>3356728</v>
      </c>
      <c r="K2" s="198">
        <f>ROUND(N(data!C65), 0)</f>
        <v>0</v>
      </c>
      <c r="L2" s="198">
        <f>ROUND(N(data!C66), 0)</f>
        <v>99072</v>
      </c>
      <c r="M2" s="198">
        <f>ROUND(N(data!C67), 0)</f>
        <v>911998</v>
      </c>
      <c r="N2" s="198">
        <f>ROUND(N(data!C68), 0)</f>
        <v>89839</v>
      </c>
      <c r="O2" s="198">
        <f>ROUND(N(data!C69), 0)</f>
        <v>22115680</v>
      </c>
      <c r="P2" s="198">
        <f>ROUND(N(data!C70), 0)</f>
        <v>16191</v>
      </c>
      <c r="Q2" s="198">
        <f>ROUND(N(data!C71), 0)</f>
        <v>4130353</v>
      </c>
      <c r="R2" s="198">
        <f>ROUND(N(data!C72), 0)</f>
        <v>0</v>
      </c>
      <c r="S2" s="198">
        <f>ROUND(N(data!C73), 0)</f>
        <v>0</v>
      </c>
      <c r="T2" s="198">
        <f>ROUND(N(data!C74), 0)</f>
        <v>249375</v>
      </c>
      <c r="U2" s="198">
        <f>ROUND(N(data!C75), 0)</f>
        <v>0</v>
      </c>
      <c r="V2" s="198">
        <f>ROUND(N(data!C76), 0)</f>
        <v>0</v>
      </c>
      <c r="W2" s="198">
        <f>ROUND(N(data!C77), 0)</f>
        <v>37573</v>
      </c>
      <c r="X2" s="198">
        <f>ROUND(N(data!C78), 0)</f>
        <v>17521038</v>
      </c>
      <c r="Y2" s="198">
        <f>ROUND(N(data!C79), 0)</f>
        <v>132244</v>
      </c>
      <c r="Z2" s="198">
        <f>ROUND(N(data!C80), 0)</f>
        <v>16966</v>
      </c>
      <c r="AA2" s="198">
        <f>ROUND(N(data!C81), 0)</f>
        <v>0</v>
      </c>
      <c r="AB2" s="198">
        <f>ROUND(N(data!C82), 0)</f>
        <v>10615</v>
      </c>
      <c r="AC2" s="198">
        <f>ROUND(N(data!C83), 0)</f>
        <v>1325</v>
      </c>
      <c r="AD2" s="198">
        <f>ROUND(N(data!C84), 0)</f>
        <v>0</v>
      </c>
      <c r="AE2" s="198">
        <f>ROUND(N(data!C89), 0)</f>
        <v>137563527</v>
      </c>
      <c r="AF2" s="198">
        <f>ROUND(N(data!C87), 0)</f>
        <v>137132421</v>
      </c>
      <c r="AG2" s="198">
        <f>ROUND(N(data!C90), 0)</f>
        <v>37705</v>
      </c>
      <c r="AH2" s="198">
        <f>ROUND(N(data!C91), 0)</f>
        <v>0</v>
      </c>
      <c r="AI2" s="198">
        <f>ROUND(N(data!C92), 0)</f>
        <v>6230</v>
      </c>
      <c r="AJ2" s="198">
        <f>ROUND(N(data!C93), 0)</f>
        <v>0</v>
      </c>
      <c r="AK2" s="271">
        <f>ROUND(N(data!C94), 2)</f>
        <v>100.36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003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003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38056</v>
      </c>
      <c r="F4" s="271">
        <f>ROUND(N(data!E60), 2)</f>
        <v>286.60000000000002</v>
      </c>
      <c r="G4" s="198">
        <f>ROUND(N(data!E61), 0)</f>
        <v>28900526</v>
      </c>
      <c r="H4" s="198">
        <f>ROUND(N(data!E62), 0)</f>
        <v>4054320</v>
      </c>
      <c r="I4" s="198">
        <f>ROUND(N(data!E63), 0)</f>
        <v>0</v>
      </c>
      <c r="J4" s="198">
        <f>ROUND(N(data!E64), 0)</f>
        <v>2303975</v>
      </c>
      <c r="K4" s="198">
        <f>ROUND(N(data!E65), 0)</f>
        <v>0</v>
      </c>
      <c r="L4" s="198">
        <f>ROUND(N(data!E66), 0)</f>
        <v>1754873</v>
      </c>
      <c r="M4" s="198">
        <f>ROUND(N(data!E67), 0)</f>
        <v>395256</v>
      </c>
      <c r="N4" s="198">
        <f>ROUND(N(data!E68), 0)</f>
        <v>232640</v>
      </c>
      <c r="O4" s="198">
        <f>ROUND(N(data!E69), 0)</f>
        <v>31666494</v>
      </c>
      <c r="P4" s="198">
        <f>ROUND(N(data!E70), 0)</f>
        <v>3689</v>
      </c>
      <c r="Q4" s="198">
        <f>ROUND(N(data!E71), 0)</f>
        <v>6076431</v>
      </c>
      <c r="R4" s="198">
        <f>ROUND(N(data!E72), 0)</f>
        <v>0</v>
      </c>
      <c r="S4" s="198">
        <f>ROUND(N(data!E73), 0)</f>
        <v>0</v>
      </c>
      <c r="T4" s="198">
        <f>ROUND(N(data!E74), 0)</f>
        <v>596265</v>
      </c>
      <c r="U4" s="198">
        <f>ROUND(N(data!E75), 0)</f>
        <v>0</v>
      </c>
      <c r="V4" s="198">
        <f>ROUND(N(data!E76), 0)</f>
        <v>0</v>
      </c>
      <c r="W4" s="198">
        <f>ROUND(N(data!E77), 0)</f>
        <v>31271</v>
      </c>
      <c r="X4" s="198">
        <f>ROUND(N(data!E78), 0)</f>
        <v>24805780</v>
      </c>
      <c r="Y4" s="198">
        <f>ROUND(N(data!E79), 0)</f>
        <v>80222</v>
      </c>
      <c r="Z4" s="198">
        <f>ROUND(N(data!E80), 0)</f>
        <v>22069</v>
      </c>
      <c r="AA4" s="198">
        <f>ROUND(N(data!E81), 0)</f>
        <v>0</v>
      </c>
      <c r="AB4" s="198">
        <f>ROUND(N(data!E82), 0)</f>
        <v>16183</v>
      </c>
      <c r="AC4" s="198">
        <f>ROUND(N(data!E83), 0)</f>
        <v>34584</v>
      </c>
      <c r="AD4" s="198">
        <f>ROUND(N(data!E84), 0)</f>
        <v>0</v>
      </c>
      <c r="AE4" s="198">
        <f>ROUND(N(data!E89), 0)</f>
        <v>221337032</v>
      </c>
      <c r="AF4" s="198">
        <f>ROUND(N(data!E87), 0)</f>
        <v>215738993</v>
      </c>
      <c r="AG4" s="198">
        <f>ROUND(N(data!E90), 0)</f>
        <v>58397</v>
      </c>
      <c r="AH4" s="198">
        <f>ROUND(N(data!E91), 0)</f>
        <v>0</v>
      </c>
      <c r="AI4" s="198">
        <f>ROUND(N(data!E92), 0)</f>
        <v>9649</v>
      </c>
      <c r="AJ4" s="198">
        <f>ROUND(N(data!E93), 0)</f>
        <v>0</v>
      </c>
      <c r="AK4" s="271">
        <f>ROUND(N(data!E94), 2)</f>
        <v>157.44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003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003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5746</v>
      </c>
      <c r="F6" s="271">
        <f>ROUND(N(data!G60), 2)</f>
        <v>32.090000000000003</v>
      </c>
      <c r="G6" s="198">
        <f>ROUND(N(data!G61), 0)</f>
        <v>3835544</v>
      </c>
      <c r="H6" s="198">
        <f>ROUND(N(data!G62), 0)</f>
        <v>526536</v>
      </c>
      <c r="I6" s="198">
        <f>ROUND(N(data!G63), 0)</f>
        <v>0</v>
      </c>
      <c r="J6" s="198">
        <f>ROUND(N(data!G64), 0)</f>
        <v>169652</v>
      </c>
      <c r="K6" s="198">
        <f>ROUND(N(data!G65), 0)</f>
        <v>0</v>
      </c>
      <c r="L6" s="198">
        <f>ROUND(N(data!G66), 0)</f>
        <v>2145</v>
      </c>
      <c r="M6" s="198">
        <f>ROUND(N(data!G67), 0)</f>
        <v>492</v>
      </c>
      <c r="N6" s="198">
        <f>ROUND(N(data!G68), 0)</f>
        <v>6432</v>
      </c>
      <c r="O6" s="198">
        <f>ROUND(N(data!G69), 0)</f>
        <v>3703388</v>
      </c>
      <c r="P6" s="198">
        <f>ROUND(N(data!G70), 0)</f>
        <v>13</v>
      </c>
      <c r="Q6" s="198">
        <f>ROUND(N(data!G71), 0)</f>
        <v>302518</v>
      </c>
      <c r="R6" s="198">
        <f>ROUND(N(data!G72), 0)</f>
        <v>0</v>
      </c>
      <c r="S6" s="198">
        <f>ROUND(N(data!G73), 0)</f>
        <v>0</v>
      </c>
      <c r="T6" s="198">
        <f>ROUND(N(data!G74), 0)</f>
        <v>64853</v>
      </c>
      <c r="U6" s="198">
        <f>ROUND(N(data!G75), 0)</f>
        <v>0</v>
      </c>
      <c r="V6" s="198">
        <f>ROUND(N(data!G76), 0)</f>
        <v>0</v>
      </c>
      <c r="W6" s="198">
        <f>ROUND(N(data!G77), 0)</f>
        <v>6907</v>
      </c>
      <c r="X6" s="198">
        <f>ROUND(N(data!G78), 0)</f>
        <v>3292108</v>
      </c>
      <c r="Y6" s="198">
        <f>ROUND(N(data!G79), 0)</f>
        <v>3346</v>
      </c>
      <c r="Z6" s="198">
        <f>ROUND(N(data!G80), 0)</f>
        <v>561</v>
      </c>
      <c r="AA6" s="198">
        <f>ROUND(N(data!G81), 0)</f>
        <v>0</v>
      </c>
      <c r="AB6" s="198">
        <f>ROUND(N(data!G82), 0)</f>
        <v>13529</v>
      </c>
      <c r="AC6" s="198">
        <f>ROUND(N(data!G83), 0)</f>
        <v>19553</v>
      </c>
      <c r="AD6" s="198">
        <f>ROUND(N(data!G84), 0)</f>
        <v>0</v>
      </c>
      <c r="AE6" s="198">
        <f>ROUND(N(data!G89), 0)</f>
        <v>24555345</v>
      </c>
      <c r="AF6" s="198">
        <f>ROUND(N(data!G87), 0)</f>
        <v>24554565</v>
      </c>
      <c r="AG6" s="198">
        <f>ROUND(N(data!G90), 0)</f>
        <v>14337</v>
      </c>
      <c r="AH6" s="198">
        <f>ROUND(N(data!G91), 0)</f>
        <v>0</v>
      </c>
      <c r="AI6" s="198">
        <f>ROUND(N(data!G92), 0)</f>
        <v>2369</v>
      </c>
      <c r="AJ6" s="198">
        <f>ROUND(N(data!G93), 0)</f>
        <v>0</v>
      </c>
      <c r="AK6" s="271">
        <f>ROUND(N(data!G94), 2)</f>
        <v>17.350000000000001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003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0</v>
      </c>
      <c r="F7" s="271">
        <f>ROUND(N(data!H60), 2)</f>
        <v>0.01</v>
      </c>
      <c r="G7" s="198">
        <f>ROUND(N(data!H61), 0)</f>
        <v>878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546</v>
      </c>
      <c r="N7" s="198">
        <f>ROUND(N(data!H68), 0)</f>
        <v>0</v>
      </c>
      <c r="O7" s="198">
        <f>ROUND(N(data!H69), 0)</f>
        <v>754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754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003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003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003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003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003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003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003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003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0</v>
      </c>
      <c r="F15" s="271">
        <f>ROUND(N(data!P60), 2)</f>
        <v>121.81</v>
      </c>
      <c r="G15" s="198">
        <f>ROUND(N(data!P61), 0)</f>
        <v>14596210</v>
      </c>
      <c r="H15" s="198">
        <f>ROUND(N(data!P62), 0)</f>
        <v>1876499</v>
      </c>
      <c r="I15" s="198">
        <f>ROUND(N(data!P63), 0)</f>
        <v>43327</v>
      </c>
      <c r="J15" s="198">
        <f>ROUND(N(data!P64), 0)</f>
        <v>9282452</v>
      </c>
      <c r="K15" s="198">
        <f>ROUND(N(data!P65), 0)</f>
        <v>0</v>
      </c>
      <c r="L15" s="198">
        <f>ROUND(N(data!P66), 0)</f>
        <v>217552</v>
      </c>
      <c r="M15" s="198">
        <f>ROUND(N(data!P67), 0)</f>
        <v>3717783</v>
      </c>
      <c r="N15" s="198">
        <f>ROUND(N(data!P68), 0)</f>
        <v>573928</v>
      </c>
      <c r="O15" s="198">
        <f>ROUND(N(data!P69), 0)</f>
        <v>15631946</v>
      </c>
      <c r="P15" s="198">
        <f>ROUND(N(data!P70), 0)</f>
        <v>22353</v>
      </c>
      <c r="Q15" s="198">
        <f>ROUND(N(data!P71), 0)</f>
        <v>2257697</v>
      </c>
      <c r="R15" s="198">
        <f>ROUND(N(data!P72), 0)</f>
        <v>206</v>
      </c>
      <c r="S15" s="198">
        <f>ROUND(N(data!P73), 0)</f>
        <v>0</v>
      </c>
      <c r="T15" s="198">
        <f>ROUND(N(data!P74), 0)</f>
        <v>177777</v>
      </c>
      <c r="U15" s="198">
        <f>ROUND(N(data!P75), 0)</f>
        <v>0</v>
      </c>
      <c r="V15" s="198">
        <f>ROUND(N(data!P76), 0)</f>
        <v>0</v>
      </c>
      <c r="W15" s="198">
        <f>ROUND(N(data!P77), 0)</f>
        <v>535596</v>
      </c>
      <c r="X15" s="198">
        <f>ROUND(N(data!P78), 0)</f>
        <v>12528159</v>
      </c>
      <c r="Y15" s="198">
        <f>ROUND(N(data!P79), 0)</f>
        <v>85688</v>
      </c>
      <c r="Z15" s="198">
        <f>ROUND(N(data!P80), 0)</f>
        <v>11482</v>
      </c>
      <c r="AA15" s="198">
        <f>ROUND(N(data!P81), 0)</f>
        <v>0</v>
      </c>
      <c r="AB15" s="198">
        <f>ROUND(N(data!P82), 0)</f>
        <v>3402</v>
      </c>
      <c r="AC15" s="198">
        <f>ROUND(N(data!P83), 0)</f>
        <v>9586</v>
      </c>
      <c r="AD15" s="198">
        <f>ROUND(N(data!P84), 0)</f>
        <v>0</v>
      </c>
      <c r="AE15" s="198">
        <f>ROUND(N(data!P89), 0)</f>
        <v>595742518</v>
      </c>
      <c r="AF15" s="198">
        <f>ROUND(N(data!P87), 0)</f>
        <v>543096933</v>
      </c>
      <c r="AG15" s="198">
        <f>ROUND(N(data!P90), 0)</f>
        <v>55418</v>
      </c>
      <c r="AH15" s="198">
        <f>ROUND(N(data!P91), 0)</f>
        <v>0</v>
      </c>
      <c r="AI15" s="198">
        <f>ROUND(N(data!P92), 0)</f>
        <v>9157</v>
      </c>
      <c r="AJ15" s="198">
        <f>ROUND(N(data!P93), 0)</f>
        <v>0</v>
      </c>
      <c r="AK15" s="271">
        <f>ROUND(N(data!P94), 2)</f>
        <v>40.17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003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0</v>
      </c>
      <c r="F16" s="271">
        <f>ROUND(N(data!Q60), 2)</f>
        <v>14.11</v>
      </c>
      <c r="G16" s="198">
        <f>ROUND(N(data!Q61), 0)</f>
        <v>2416446</v>
      </c>
      <c r="H16" s="198">
        <f>ROUND(N(data!Q62), 0)</f>
        <v>301384</v>
      </c>
      <c r="I16" s="198">
        <f>ROUND(N(data!Q63), 0)</f>
        <v>0</v>
      </c>
      <c r="J16" s="198">
        <f>ROUND(N(data!Q64), 0)</f>
        <v>12626</v>
      </c>
      <c r="K16" s="198">
        <f>ROUND(N(data!Q65), 0)</f>
        <v>0</v>
      </c>
      <c r="L16" s="198">
        <f>ROUND(N(data!Q66), 0)</f>
        <v>593</v>
      </c>
      <c r="M16" s="198">
        <f>ROUND(N(data!Q67), 0)</f>
        <v>8555</v>
      </c>
      <c r="N16" s="198">
        <f>ROUND(N(data!Q68), 0)</f>
        <v>0</v>
      </c>
      <c r="O16" s="198">
        <f>ROUND(N(data!Q69), 0)</f>
        <v>2087040</v>
      </c>
      <c r="P16" s="198">
        <f>ROUND(N(data!Q70), 0)</f>
        <v>0</v>
      </c>
      <c r="Q16" s="198">
        <f>ROUND(N(data!Q71), 0)</f>
        <v>-12000</v>
      </c>
      <c r="R16" s="198">
        <f>ROUND(N(data!Q72), 0)</f>
        <v>0</v>
      </c>
      <c r="S16" s="198">
        <f>ROUND(N(data!Q73), 0)</f>
        <v>0</v>
      </c>
      <c r="T16" s="198">
        <f>ROUND(N(data!Q74), 0)</f>
        <v>12832</v>
      </c>
      <c r="U16" s="198">
        <f>ROUND(N(data!Q75), 0)</f>
        <v>0</v>
      </c>
      <c r="V16" s="198">
        <f>ROUND(N(data!Q76), 0)</f>
        <v>0</v>
      </c>
      <c r="W16" s="198">
        <f>ROUND(N(data!Q77), 0)</f>
        <v>2001</v>
      </c>
      <c r="X16" s="198">
        <f>ROUND(N(data!Q78), 0)</f>
        <v>2074074</v>
      </c>
      <c r="Y16" s="198">
        <f>ROUND(N(data!Q79), 0)</f>
        <v>0</v>
      </c>
      <c r="Z16" s="198">
        <f>ROUND(N(data!Q80), 0)</f>
        <v>770</v>
      </c>
      <c r="AA16" s="198">
        <f>ROUND(N(data!Q81), 0)</f>
        <v>0</v>
      </c>
      <c r="AB16" s="198">
        <f>ROUND(N(data!Q82), 0)</f>
        <v>612</v>
      </c>
      <c r="AC16" s="198">
        <f>ROUND(N(data!Q83), 0)</f>
        <v>8751</v>
      </c>
      <c r="AD16" s="198">
        <f>ROUND(N(data!Q84), 0)</f>
        <v>0</v>
      </c>
      <c r="AE16" s="198">
        <f>ROUND(N(data!Q89), 0)</f>
        <v>21607732</v>
      </c>
      <c r="AF16" s="198">
        <f>ROUND(N(data!Q87), 0)</f>
        <v>17284768</v>
      </c>
      <c r="AG16" s="198">
        <f>ROUND(N(data!Q90), 0)</f>
        <v>1952</v>
      </c>
      <c r="AH16" s="198">
        <f>ROUND(N(data!Q91), 0)</f>
        <v>0</v>
      </c>
      <c r="AI16" s="198">
        <f>ROUND(N(data!Q92), 0)</f>
        <v>323</v>
      </c>
      <c r="AJ16" s="198">
        <f>ROUND(N(data!Q93), 0)</f>
        <v>0</v>
      </c>
      <c r="AK16" s="271">
        <f>ROUND(N(data!Q94), 2)</f>
        <v>10.35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003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0</v>
      </c>
      <c r="F17" s="271">
        <f>ROUND(N(data!R60), 2)</f>
        <v>15.42</v>
      </c>
      <c r="G17" s="198">
        <f>ROUND(N(data!R61), 0)</f>
        <v>1777673</v>
      </c>
      <c r="H17" s="198">
        <f>ROUND(N(data!R62), 0)</f>
        <v>193481</v>
      </c>
      <c r="I17" s="198">
        <f>ROUND(N(data!R63), 0)</f>
        <v>5633181</v>
      </c>
      <c r="J17" s="198">
        <f>ROUND(N(data!R64), 0)</f>
        <v>3491943</v>
      </c>
      <c r="K17" s="198">
        <f>ROUND(N(data!R65), 0)</f>
        <v>0</v>
      </c>
      <c r="L17" s="198">
        <f>ROUND(N(data!R66), 0)</f>
        <v>16769</v>
      </c>
      <c r="M17" s="198">
        <f>ROUND(N(data!R67), 0)</f>
        <v>303530</v>
      </c>
      <c r="N17" s="198">
        <f>ROUND(N(data!R68), 0)</f>
        <v>0</v>
      </c>
      <c r="O17" s="198">
        <f>ROUND(N(data!R69), 0)</f>
        <v>1601384</v>
      </c>
      <c r="P17" s="198">
        <f>ROUND(N(data!R70), 0)</f>
        <v>64680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7350</v>
      </c>
      <c r="X17" s="198">
        <f>ROUND(N(data!R78), 0)</f>
        <v>1525805</v>
      </c>
      <c r="Y17" s="198">
        <f>ROUND(N(data!R79), 0)</f>
        <v>1547</v>
      </c>
      <c r="Z17" s="198">
        <f>ROUND(N(data!R80), 0)</f>
        <v>775</v>
      </c>
      <c r="AA17" s="198">
        <f>ROUND(N(data!R81), 0)</f>
        <v>0</v>
      </c>
      <c r="AB17" s="198">
        <f>ROUND(N(data!R82), 0)</f>
        <v>1227</v>
      </c>
      <c r="AC17" s="198">
        <f>ROUND(N(data!R83), 0)</f>
        <v>0</v>
      </c>
      <c r="AD17" s="198">
        <f>ROUND(N(data!R84), 0)</f>
        <v>0</v>
      </c>
      <c r="AE17" s="198">
        <f>ROUND(N(data!R89), 0)</f>
        <v>6952902</v>
      </c>
      <c r="AF17" s="198">
        <f>ROUND(N(data!R87), 0)</f>
        <v>6860475</v>
      </c>
      <c r="AG17" s="198">
        <f>ROUND(N(data!R90), 0)</f>
        <v>665</v>
      </c>
      <c r="AH17" s="198">
        <f>ROUND(N(data!R91), 0)</f>
        <v>0</v>
      </c>
      <c r="AI17" s="198">
        <f>ROUND(N(data!R92), 0)</f>
        <v>110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003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72</v>
      </c>
      <c r="J18" s="198">
        <f>ROUND(N(data!S64), 0)</f>
        <v>22057063</v>
      </c>
      <c r="K18" s="198">
        <f>ROUND(N(data!S65), 0)</f>
        <v>0</v>
      </c>
      <c r="L18" s="198">
        <f>ROUND(N(data!S66), 0)</f>
        <v>433568</v>
      </c>
      <c r="M18" s="198">
        <f>ROUND(N(data!S67), 0)</f>
        <v>88200</v>
      </c>
      <c r="N18" s="198">
        <f>ROUND(N(data!S68), 0)</f>
        <v>345515</v>
      </c>
      <c r="O18" s="198">
        <f>ROUND(N(data!S69), 0)</f>
        <v>662821</v>
      </c>
      <c r="P18" s="198">
        <f>ROUND(N(data!S70), 0)</f>
        <v>4435</v>
      </c>
      <c r="Q18" s="198">
        <f>ROUND(N(data!S71), 0)</f>
        <v>0</v>
      </c>
      <c r="R18" s="198">
        <f>ROUND(N(data!S72), 0)</f>
        <v>6069</v>
      </c>
      <c r="S18" s="198">
        <f>ROUND(N(data!S73), 0)</f>
        <v>0</v>
      </c>
      <c r="T18" s="198">
        <f>ROUND(N(data!S74), 0)</f>
        <v>2475</v>
      </c>
      <c r="U18" s="198">
        <f>ROUND(N(data!S75), 0)</f>
        <v>0</v>
      </c>
      <c r="V18" s="198">
        <f>ROUND(N(data!S76), 0)</f>
        <v>0</v>
      </c>
      <c r="W18" s="198">
        <f>ROUND(N(data!S77), 0)</f>
        <v>649842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11206</v>
      </c>
      <c r="AF18" s="198">
        <f>ROUND(N(data!S87), 0)</f>
        <v>11206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003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1">
        <f>ROUND(N(data!T60), 2)</f>
        <v>2.1800000000000002</v>
      </c>
      <c r="G19" s="198">
        <f>ROUND(N(data!T61), 0)</f>
        <v>326453</v>
      </c>
      <c r="H19" s="198">
        <f>ROUND(N(data!T62), 0)</f>
        <v>33562</v>
      </c>
      <c r="I19" s="198">
        <f>ROUND(N(data!T63), 0)</f>
        <v>0</v>
      </c>
      <c r="J19" s="198">
        <f>ROUND(N(data!T64), 0)</f>
        <v>169859</v>
      </c>
      <c r="K19" s="198">
        <f>ROUND(N(data!T65), 0)</f>
        <v>0</v>
      </c>
      <c r="L19" s="198">
        <f>ROUND(N(data!T66), 0)</f>
        <v>3011</v>
      </c>
      <c r="M19" s="198">
        <f>ROUND(N(data!T67), 0)</f>
        <v>1762</v>
      </c>
      <c r="N19" s="198">
        <f>ROUND(N(data!T68), 0)</f>
        <v>0</v>
      </c>
      <c r="O19" s="198">
        <f>ROUND(N(data!T69), 0)</f>
        <v>381654</v>
      </c>
      <c r="P19" s="198">
        <f>ROUND(N(data!T70), 0)</f>
        <v>0</v>
      </c>
      <c r="Q19" s="198">
        <f>ROUND(N(data!T71), 0)</f>
        <v>101236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280200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218</v>
      </c>
      <c r="AD19" s="198">
        <f>ROUND(N(data!T84), 0)</f>
        <v>0</v>
      </c>
      <c r="AE19" s="198">
        <f>ROUND(N(data!T89), 0)</f>
        <v>2302236</v>
      </c>
      <c r="AF19" s="198">
        <f>ROUND(N(data!T87), 0)</f>
        <v>2276663</v>
      </c>
      <c r="AG19" s="198">
        <f>ROUND(N(data!T90), 0)</f>
        <v>657</v>
      </c>
      <c r="AH19" s="198">
        <f>ROUND(N(data!T91), 0)</f>
        <v>0</v>
      </c>
      <c r="AI19" s="198">
        <f>ROUND(N(data!T92), 0)</f>
        <v>109</v>
      </c>
      <c r="AJ19" s="198">
        <f>ROUND(N(data!T93), 0)</f>
        <v>0</v>
      </c>
      <c r="AK19" s="271">
        <f>ROUND(N(data!T94), 2)</f>
        <v>1.52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003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0</v>
      </c>
      <c r="F20" s="271">
        <f>ROUND(N(data!U60), 2)</f>
        <v>2.19</v>
      </c>
      <c r="G20" s="198">
        <f>ROUND(N(data!U61), 0)</f>
        <v>248187</v>
      </c>
      <c r="H20" s="198">
        <f>ROUND(N(data!U62), 0)</f>
        <v>35482</v>
      </c>
      <c r="I20" s="198">
        <f>ROUND(N(data!U63), 0)</f>
        <v>1186577</v>
      </c>
      <c r="J20" s="198">
        <f>ROUND(N(data!U64), 0)</f>
        <v>519848</v>
      </c>
      <c r="K20" s="198">
        <f>ROUND(N(data!U65), 0)</f>
        <v>0</v>
      </c>
      <c r="L20" s="198">
        <f>ROUND(N(data!U66), 0)</f>
        <v>6905220</v>
      </c>
      <c r="M20" s="198">
        <f>ROUND(N(data!U67), 0)</f>
        <v>38856</v>
      </c>
      <c r="N20" s="198">
        <f>ROUND(N(data!U68), 0)</f>
        <v>0</v>
      </c>
      <c r="O20" s="198">
        <f>ROUND(N(data!U69), 0)</f>
        <v>2750334</v>
      </c>
      <c r="P20" s="198">
        <f>ROUND(N(data!U70), 0)</f>
        <v>2505532</v>
      </c>
      <c r="Q20" s="198">
        <f>ROUND(N(data!U71), 0)</f>
        <v>0</v>
      </c>
      <c r="R20" s="198">
        <f>ROUND(N(data!U72), 0)</f>
        <v>923</v>
      </c>
      <c r="S20" s="198">
        <f>ROUND(N(data!U73), 0)</f>
        <v>0</v>
      </c>
      <c r="T20" s="198">
        <f>ROUND(N(data!U74), 0)</f>
        <v>25</v>
      </c>
      <c r="U20" s="198">
        <f>ROUND(N(data!U75), 0)</f>
        <v>0</v>
      </c>
      <c r="V20" s="198">
        <f>ROUND(N(data!U76), 0)</f>
        <v>0</v>
      </c>
      <c r="W20" s="198">
        <f>ROUND(N(data!U77), 0)</f>
        <v>25708</v>
      </c>
      <c r="X20" s="198">
        <f>ROUND(N(data!U78), 0)</f>
        <v>213023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300</v>
      </c>
      <c r="AC20" s="198">
        <f>ROUND(N(data!U83), 0)</f>
        <v>4823</v>
      </c>
      <c r="AD20" s="198">
        <f>ROUND(N(data!U84), 0)</f>
        <v>0</v>
      </c>
      <c r="AE20" s="198">
        <f>ROUND(N(data!U89), 0)</f>
        <v>81292867</v>
      </c>
      <c r="AF20" s="198">
        <f>ROUND(N(data!U87), 0)</f>
        <v>63064420</v>
      </c>
      <c r="AG20" s="198">
        <f>ROUND(N(data!U90), 0)</f>
        <v>1987</v>
      </c>
      <c r="AH20" s="198">
        <f>ROUND(N(data!U91), 0)</f>
        <v>0</v>
      </c>
      <c r="AI20" s="198">
        <f>ROUND(N(data!U92), 0)</f>
        <v>328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003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0</v>
      </c>
      <c r="F21" s="271">
        <f>ROUND(N(data!V60), 2)</f>
        <v>110.85</v>
      </c>
      <c r="G21" s="198">
        <f>ROUND(N(data!V61), 0)</f>
        <v>15807389</v>
      </c>
      <c r="H21" s="198">
        <f>ROUND(N(data!V62), 0)</f>
        <v>2232502</v>
      </c>
      <c r="I21" s="198">
        <f>ROUND(N(data!V63), 0)</f>
        <v>122925</v>
      </c>
      <c r="J21" s="198">
        <f>ROUND(N(data!V64), 0)</f>
        <v>69855439</v>
      </c>
      <c r="K21" s="198">
        <f>ROUND(N(data!V65), 0)</f>
        <v>0</v>
      </c>
      <c r="L21" s="198">
        <f>ROUND(N(data!V66), 0)</f>
        <v>490120</v>
      </c>
      <c r="M21" s="198">
        <f>ROUND(N(data!V67), 0)</f>
        <v>1890639</v>
      </c>
      <c r="N21" s="198">
        <f>ROUND(N(data!V68), 0)</f>
        <v>2232496</v>
      </c>
      <c r="O21" s="198">
        <f>ROUND(N(data!V69), 0)</f>
        <v>15166135</v>
      </c>
      <c r="P21" s="198">
        <f>ROUND(N(data!V70), 0)</f>
        <v>362</v>
      </c>
      <c r="Q21" s="198">
        <f>ROUND(N(data!V71), 0)</f>
        <v>983061</v>
      </c>
      <c r="R21" s="198">
        <f>ROUND(N(data!V72), 0)</f>
        <v>9380</v>
      </c>
      <c r="S21" s="198">
        <f>ROUND(N(data!V73), 0)</f>
        <v>0</v>
      </c>
      <c r="T21" s="198">
        <f>ROUND(N(data!V74), 0)</f>
        <v>97968</v>
      </c>
      <c r="U21" s="198">
        <f>ROUND(N(data!V75), 0)</f>
        <v>5515</v>
      </c>
      <c r="V21" s="198">
        <f>ROUND(N(data!V76), 0)</f>
        <v>0</v>
      </c>
      <c r="W21" s="198">
        <f>ROUND(N(data!V77), 0)</f>
        <v>472448</v>
      </c>
      <c r="X21" s="198">
        <f>ROUND(N(data!V78), 0)</f>
        <v>13567733</v>
      </c>
      <c r="Y21" s="198">
        <f>ROUND(N(data!V79), 0)</f>
        <v>3845</v>
      </c>
      <c r="Z21" s="198">
        <f>ROUND(N(data!V80), 0)</f>
        <v>5284</v>
      </c>
      <c r="AA21" s="198">
        <f>ROUND(N(data!V81), 0)</f>
        <v>0</v>
      </c>
      <c r="AB21" s="198">
        <f>ROUND(N(data!V82), 0)</f>
        <v>12383</v>
      </c>
      <c r="AC21" s="198">
        <f>ROUND(N(data!V83), 0)</f>
        <v>8156</v>
      </c>
      <c r="AD21" s="198">
        <f>ROUND(N(data!V84), 0)</f>
        <v>0</v>
      </c>
      <c r="AE21" s="198">
        <f>ROUND(N(data!V89), 0)</f>
        <v>648232535</v>
      </c>
      <c r="AF21" s="198">
        <f>ROUND(N(data!V87), 0)</f>
        <v>400184843</v>
      </c>
      <c r="AG21" s="198">
        <f>ROUND(N(data!V90), 0)</f>
        <v>37483</v>
      </c>
      <c r="AH21" s="198">
        <f>ROUND(N(data!V91), 0)</f>
        <v>0</v>
      </c>
      <c r="AI21" s="198">
        <f>ROUND(N(data!V92), 0)</f>
        <v>6193</v>
      </c>
      <c r="AJ21" s="198">
        <f>ROUND(N(data!V93), 0)</f>
        <v>0</v>
      </c>
      <c r="AK21" s="271">
        <f>ROUND(N(data!V94), 2)</f>
        <v>21.61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003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0</v>
      </c>
      <c r="F22" s="271">
        <f>ROUND(N(data!W60), 2)</f>
        <v>19.13</v>
      </c>
      <c r="G22" s="198">
        <f>ROUND(N(data!W61), 0)</f>
        <v>2994059</v>
      </c>
      <c r="H22" s="198">
        <f>ROUND(N(data!W62), 0)</f>
        <v>422996</v>
      </c>
      <c r="I22" s="198">
        <f>ROUND(N(data!W63), 0)</f>
        <v>0</v>
      </c>
      <c r="J22" s="198">
        <f>ROUND(N(data!W64), 0)</f>
        <v>872096</v>
      </c>
      <c r="K22" s="198">
        <f>ROUND(N(data!W65), 0)</f>
        <v>0</v>
      </c>
      <c r="L22" s="198">
        <f>ROUND(N(data!W66), 0)</f>
        <v>601136</v>
      </c>
      <c r="M22" s="198">
        <f>ROUND(N(data!W67), 0)</f>
        <v>1011730</v>
      </c>
      <c r="N22" s="198">
        <f>ROUND(N(data!W68), 0)</f>
        <v>516482</v>
      </c>
      <c r="O22" s="198">
        <f>ROUND(N(data!W69), 0)</f>
        <v>2700662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54406</v>
      </c>
      <c r="U22" s="198">
        <f>ROUND(N(data!W75), 0)</f>
        <v>0</v>
      </c>
      <c r="V22" s="198">
        <f>ROUND(N(data!W76), 0)</f>
        <v>0</v>
      </c>
      <c r="W22" s="198">
        <f>ROUND(N(data!W77), 0)</f>
        <v>75301</v>
      </c>
      <c r="X22" s="198">
        <f>ROUND(N(data!W78), 0)</f>
        <v>2569848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1310</v>
      </c>
      <c r="AC22" s="198">
        <f>ROUND(N(data!W83), 0)</f>
        <v>-203</v>
      </c>
      <c r="AD22" s="198">
        <f>ROUND(N(data!W84), 0)</f>
        <v>0</v>
      </c>
      <c r="AE22" s="198">
        <f>ROUND(N(data!W89), 0)</f>
        <v>34832760</v>
      </c>
      <c r="AF22" s="198">
        <f>ROUND(N(data!W87), 0)</f>
        <v>9499070</v>
      </c>
      <c r="AG22" s="198">
        <f>ROUND(N(data!W90), 0)</f>
        <v>5622</v>
      </c>
      <c r="AH22" s="198">
        <f>ROUND(N(data!W91), 0)</f>
        <v>0</v>
      </c>
      <c r="AI22" s="198">
        <f>ROUND(N(data!W92), 0)</f>
        <v>929</v>
      </c>
      <c r="AJ22" s="198">
        <f>ROUND(N(data!W93), 0)</f>
        <v>0</v>
      </c>
      <c r="AK22" s="271">
        <f>ROUND(N(data!W94), 2)</f>
        <v>1.54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003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0</v>
      </c>
      <c r="F23" s="271">
        <f>ROUND(N(data!X60), 2)</f>
        <v>10.51</v>
      </c>
      <c r="G23" s="198">
        <f>ROUND(N(data!X61), 0)</f>
        <v>1547286</v>
      </c>
      <c r="H23" s="198">
        <f>ROUND(N(data!X62), 0)</f>
        <v>213929</v>
      </c>
      <c r="I23" s="198">
        <f>ROUND(N(data!X63), 0)</f>
        <v>0</v>
      </c>
      <c r="J23" s="198">
        <f>ROUND(N(data!X64), 0)</f>
        <v>98169</v>
      </c>
      <c r="K23" s="198">
        <f>ROUND(N(data!X65), 0)</f>
        <v>0</v>
      </c>
      <c r="L23" s="198">
        <f>ROUND(N(data!X66), 0)</f>
        <v>514331</v>
      </c>
      <c r="M23" s="198">
        <f>ROUND(N(data!X67), 0)</f>
        <v>300343</v>
      </c>
      <c r="N23" s="198">
        <f>ROUND(N(data!X68), 0)</f>
        <v>0</v>
      </c>
      <c r="O23" s="198">
        <f>ROUND(N(data!X69), 0)</f>
        <v>1342160</v>
      </c>
      <c r="P23" s="198">
        <f>ROUND(N(data!X70), 0)</f>
        <v>0</v>
      </c>
      <c r="Q23" s="198">
        <f>ROUND(N(data!X71), 0)</f>
        <v>59601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-45501</v>
      </c>
      <c r="X23" s="198">
        <f>ROUND(N(data!X78), 0)</f>
        <v>1328060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34055002</v>
      </c>
      <c r="AF23" s="198">
        <f>ROUND(N(data!X87), 0)</f>
        <v>13805318</v>
      </c>
      <c r="AG23" s="198">
        <f>ROUND(N(data!X90), 0)</f>
        <v>1691</v>
      </c>
      <c r="AH23" s="198">
        <f>ROUND(N(data!X91), 0)</f>
        <v>0</v>
      </c>
      <c r="AI23" s="198">
        <f>ROUND(N(data!X92), 0)</f>
        <v>279</v>
      </c>
      <c r="AJ23" s="198">
        <f>ROUND(N(data!X93), 0)</f>
        <v>0</v>
      </c>
      <c r="AK23" s="271">
        <f>ROUND(N(data!X94), 2)</f>
        <v>0.5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003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0</v>
      </c>
      <c r="F24" s="271">
        <f>ROUND(N(data!Y60), 2)</f>
        <v>49.06</v>
      </c>
      <c r="G24" s="198">
        <f>ROUND(N(data!Y61), 0)</f>
        <v>7930237</v>
      </c>
      <c r="H24" s="198">
        <f>ROUND(N(data!Y62), 0)</f>
        <v>1254477</v>
      </c>
      <c r="I24" s="198">
        <f>ROUND(N(data!Y63), 0)</f>
        <v>1710</v>
      </c>
      <c r="J24" s="198">
        <f>ROUND(N(data!Y64), 0)</f>
        <v>9344203</v>
      </c>
      <c r="K24" s="198">
        <f>ROUND(N(data!Y65), 0)</f>
        <v>0</v>
      </c>
      <c r="L24" s="198">
        <f>ROUND(N(data!Y66), 0)</f>
        <v>688325</v>
      </c>
      <c r="M24" s="198">
        <f>ROUND(N(data!Y67), 0)</f>
        <v>294783</v>
      </c>
      <c r="N24" s="198">
        <f>ROUND(N(data!Y68), 0)</f>
        <v>262253</v>
      </c>
      <c r="O24" s="198">
        <f>ROUND(N(data!Y69), 0)</f>
        <v>7096839</v>
      </c>
      <c r="P24" s="198">
        <f>ROUND(N(data!Y70), 0)</f>
        <v>2215</v>
      </c>
      <c r="Q24" s="198">
        <f>ROUND(N(data!Y71), 0)</f>
        <v>212241</v>
      </c>
      <c r="R24" s="198">
        <f>ROUND(N(data!Y72), 0)</f>
        <v>275</v>
      </c>
      <c r="S24" s="198">
        <f>ROUND(N(data!Y73), 0)</f>
        <v>0</v>
      </c>
      <c r="T24" s="198">
        <f>ROUND(N(data!Y74), 0)</f>
        <v>35916</v>
      </c>
      <c r="U24" s="198">
        <f>ROUND(N(data!Y75), 0)</f>
        <v>0</v>
      </c>
      <c r="V24" s="198">
        <f>ROUND(N(data!Y76), 0)</f>
        <v>0</v>
      </c>
      <c r="W24" s="198">
        <f>ROUND(N(data!Y77), 0)</f>
        <v>4391</v>
      </c>
      <c r="X24" s="198">
        <f>ROUND(N(data!Y78), 0)</f>
        <v>6806648</v>
      </c>
      <c r="Y24" s="198">
        <f>ROUND(N(data!Y79), 0)</f>
        <v>8603</v>
      </c>
      <c r="Z24" s="198">
        <f>ROUND(N(data!Y80), 0)</f>
        <v>498</v>
      </c>
      <c r="AA24" s="198">
        <f>ROUND(N(data!Y81), 0)</f>
        <v>0</v>
      </c>
      <c r="AB24" s="198">
        <f>ROUND(N(data!Y82), 0)</f>
        <v>4516</v>
      </c>
      <c r="AC24" s="198">
        <f>ROUND(N(data!Y83), 0)</f>
        <v>21536</v>
      </c>
      <c r="AD24" s="198">
        <f>ROUND(N(data!Y84), 0)</f>
        <v>-270535</v>
      </c>
      <c r="AE24" s="198">
        <f>ROUND(N(data!Y89), 0)</f>
        <v>178181352</v>
      </c>
      <c r="AF24" s="198">
        <f>ROUND(N(data!Y87), 0)</f>
        <v>139928879</v>
      </c>
      <c r="AG24" s="198">
        <f>ROUND(N(data!Y90), 0)</f>
        <v>30471</v>
      </c>
      <c r="AH24" s="198">
        <f>ROUND(N(data!Y91), 0)</f>
        <v>0</v>
      </c>
      <c r="AI24" s="198">
        <f>ROUND(N(data!Y92), 0)</f>
        <v>5035</v>
      </c>
      <c r="AJ24" s="198">
        <f>ROUND(N(data!Y93), 0)</f>
        <v>0</v>
      </c>
      <c r="AK24" s="271">
        <f>ROUND(N(data!Y94), 2)</f>
        <v>5.33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003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0</v>
      </c>
      <c r="F25" s="271">
        <f>ROUND(N(data!Z60), 2)</f>
        <v>19.79</v>
      </c>
      <c r="G25" s="198">
        <f>ROUND(N(data!Z61), 0)</f>
        <v>2887669</v>
      </c>
      <c r="H25" s="198">
        <f>ROUND(N(data!Z62), 0)</f>
        <v>357645</v>
      </c>
      <c r="I25" s="198">
        <f>ROUND(N(data!Z63), 0)</f>
        <v>16</v>
      </c>
      <c r="J25" s="198">
        <f>ROUND(N(data!Z64), 0)</f>
        <v>31316</v>
      </c>
      <c r="K25" s="198">
        <f>ROUND(N(data!Z65), 0)</f>
        <v>0</v>
      </c>
      <c r="L25" s="198">
        <f>ROUND(N(data!Z66), 0)</f>
        <v>15815555</v>
      </c>
      <c r="M25" s="198">
        <f>ROUND(N(data!Z67), 0)</f>
        <v>0</v>
      </c>
      <c r="N25" s="198">
        <f>ROUND(N(data!Z68), 0)</f>
        <v>580391</v>
      </c>
      <c r="O25" s="198">
        <f>ROUND(N(data!Z69), 0)</f>
        <v>2608332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5378</v>
      </c>
      <c r="U25" s="198">
        <f>ROUND(N(data!Z75), 0)</f>
        <v>0</v>
      </c>
      <c r="V25" s="198">
        <f>ROUND(N(data!Z76), 0)</f>
        <v>0</v>
      </c>
      <c r="W25" s="198">
        <f>ROUND(N(data!Z77), 0)</f>
        <v>5957</v>
      </c>
      <c r="X25" s="198">
        <f>ROUND(N(data!Z78), 0)</f>
        <v>2478532</v>
      </c>
      <c r="Y25" s="198">
        <f>ROUND(N(data!Z79), 0)</f>
        <v>1630</v>
      </c>
      <c r="Z25" s="198">
        <f>ROUND(N(data!Z80), 0)</f>
        <v>100</v>
      </c>
      <c r="AA25" s="198">
        <f>ROUND(N(data!Z81), 0)</f>
        <v>0</v>
      </c>
      <c r="AB25" s="198">
        <f>ROUND(N(data!Z82), 0)</f>
        <v>1572</v>
      </c>
      <c r="AC25" s="198">
        <f>ROUND(N(data!Z83), 0)</f>
        <v>115163</v>
      </c>
      <c r="AD25" s="198">
        <f>ROUND(N(data!Z84), 0)</f>
        <v>3899335</v>
      </c>
      <c r="AE25" s="198">
        <f>ROUND(N(data!Z89), 0)</f>
        <v>50845982</v>
      </c>
      <c r="AF25" s="198">
        <f>ROUND(N(data!Z87), 0)</f>
        <v>178553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3.21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003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0</v>
      </c>
      <c r="F26" s="271">
        <f>ROUND(N(data!AA60), 2)</f>
        <v>2.0699999999999998</v>
      </c>
      <c r="G26" s="198">
        <f>ROUND(N(data!AA61), 0)</f>
        <v>423991</v>
      </c>
      <c r="H26" s="198">
        <f>ROUND(N(data!AA62), 0)</f>
        <v>58503</v>
      </c>
      <c r="I26" s="198">
        <f>ROUND(N(data!AA63), 0)</f>
        <v>0</v>
      </c>
      <c r="J26" s="198">
        <f>ROUND(N(data!AA64), 0)</f>
        <v>408402</v>
      </c>
      <c r="K26" s="198">
        <f>ROUND(N(data!AA65), 0)</f>
        <v>0</v>
      </c>
      <c r="L26" s="198">
        <f>ROUND(N(data!AA66), 0)</f>
        <v>918</v>
      </c>
      <c r="M26" s="198">
        <f>ROUND(N(data!AA67), 0)</f>
        <v>36656</v>
      </c>
      <c r="N26" s="198">
        <f>ROUND(N(data!AA68), 0)</f>
        <v>0</v>
      </c>
      <c r="O26" s="198">
        <f>ROUND(N(data!AA69), 0)</f>
        <v>429782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64876</v>
      </c>
      <c r="X26" s="198">
        <f>ROUND(N(data!AA78), 0)</f>
        <v>363918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988</v>
      </c>
      <c r="AD26" s="198">
        <f>ROUND(N(data!AA84), 0)</f>
        <v>0</v>
      </c>
      <c r="AE26" s="198">
        <f>ROUND(N(data!AA89), 0)</f>
        <v>4390393</v>
      </c>
      <c r="AF26" s="198">
        <f>ROUND(N(data!AA87), 0)</f>
        <v>1564888</v>
      </c>
      <c r="AG26" s="198">
        <f>ROUND(N(data!AA90), 0)</f>
        <v>1883</v>
      </c>
      <c r="AH26" s="198">
        <f>ROUND(N(data!AA91), 0)</f>
        <v>0</v>
      </c>
      <c r="AI26" s="198">
        <f>ROUND(N(data!AA92), 0)</f>
        <v>311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003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1">
        <f>ROUND(N(data!AB60), 2)</f>
        <v>51.13</v>
      </c>
      <c r="G27" s="198">
        <f>ROUND(N(data!AB61), 0)</f>
        <v>8159929</v>
      </c>
      <c r="H27" s="198">
        <f>ROUND(N(data!AB62), 0)</f>
        <v>1101180</v>
      </c>
      <c r="I27" s="198">
        <f>ROUND(N(data!AB63), 0)</f>
        <v>-36047</v>
      </c>
      <c r="J27" s="198">
        <f>ROUND(N(data!AB64), 0)</f>
        <v>7372275</v>
      </c>
      <c r="K27" s="198">
        <f>ROUND(N(data!AB65), 0)</f>
        <v>0</v>
      </c>
      <c r="L27" s="198">
        <f>ROUND(N(data!AB66), 0)</f>
        <v>199438</v>
      </c>
      <c r="M27" s="198">
        <f>ROUND(N(data!AB67), 0)</f>
        <v>256192</v>
      </c>
      <c r="N27" s="198">
        <f>ROUND(N(data!AB68), 0)</f>
        <v>689136</v>
      </c>
      <c r="O27" s="198">
        <f>ROUND(N(data!AB69), 0)</f>
        <v>7137080</v>
      </c>
      <c r="P27" s="198">
        <f>ROUND(N(data!AB70), 0)</f>
        <v>0</v>
      </c>
      <c r="Q27" s="198">
        <f>ROUND(N(data!AB71), 0)</f>
        <v>0</v>
      </c>
      <c r="R27" s="198">
        <f>ROUND(N(data!AB72), 0)</f>
        <v>2645</v>
      </c>
      <c r="S27" s="198">
        <f>ROUND(N(data!AB73), 0)</f>
        <v>0</v>
      </c>
      <c r="T27" s="198">
        <f>ROUND(N(data!AB74), 0)</f>
        <v>5465</v>
      </c>
      <c r="U27" s="198">
        <f>ROUND(N(data!AB75), 0)</f>
        <v>0</v>
      </c>
      <c r="V27" s="198">
        <f>ROUND(N(data!AB76), 0)</f>
        <v>0</v>
      </c>
      <c r="W27" s="198">
        <f>ROUND(N(data!AB77), 0)</f>
        <v>117307</v>
      </c>
      <c r="X27" s="198">
        <f>ROUND(N(data!AB78), 0)</f>
        <v>7003796</v>
      </c>
      <c r="Y27" s="198">
        <f>ROUND(N(data!AB79), 0)</f>
        <v>0</v>
      </c>
      <c r="Z27" s="198">
        <f>ROUND(N(data!AB80), 0)</f>
        <v>2130</v>
      </c>
      <c r="AA27" s="198">
        <f>ROUND(N(data!AB81), 0)</f>
        <v>0</v>
      </c>
      <c r="AB27" s="198">
        <f>ROUND(N(data!AB82), 0)</f>
        <v>5482</v>
      </c>
      <c r="AC27" s="198">
        <f>ROUND(N(data!AB83), 0)</f>
        <v>255</v>
      </c>
      <c r="AD27" s="198">
        <f>ROUND(N(data!AB84), 0)</f>
        <v>0</v>
      </c>
      <c r="AE27" s="198">
        <f>ROUND(N(data!AB89), 0)</f>
        <v>71393586</v>
      </c>
      <c r="AF27" s="198">
        <f>ROUND(N(data!AB87), 0)</f>
        <v>61622759</v>
      </c>
      <c r="AG27" s="198">
        <f>ROUND(N(data!AB90), 0)</f>
        <v>10562</v>
      </c>
      <c r="AH27" s="198">
        <f>ROUND(N(data!AB91), 0)</f>
        <v>0</v>
      </c>
      <c r="AI27" s="198">
        <f>ROUND(N(data!AB92), 0)</f>
        <v>1745</v>
      </c>
      <c r="AJ27" s="198">
        <f>ROUND(N(data!AB93), 0)</f>
        <v>0</v>
      </c>
      <c r="AK27" s="271">
        <f>ROUND(N(data!AB94), 2)</f>
        <v>0.02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003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0</v>
      </c>
      <c r="F28" s="271">
        <f>ROUND(N(data!AC60), 2)</f>
        <v>25.11</v>
      </c>
      <c r="G28" s="198">
        <f>ROUND(N(data!AC61), 0)</f>
        <v>3085186</v>
      </c>
      <c r="H28" s="198">
        <f>ROUND(N(data!AC62), 0)</f>
        <v>445294</v>
      </c>
      <c r="I28" s="198">
        <f>ROUND(N(data!AC63), 0)</f>
        <v>0</v>
      </c>
      <c r="J28" s="198">
        <f>ROUND(N(data!AC64), 0)</f>
        <v>241720</v>
      </c>
      <c r="K28" s="198">
        <f>ROUND(N(data!AC65), 0)</f>
        <v>0</v>
      </c>
      <c r="L28" s="198">
        <f>ROUND(N(data!AC66), 0)</f>
        <v>11730</v>
      </c>
      <c r="M28" s="198">
        <f>ROUND(N(data!AC67), 0)</f>
        <v>85455</v>
      </c>
      <c r="N28" s="198">
        <f>ROUND(N(data!AC68), 0)</f>
        <v>100987</v>
      </c>
      <c r="O28" s="198">
        <f>ROUND(N(data!AC69), 0)</f>
        <v>2668144</v>
      </c>
      <c r="P28" s="198">
        <f>ROUND(N(data!AC70), 0)</f>
        <v>0</v>
      </c>
      <c r="Q28" s="198">
        <f>ROUND(N(data!AC71), 0)</f>
        <v>2831</v>
      </c>
      <c r="R28" s="198">
        <f>ROUND(N(data!AC72), 0)</f>
        <v>0</v>
      </c>
      <c r="S28" s="198">
        <f>ROUND(N(data!AC73), 0)</f>
        <v>0</v>
      </c>
      <c r="T28" s="198">
        <f>ROUND(N(data!AC74), 0)</f>
        <v>933</v>
      </c>
      <c r="U28" s="198">
        <f>ROUND(N(data!AC75), 0)</f>
        <v>0</v>
      </c>
      <c r="V28" s="198">
        <f>ROUND(N(data!AC76), 0)</f>
        <v>0</v>
      </c>
      <c r="W28" s="198">
        <f>ROUND(N(data!AC77), 0)</f>
        <v>2614</v>
      </c>
      <c r="X28" s="198">
        <f>ROUND(N(data!AC78), 0)</f>
        <v>2648064</v>
      </c>
      <c r="Y28" s="198">
        <f>ROUND(N(data!AC79), 0)</f>
        <v>0</v>
      </c>
      <c r="Z28" s="198">
        <f>ROUND(N(data!AC80), 0)</f>
        <v>1445</v>
      </c>
      <c r="AA28" s="198">
        <f>ROUND(N(data!AC81), 0)</f>
        <v>0</v>
      </c>
      <c r="AB28" s="198">
        <f>ROUND(N(data!AC82), 0)</f>
        <v>10833</v>
      </c>
      <c r="AC28" s="198">
        <f>ROUND(N(data!AC83), 0)</f>
        <v>1424</v>
      </c>
      <c r="AD28" s="198">
        <f>ROUND(N(data!AC84), 0)</f>
        <v>0</v>
      </c>
      <c r="AE28" s="198">
        <f>ROUND(N(data!AC89), 0)</f>
        <v>57196032</v>
      </c>
      <c r="AF28" s="198">
        <f>ROUND(N(data!AC87), 0)</f>
        <v>55429750</v>
      </c>
      <c r="AG28" s="198">
        <f>ROUND(N(data!AC90), 0)</f>
        <v>3086</v>
      </c>
      <c r="AH28" s="198">
        <f>ROUND(N(data!AC91), 0)</f>
        <v>0</v>
      </c>
      <c r="AI28" s="198">
        <f>ROUND(N(data!AC92), 0)</f>
        <v>510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003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1">
        <f>ROUND(N(data!AD60), 2)</f>
        <v>3.76</v>
      </c>
      <c r="G29" s="198">
        <f>ROUND(N(data!AD61), 0)</f>
        <v>577939</v>
      </c>
      <c r="H29" s="198">
        <f>ROUND(N(data!AD62), 0)</f>
        <v>0</v>
      </c>
      <c r="I29" s="198">
        <f>ROUND(N(data!AD63), 0)</f>
        <v>0</v>
      </c>
      <c r="J29" s="198">
        <f>ROUND(N(data!AD64), 0)</f>
        <v>48195</v>
      </c>
      <c r="K29" s="198">
        <f>ROUND(N(data!AD65), 0)</f>
        <v>0</v>
      </c>
      <c r="L29" s="198">
        <f>ROUND(N(data!AD66), 0)</f>
        <v>6063</v>
      </c>
      <c r="M29" s="198">
        <f>ROUND(N(data!AD67), 0)</f>
        <v>0</v>
      </c>
      <c r="N29" s="198">
        <f>ROUND(N(data!AD68), 0)</f>
        <v>0</v>
      </c>
      <c r="O29" s="198">
        <f>ROUND(N(data!AD69), 0)</f>
        <v>519598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6940</v>
      </c>
      <c r="U29" s="198">
        <f>ROUND(N(data!AD75), 0)</f>
        <v>0</v>
      </c>
      <c r="V29" s="198">
        <f>ROUND(N(data!AD76), 0)</f>
        <v>0</v>
      </c>
      <c r="W29" s="198">
        <f>ROUND(N(data!AD77), 0)</f>
        <v>1481</v>
      </c>
      <c r="X29" s="198">
        <f>ROUND(N(data!AD78), 0)</f>
        <v>496054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15123</v>
      </c>
      <c r="AD29" s="198">
        <f>ROUND(N(data!AD84), 0)</f>
        <v>0</v>
      </c>
      <c r="AE29" s="198">
        <f>ROUND(N(data!AD89), 0)</f>
        <v>6363295</v>
      </c>
      <c r="AF29" s="198">
        <f>ROUND(N(data!AD87), 0)</f>
        <v>6264564</v>
      </c>
      <c r="AG29" s="198">
        <f>ROUND(N(data!AD90), 0)</f>
        <v>855</v>
      </c>
      <c r="AH29" s="198">
        <f>ROUND(N(data!AD91), 0)</f>
        <v>0</v>
      </c>
      <c r="AI29" s="198">
        <f>ROUND(N(data!AD92), 0)</f>
        <v>141</v>
      </c>
      <c r="AJ29" s="198">
        <f>ROUND(N(data!AD93), 0)</f>
        <v>0</v>
      </c>
      <c r="AK29" s="271">
        <f>ROUND(N(data!AD94), 2)</f>
        <v>3.64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003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0</v>
      </c>
      <c r="F30" s="271">
        <f>ROUND(N(data!AE60), 2)</f>
        <v>43.93</v>
      </c>
      <c r="G30" s="198">
        <f>ROUND(N(data!AE61), 0)</f>
        <v>5192368</v>
      </c>
      <c r="H30" s="198">
        <f>ROUND(N(data!AE62), 0)</f>
        <v>764903</v>
      </c>
      <c r="I30" s="198">
        <f>ROUND(N(data!AE63), 0)</f>
        <v>0</v>
      </c>
      <c r="J30" s="198">
        <f>ROUND(N(data!AE64), 0)</f>
        <v>43357</v>
      </c>
      <c r="K30" s="198">
        <f>ROUND(N(data!AE65), 0)</f>
        <v>0</v>
      </c>
      <c r="L30" s="198">
        <f>ROUND(N(data!AE66), 0)</f>
        <v>4897</v>
      </c>
      <c r="M30" s="198">
        <f>ROUND(N(data!AE67), 0)</f>
        <v>64793</v>
      </c>
      <c r="N30" s="198">
        <f>ROUND(N(data!AE68), 0)</f>
        <v>345520</v>
      </c>
      <c r="O30" s="198">
        <f>ROUND(N(data!AE69), 0)</f>
        <v>4627309</v>
      </c>
      <c r="P30" s="198">
        <f>ROUND(N(data!AE70), 0)</f>
        <v>0</v>
      </c>
      <c r="Q30" s="198">
        <f>ROUND(N(data!AE71), 0)</f>
        <v>119151</v>
      </c>
      <c r="R30" s="198">
        <f>ROUND(N(data!AE72), 0)</f>
        <v>0</v>
      </c>
      <c r="S30" s="198">
        <f>ROUND(N(data!AE73), 0)</f>
        <v>0</v>
      </c>
      <c r="T30" s="198">
        <f>ROUND(N(data!AE74), 0)</f>
        <v>13643</v>
      </c>
      <c r="U30" s="198">
        <f>ROUND(N(data!AE75), 0)</f>
        <v>0</v>
      </c>
      <c r="V30" s="198">
        <f>ROUND(N(data!AE76), 0)</f>
        <v>0</v>
      </c>
      <c r="W30" s="198">
        <f>ROUND(N(data!AE77), 0)</f>
        <v>6875</v>
      </c>
      <c r="X30" s="198">
        <f>ROUND(N(data!AE78), 0)</f>
        <v>4456692</v>
      </c>
      <c r="Y30" s="198">
        <f>ROUND(N(data!AE79), 0)</f>
        <v>0</v>
      </c>
      <c r="Z30" s="198">
        <f>ROUND(N(data!AE80), 0)</f>
        <v>1510</v>
      </c>
      <c r="AA30" s="198">
        <f>ROUND(N(data!AE81), 0)</f>
        <v>0</v>
      </c>
      <c r="AB30" s="198">
        <f>ROUND(N(data!AE82), 0)</f>
        <v>21025</v>
      </c>
      <c r="AC30" s="198">
        <f>ROUND(N(data!AE83), 0)</f>
        <v>8413</v>
      </c>
      <c r="AD30" s="198">
        <f>ROUND(N(data!AE84), 0)</f>
        <v>0</v>
      </c>
      <c r="AE30" s="198">
        <f>ROUND(N(data!AE89), 0)</f>
        <v>19012613</v>
      </c>
      <c r="AF30" s="198">
        <f>ROUND(N(data!AE87), 0)</f>
        <v>13163100</v>
      </c>
      <c r="AG30" s="198">
        <f>ROUND(N(data!AE90), 0)</f>
        <v>6761</v>
      </c>
      <c r="AH30" s="198">
        <f>ROUND(N(data!AE91), 0)</f>
        <v>0</v>
      </c>
      <c r="AI30" s="198">
        <f>ROUND(N(data!AE92), 0)</f>
        <v>1117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003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003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0</v>
      </c>
      <c r="F32" s="271">
        <f>ROUND(N(data!AG60), 2)</f>
        <v>63.43</v>
      </c>
      <c r="G32" s="198">
        <f>ROUND(N(data!AG61), 0)</f>
        <v>7044231</v>
      </c>
      <c r="H32" s="198">
        <f>ROUND(N(data!AG62), 0)</f>
        <v>966213</v>
      </c>
      <c r="I32" s="198">
        <f>ROUND(N(data!AG63), 0)</f>
        <v>216941</v>
      </c>
      <c r="J32" s="198">
        <f>ROUND(N(data!AG64), 0)</f>
        <v>913300</v>
      </c>
      <c r="K32" s="198">
        <f>ROUND(N(data!AG65), 0)</f>
        <v>0</v>
      </c>
      <c r="L32" s="198">
        <f>ROUND(N(data!AG66), 0)</f>
        <v>11318</v>
      </c>
      <c r="M32" s="198">
        <f>ROUND(N(data!AG67), 0)</f>
        <v>213701</v>
      </c>
      <c r="N32" s="198">
        <f>ROUND(N(data!AG68), 0)</f>
        <v>0</v>
      </c>
      <c r="O32" s="198">
        <f>ROUND(N(data!AG69), 0)</f>
        <v>6365743</v>
      </c>
      <c r="P32" s="198">
        <f>ROUND(N(data!AG70), 0)</f>
        <v>1169</v>
      </c>
      <c r="Q32" s="198">
        <f>ROUND(N(data!AG71), 0)</f>
        <v>103436</v>
      </c>
      <c r="R32" s="198">
        <f>ROUND(N(data!AG72), 0)</f>
        <v>145</v>
      </c>
      <c r="S32" s="198">
        <f>ROUND(N(data!AG73), 0)</f>
        <v>0</v>
      </c>
      <c r="T32" s="198">
        <f>ROUND(N(data!AG74), 0)</f>
        <v>160296</v>
      </c>
      <c r="U32" s="198">
        <f>ROUND(N(data!AG75), 0)</f>
        <v>0</v>
      </c>
      <c r="V32" s="198">
        <f>ROUND(N(data!AG76), 0)</f>
        <v>0</v>
      </c>
      <c r="W32" s="198">
        <f>ROUND(N(data!AG77), 0)</f>
        <v>17553</v>
      </c>
      <c r="X32" s="198">
        <f>ROUND(N(data!AG78), 0)</f>
        <v>6046175</v>
      </c>
      <c r="Y32" s="198">
        <f>ROUND(N(data!AG79), 0)</f>
        <v>6829</v>
      </c>
      <c r="Z32" s="198">
        <f>ROUND(N(data!AG80), 0)</f>
        <v>29141</v>
      </c>
      <c r="AA32" s="198">
        <f>ROUND(N(data!AG81), 0)</f>
        <v>0</v>
      </c>
      <c r="AB32" s="198">
        <f>ROUND(N(data!AG82), 0)</f>
        <v>238</v>
      </c>
      <c r="AC32" s="198">
        <f>ROUND(N(data!AG83), 0)</f>
        <v>761</v>
      </c>
      <c r="AD32" s="198">
        <f>ROUND(N(data!AG84), 0)</f>
        <v>0</v>
      </c>
      <c r="AE32" s="198">
        <f>ROUND(N(data!AG89), 0)</f>
        <v>68044274</v>
      </c>
      <c r="AF32" s="198">
        <f>ROUND(N(data!AG87), 0)</f>
        <v>14509035</v>
      </c>
      <c r="AG32" s="198">
        <f>ROUND(N(data!AG90), 0)</f>
        <v>10537</v>
      </c>
      <c r="AH32" s="198">
        <f>ROUND(N(data!AG91), 0)</f>
        <v>0</v>
      </c>
      <c r="AI32" s="198">
        <f>ROUND(N(data!AG92), 0)</f>
        <v>1741</v>
      </c>
      <c r="AJ32" s="198">
        <f>ROUND(N(data!AG93), 0)</f>
        <v>0</v>
      </c>
      <c r="AK32" s="271">
        <f>ROUND(N(data!AG94), 2)</f>
        <v>35.68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003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003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003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0</v>
      </c>
      <c r="F35" s="271">
        <f>ROUND(N(data!AJ60), 2)</f>
        <v>36.700000000000003</v>
      </c>
      <c r="G35" s="198">
        <f>ROUND(N(data!AJ61), 0)</f>
        <v>4355455</v>
      </c>
      <c r="H35" s="198">
        <f>ROUND(N(data!AJ62), 0)</f>
        <v>631384</v>
      </c>
      <c r="I35" s="198">
        <f>ROUND(N(data!AJ63), 0)</f>
        <v>356</v>
      </c>
      <c r="J35" s="198">
        <f>ROUND(N(data!AJ64), 0)</f>
        <v>699648</v>
      </c>
      <c r="K35" s="198">
        <f>ROUND(N(data!AJ65), 0)</f>
        <v>0</v>
      </c>
      <c r="L35" s="198">
        <f>ROUND(N(data!AJ66), 0)</f>
        <v>998742</v>
      </c>
      <c r="M35" s="198">
        <f>ROUND(N(data!AJ67), 0)</f>
        <v>1306</v>
      </c>
      <c r="N35" s="198">
        <f>ROUND(N(data!AJ68), 0)</f>
        <v>356191</v>
      </c>
      <c r="O35" s="198">
        <f>ROUND(N(data!AJ69), 0)</f>
        <v>8463759</v>
      </c>
      <c r="P35" s="198">
        <f>ROUND(N(data!AJ70), 0)</f>
        <v>16</v>
      </c>
      <c r="Q35" s="198">
        <f>ROUND(N(data!AJ71), 0)</f>
        <v>0</v>
      </c>
      <c r="R35" s="198">
        <f>ROUND(N(data!AJ72), 0)</f>
        <v>888</v>
      </c>
      <c r="S35" s="198">
        <f>ROUND(N(data!AJ73), 0)</f>
        <v>0</v>
      </c>
      <c r="T35" s="198">
        <f>ROUND(N(data!AJ74), 0)</f>
        <v>14184</v>
      </c>
      <c r="U35" s="198">
        <f>ROUND(N(data!AJ75), 0)</f>
        <v>0</v>
      </c>
      <c r="V35" s="198">
        <f>ROUND(N(data!AJ76), 0)</f>
        <v>0</v>
      </c>
      <c r="W35" s="198">
        <f>ROUND(N(data!AJ77), 0)</f>
        <v>4674791</v>
      </c>
      <c r="X35" s="198">
        <f>ROUND(N(data!AJ78), 0)</f>
        <v>3738356</v>
      </c>
      <c r="Y35" s="198">
        <f>ROUND(N(data!AJ79), 0)</f>
        <v>0</v>
      </c>
      <c r="Z35" s="198">
        <f>ROUND(N(data!AJ80), 0)</f>
        <v>15145</v>
      </c>
      <c r="AA35" s="198">
        <f>ROUND(N(data!AJ81), 0)</f>
        <v>0</v>
      </c>
      <c r="AB35" s="198">
        <f>ROUND(N(data!AJ82), 0)</f>
        <v>4419</v>
      </c>
      <c r="AC35" s="198">
        <f>ROUND(N(data!AJ83), 0)</f>
        <v>15960</v>
      </c>
      <c r="AD35" s="198">
        <f>ROUND(N(data!AJ84), 0)</f>
        <v>4405</v>
      </c>
      <c r="AE35" s="198">
        <f>ROUND(N(data!AJ89), 0)</f>
        <v>12312435</v>
      </c>
      <c r="AF35" s="198">
        <f>ROUND(N(data!AJ87), 0)</f>
        <v>5908</v>
      </c>
      <c r="AG35" s="198">
        <f>ROUND(N(data!AJ90), 0)</f>
        <v>12165</v>
      </c>
      <c r="AH35" s="198">
        <f>ROUND(N(data!AJ91), 0)</f>
        <v>0</v>
      </c>
      <c r="AI35" s="198">
        <f>ROUND(N(data!AJ92), 0)</f>
        <v>2010</v>
      </c>
      <c r="AJ35" s="198">
        <f>ROUND(N(data!AJ93), 0)</f>
        <v>0</v>
      </c>
      <c r="AK35" s="271">
        <f>ROUND(N(data!AJ94), 2)</f>
        <v>6.22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003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0</v>
      </c>
      <c r="F36" s="271">
        <f>ROUND(N(data!AK60), 2)</f>
        <v>14.9</v>
      </c>
      <c r="G36" s="198">
        <f>ROUND(N(data!AK61), 0)</f>
        <v>1776979</v>
      </c>
      <c r="H36" s="198">
        <f>ROUND(N(data!AK62), 0)</f>
        <v>260503</v>
      </c>
      <c r="I36" s="198">
        <f>ROUND(N(data!AK63), 0)</f>
        <v>0</v>
      </c>
      <c r="J36" s="198">
        <f>ROUND(N(data!AK64), 0)</f>
        <v>2979</v>
      </c>
      <c r="K36" s="198">
        <f>ROUND(N(data!AK65), 0)</f>
        <v>0</v>
      </c>
      <c r="L36" s="198">
        <f>ROUND(N(data!AK66), 0)</f>
        <v>3524</v>
      </c>
      <c r="M36" s="198">
        <f>ROUND(N(data!AK67), 0)</f>
        <v>0</v>
      </c>
      <c r="N36" s="198">
        <f>ROUND(N(data!AK68), 0)</f>
        <v>0</v>
      </c>
      <c r="O36" s="198">
        <f>ROUND(N(data!AK69), 0)</f>
        <v>1637319</v>
      </c>
      <c r="P36" s="198">
        <f>ROUND(N(data!AK70), 0)</f>
        <v>0</v>
      </c>
      <c r="Q36" s="198">
        <f>ROUND(N(data!AK71), 0)</f>
        <v>106070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1525209</v>
      </c>
      <c r="Y36" s="198">
        <f>ROUND(N(data!AK79), 0)</f>
        <v>0</v>
      </c>
      <c r="Z36" s="198">
        <f>ROUND(N(data!AK80), 0)</f>
        <v>900</v>
      </c>
      <c r="AA36" s="198">
        <f>ROUND(N(data!AK81), 0)</f>
        <v>0</v>
      </c>
      <c r="AB36" s="198">
        <f>ROUND(N(data!AK82), 0)</f>
        <v>1765</v>
      </c>
      <c r="AC36" s="198">
        <f>ROUND(N(data!AK83), 0)</f>
        <v>3375</v>
      </c>
      <c r="AD36" s="198">
        <f>ROUND(N(data!AK84), 0)</f>
        <v>0</v>
      </c>
      <c r="AE36" s="198">
        <f>ROUND(N(data!AK89), 0)</f>
        <v>12121643</v>
      </c>
      <c r="AF36" s="198">
        <f>ROUND(N(data!AK87), 0)</f>
        <v>11948440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003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0</v>
      </c>
      <c r="F37" s="271">
        <f>ROUND(N(data!AL60), 2)</f>
        <v>5.89</v>
      </c>
      <c r="G37" s="198">
        <f>ROUND(N(data!AL61), 0)</f>
        <v>630156</v>
      </c>
      <c r="H37" s="198">
        <f>ROUND(N(data!AL62), 0)</f>
        <v>94245</v>
      </c>
      <c r="I37" s="198">
        <f>ROUND(N(data!AL63), 0)</f>
        <v>0</v>
      </c>
      <c r="J37" s="198">
        <f>ROUND(N(data!AL64), 0)</f>
        <v>134</v>
      </c>
      <c r="K37" s="198">
        <f>ROUND(N(data!AL65), 0)</f>
        <v>0</v>
      </c>
      <c r="L37" s="198">
        <f>ROUND(N(data!AL66), 0)</f>
        <v>723</v>
      </c>
      <c r="M37" s="198">
        <f>ROUND(N(data!AL67), 0)</f>
        <v>0</v>
      </c>
      <c r="N37" s="198">
        <f>ROUND(N(data!AL68), 0)</f>
        <v>0</v>
      </c>
      <c r="O37" s="198">
        <f>ROUND(N(data!AL69), 0)</f>
        <v>631563</v>
      </c>
      <c r="P37" s="198">
        <f>ROUND(N(data!AL70), 0)</f>
        <v>0</v>
      </c>
      <c r="Q37" s="198">
        <f>ROUND(N(data!AL71), 0)</f>
        <v>81059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8611</v>
      </c>
      <c r="X37" s="198">
        <f>ROUND(N(data!AL78), 0)</f>
        <v>540873</v>
      </c>
      <c r="Y37" s="198">
        <f>ROUND(N(data!AL79), 0)</f>
        <v>0</v>
      </c>
      <c r="Z37" s="198">
        <f>ROUND(N(data!AL80), 0)</f>
        <v>50</v>
      </c>
      <c r="AA37" s="198">
        <f>ROUND(N(data!AL81), 0)</f>
        <v>0</v>
      </c>
      <c r="AB37" s="198">
        <f>ROUND(N(data!AL82), 0)</f>
        <v>0</v>
      </c>
      <c r="AC37" s="198">
        <f>ROUND(N(data!AL83), 0)</f>
        <v>970</v>
      </c>
      <c r="AD37" s="198">
        <f>ROUND(N(data!AL84), 0)</f>
        <v>0</v>
      </c>
      <c r="AE37" s="198">
        <f>ROUND(N(data!AL89), 0)</f>
        <v>4384745</v>
      </c>
      <c r="AF37" s="198">
        <f>ROUND(N(data!AL87), 0)</f>
        <v>4352828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003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003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003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0</v>
      </c>
      <c r="F40" s="271">
        <f>ROUND(N(data!AO60), 2)</f>
        <v>11.04</v>
      </c>
      <c r="G40" s="198">
        <f>ROUND(N(data!AO61), 0)</f>
        <v>1500830</v>
      </c>
      <c r="H40" s="198">
        <f>ROUND(N(data!AO62), 0)</f>
        <v>197281</v>
      </c>
      <c r="I40" s="198">
        <f>ROUND(N(data!AO63), 0)</f>
        <v>0</v>
      </c>
      <c r="J40" s="198">
        <f>ROUND(N(data!AO64), 0)</f>
        <v>44164</v>
      </c>
      <c r="K40" s="198">
        <f>ROUND(N(data!AO65), 0)</f>
        <v>0</v>
      </c>
      <c r="L40" s="198">
        <f>ROUND(N(data!AO66), 0)</f>
        <v>3900</v>
      </c>
      <c r="M40" s="198">
        <f>ROUND(N(data!AO67), 0)</f>
        <v>0</v>
      </c>
      <c r="N40" s="198">
        <f>ROUND(N(data!AO68), 0)</f>
        <v>0</v>
      </c>
      <c r="O40" s="198">
        <f>ROUND(N(data!AO69), 0)</f>
        <v>1312157</v>
      </c>
      <c r="P40" s="198">
        <f>ROUND(N(data!AO70), 0)</f>
        <v>0</v>
      </c>
      <c r="Q40" s="198">
        <f>ROUND(N(data!AO71), 0)</f>
        <v>1884</v>
      </c>
      <c r="R40" s="198">
        <f>ROUND(N(data!AO72), 0)</f>
        <v>0</v>
      </c>
      <c r="S40" s="198">
        <f>ROUND(N(data!AO73), 0)</f>
        <v>0</v>
      </c>
      <c r="T40" s="198">
        <f>ROUND(N(data!AO74), 0)</f>
        <v>17609</v>
      </c>
      <c r="U40" s="198">
        <f>ROUND(N(data!AO75), 0)</f>
        <v>0</v>
      </c>
      <c r="V40" s="198">
        <f>ROUND(N(data!AO76), 0)</f>
        <v>0</v>
      </c>
      <c r="W40" s="198">
        <f>ROUND(N(data!AO77), 0)</f>
        <v>3585</v>
      </c>
      <c r="X40" s="198">
        <f>ROUND(N(data!AO78), 0)</f>
        <v>1288186</v>
      </c>
      <c r="Y40" s="198">
        <f>ROUND(N(data!AO79), 0)</f>
        <v>0</v>
      </c>
      <c r="Z40" s="198">
        <f>ROUND(N(data!AO80), 0)</f>
        <v>893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2410124</v>
      </c>
      <c r="AF40" s="198">
        <f>ROUND(N(data!AO87), 0)</f>
        <v>2352017</v>
      </c>
      <c r="AG40" s="198">
        <f>ROUND(N(data!AO90), 0)</f>
        <v>5457</v>
      </c>
      <c r="AH40" s="198">
        <f>ROUND(N(data!AO91), 0)</f>
        <v>0</v>
      </c>
      <c r="AI40" s="198">
        <f>ROUND(N(data!AO92), 0)</f>
        <v>902</v>
      </c>
      <c r="AJ40" s="198">
        <f>ROUND(N(data!AO93), 0)</f>
        <v>0</v>
      </c>
      <c r="AK40" s="271">
        <f>ROUND(N(data!AO94), 2)</f>
        <v>8.2799999999999994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003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003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003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003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003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003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003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1">
        <f>ROUND(N(data!AV60), 2)</f>
        <v>7.0000000000000007E-2</v>
      </c>
      <c r="G47" s="198">
        <f>ROUND(N(data!AV61), 0)</f>
        <v>2669</v>
      </c>
      <c r="H47" s="198">
        <f>ROUND(N(data!AV62), 0)</f>
        <v>15194</v>
      </c>
      <c r="I47" s="198">
        <f>ROUND(N(data!AV63), 0)</f>
        <v>0</v>
      </c>
      <c r="J47" s="198">
        <f>ROUND(N(data!AV64), 0)</f>
        <v>551</v>
      </c>
      <c r="K47" s="198">
        <f>ROUND(N(data!AV65), 0)</f>
        <v>0</v>
      </c>
      <c r="L47" s="198">
        <f>ROUND(N(data!AV66), 0)</f>
        <v>157</v>
      </c>
      <c r="M47" s="198">
        <f>ROUND(N(data!AV67), 0)</f>
        <v>0</v>
      </c>
      <c r="N47" s="198">
        <f>ROUND(N(data!AV68), 0)</f>
        <v>0</v>
      </c>
      <c r="O47" s="198">
        <f>ROUND(N(data!AV69), 0)</f>
        <v>2291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2291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477</v>
      </c>
      <c r="AF47" s="198">
        <f>ROUND(N(data!AV87), 0)</f>
        <v>0</v>
      </c>
      <c r="AG47" s="198">
        <f>ROUND(N(data!AV90), 0)</f>
        <v>686</v>
      </c>
      <c r="AH47" s="198">
        <f>ROUND(N(data!AV91), 0)</f>
        <v>0</v>
      </c>
      <c r="AI47" s="198">
        <f>ROUND(N(data!AV92), 0)</f>
        <v>113</v>
      </c>
      <c r="AJ47" s="198">
        <f>ROUND(N(data!AV93), 0)</f>
        <v>0</v>
      </c>
      <c r="AK47" s="271">
        <f>ROUND(N(data!AV94), 2)</f>
        <v>0.01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003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003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003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0</v>
      </c>
      <c r="F50" s="271">
        <f>ROUND(N(data!AY60), 2)</f>
        <v>49.01</v>
      </c>
      <c r="G50" s="198">
        <f>ROUND(N(data!AY61), 0)</f>
        <v>3867905</v>
      </c>
      <c r="H50" s="198">
        <f>ROUND(N(data!AY62), 0)</f>
        <v>592874</v>
      </c>
      <c r="I50" s="198">
        <f>ROUND(N(data!AY63), 0)</f>
        <v>0</v>
      </c>
      <c r="J50" s="198">
        <f>ROUND(N(data!AY64), 0)</f>
        <v>921212</v>
      </c>
      <c r="K50" s="198">
        <f>ROUND(N(data!AY65), 0)</f>
        <v>0</v>
      </c>
      <c r="L50" s="198">
        <f>ROUND(N(data!AY66), 0)</f>
        <v>78357</v>
      </c>
      <c r="M50" s="198">
        <f>ROUND(N(data!AY67), 0)</f>
        <v>37973</v>
      </c>
      <c r="N50" s="198">
        <f>ROUND(N(data!AY68), 0)</f>
        <v>6266</v>
      </c>
      <c r="O50" s="198">
        <f>ROUND(N(data!AY69), 0)</f>
        <v>3340801</v>
      </c>
      <c r="P50" s="198">
        <f>ROUND(N(data!AY70), 0)</f>
        <v>0</v>
      </c>
      <c r="Q50" s="198">
        <f>ROUND(N(data!AY71), 0)</f>
        <v>0</v>
      </c>
      <c r="R50" s="198">
        <f>ROUND(N(data!AY72), 0)</f>
        <v>516</v>
      </c>
      <c r="S50" s="198">
        <f>ROUND(N(data!AY73), 0)</f>
        <v>0</v>
      </c>
      <c r="T50" s="198">
        <f>ROUND(N(data!AY74), 0)</f>
        <v>7287</v>
      </c>
      <c r="U50" s="198">
        <f>ROUND(N(data!AY75), 0)</f>
        <v>0</v>
      </c>
      <c r="V50" s="198">
        <f>ROUND(N(data!AY76), 0)</f>
        <v>0</v>
      </c>
      <c r="W50" s="198">
        <f>ROUND(N(data!AY77), 0)</f>
        <v>-1272</v>
      </c>
      <c r="X50" s="198">
        <f>ROUND(N(data!AY78), 0)</f>
        <v>3319884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1568</v>
      </c>
      <c r="AC50" s="198">
        <f>ROUND(N(data!AY83), 0)</f>
        <v>12818</v>
      </c>
      <c r="AD50" s="198">
        <f>ROUND(N(data!AY84), 0)</f>
        <v>210637</v>
      </c>
      <c r="AE50" s="198">
        <f>ROUND(N(data!AY89), 0)</f>
        <v>0</v>
      </c>
      <c r="AF50" s="198">
        <f>ROUND(N(data!AY87), 0)</f>
        <v>0</v>
      </c>
      <c r="AG50" s="198">
        <f>ROUND(N(data!AY90), 0)</f>
        <v>2393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003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0</v>
      </c>
      <c r="F51" s="271">
        <f>ROUND(N(data!AZ60), 2)</f>
        <v>10.51</v>
      </c>
      <c r="G51" s="198">
        <f>ROUND(N(data!AZ61), 0)</f>
        <v>753230</v>
      </c>
      <c r="H51" s="198">
        <f>ROUND(N(data!AZ62), 0)</f>
        <v>38792</v>
      </c>
      <c r="I51" s="198">
        <f>ROUND(N(data!AZ63), 0)</f>
        <v>0</v>
      </c>
      <c r="J51" s="198">
        <f>ROUND(N(data!AZ64), 0)</f>
        <v>729937</v>
      </c>
      <c r="K51" s="198">
        <f>ROUND(N(data!AZ65), 0)</f>
        <v>0</v>
      </c>
      <c r="L51" s="198">
        <f>ROUND(N(data!AZ66), 0)</f>
        <v>8977</v>
      </c>
      <c r="M51" s="198">
        <f>ROUND(N(data!AZ67), 0)</f>
        <v>13896</v>
      </c>
      <c r="N51" s="198">
        <f>ROUND(N(data!AZ68), 0)</f>
        <v>9212</v>
      </c>
      <c r="O51" s="198">
        <f>ROUND(N(data!AZ69), 0)</f>
        <v>666271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11353</v>
      </c>
      <c r="X51" s="198">
        <f>ROUND(N(data!AZ78), 0)</f>
        <v>646509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8409</v>
      </c>
      <c r="AD51" s="198">
        <f>ROUND(N(data!AZ84), 0)</f>
        <v>1352698</v>
      </c>
      <c r="AE51" s="198">
        <f>ROUND(N(data!AZ89), 0)</f>
        <v>0</v>
      </c>
      <c r="AF51" s="198">
        <f>ROUND(N(data!AZ87), 0)</f>
        <v>0</v>
      </c>
      <c r="AG51" s="198">
        <f>ROUND(N(data!AZ90), 0)</f>
        <v>17619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003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1">
        <f>ROUND(N(data!BA60), 2)</f>
        <v>3.84</v>
      </c>
      <c r="G52" s="198">
        <f>ROUND(N(data!BA61), 0)</f>
        <v>246548</v>
      </c>
      <c r="H52" s="198">
        <f>ROUND(N(data!BA62), 0)</f>
        <v>36430</v>
      </c>
      <c r="I52" s="198">
        <f>ROUND(N(data!BA63), 0)</f>
        <v>0</v>
      </c>
      <c r="J52" s="198">
        <f>ROUND(N(data!BA64), 0)</f>
        <v>93894</v>
      </c>
      <c r="K52" s="198">
        <f>ROUND(N(data!BA65), 0)</f>
        <v>0</v>
      </c>
      <c r="L52" s="198">
        <f>ROUND(N(data!BA66), 0)</f>
        <v>655</v>
      </c>
      <c r="M52" s="198">
        <f>ROUND(N(data!BA67), 0)</f>
        <v>0</v>
      </c>
      <c r="N52" s="198">
        <f>ROUND(N(data!BA68), 0)</f>
        <v>0</v>
      </c>
      <c r="O52" s="198">
        <f>ROUND(N(data!BA69), 0)</f>
        <v>-191408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-403024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211616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003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1">
        <f>ROUND(N(data!BB60), 2)</f>
        <v>19.97</v>
      </c>
      <c r="G53" s="198">
        <f>ROUND(N(data!BB61), 0)</f>
        <v>2337660</v>
      </c>
      <c r="H53" s="198">
        <f>ROUND(N(data!BB62), 0)</f>
        <v>339771</v>
      </c>
      <c r="I53" s="198">
        <f>ROUND(N(data!BB63), 0)</f>
        <v>175</v>
      </c>
      <c r="J53" s="198">
        <f>ROUND(N(data!BB64), 0)</f>
        <v>25250</v>
      </c>
      <c r="K53" s="198">
        <f>ROUND(N(data!BB65), 0)</f>
        <v>0</v>
      </c>
      <c r="L53" s="198">
        <f>ROUND(N(data!BB66), 0)</f>
        <v>967</v>
      </c>
      <c r="M53" s="198">
        <f>ROUND(N(data!BB67), 0)</f>
        <v>0</v>
      </c>
      <c r="N53" s="198">
        <f>ROUND(N(data!BB68), 0)</f>
        <v>0</v>
      </c>
      <c r="O53" s="198">
        <f>ROUND(N(data!BB69), 0)</f>
        <v>2251930</v>
      </c>
      <c r="P53" s="198">
        <f>ROUND(N(data!BB70), 0)</f>
        <v>0</v>
      </c>
      <c r="Q53" s="198">
        <f>ROUND(N(data!BB71), 0)</f>
        <v>7968</v>
      </c>
      <c r="R53" s="198">
        <f>ROUND(N(data!BB72), 0)</f>
        <v>42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2006451</v>
      </c>
      <c r="Y53" s="198">
        <f>ROUND(N(data!BB79), 0)</f>
        <v>0</v>
      </c>
      <c r="Z53" s="198">
        <f>ROUND(N(data!BB80), 0)</f>
        <v>617</v>
      </c>
      <c r="AA53" s="198">
        <f>ROUND(N(data!BB81), 0)</f>
        <v>0</v>
      </c>
      <c r="AB53" s="198">
        <f>ROUND(N(data!BB82), 0)</f>
        <v>2653</v>
      </c>
      <c r="AC53" s="198">
        <f>ROUND(N(data!BB83), 0)</f>
        <v>234199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291</v>
      </c>
      <c r="AH53" s="198">
        <f>ROUND(N(data!BB91), 0)</f>
        <v>0</v>
      </c>
      <c r="AI53" s="198">
        <f>ROUND(N(data!BB92), 0)</f>
        <v>48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003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1">
        <f>ROUND(N(data!BC60), 2)</f>
        <v>13.62</v>
      </c>
      <c r="G54" s="198">
        <f>ROUND(N(data!BC61), 0)</f>
        <v>1010964</v>
      </c>
      <c r="H54" s="198">
        <f>ROUND(N(data!BC62), 0)</f>
        <v>119434</v>
      </c>
      <c r="I54" s="198">
        <f>ROUND(N(data!BC63), 0)</f>
        <v>0</v>
      </c>
      <c r="J54" s="198">
        <f>ROUND(N(data!BC64), 0)</f>
        <v>2347</v>
      </c>
      <c r="K54" s="198">
        <f>ROUND(N(data!BC65), 0)</f>
        <v>0</v>
      </c>
      <c r="L54" s="198">
        <f>ROUND(N(data!BC66), 0)</f>
        <v>80</v>
      </c>
      <c r="M54" s="198">
        <f>ROUND(N(data!BC67), 0)</f>
        <v>11528</v>
      </c>
      <c r="N54" s="198">
        <f>ROUND(N(data!BC68), 0)</f>
        <v>0</v>
      </c>
      <c r="O54" s="198">
        <f>ROUND(N(data!BC69), 0)</f>
        <v>867776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867726</v>
      </c>
      <c r="Y54" s="198">
        <f>ROUND(N(data!BC79), 0)</f>
        <v>0</v>
      </c>
      <c r="Z54" s="198">
        <f>ROUND(N(data!BC80), 0)</f>
        <v>50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003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5236</v>
      </c>
      <c r="I55" s="198">
        <f>ROUND(N(data!BD63), 0)</f>
        <v>0</v>
      </c>
      <c r="J55" s="198">
        <f>ROUND(N(data!BD64), 0)</f>
        <v>-4115</v>
      </c>
      <c r="K55" s="198">
        <f>ROUND(N(data!BD65), 0)</f>
        <v>0</v>
      </c>
      <c r="L55" s="198">
        <f>ROUND(N(data!BD66), 0)</f>
        <v>21269</v>
      </c>
      <c r="M55" s="198">
        <f>ROUND(N(data!BD67), 0)</f>
        <v>0</v>
      </c>
      <c r="N55" s="198">
        <f>ROUND(N(data!BD68), 0)</f>
        <v>0</v>
      </c>
      <c r="O55" s="198">
        <f>ROUND(N(data!BD69), 0)</f>
        <v>2280</v>
      </c>
      <c r="P55" s="198">
        <f>ROUND(N(data!BD70), 0)</f>
        <v>-475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2183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572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19356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003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730463</v>
      </c>
      <c r="F56" s="271">
        <f>ROUND(N(data!BE60), 2)</f>
        <v>105.5</v>
      </c>
      <c r="G56" s="198">
        <f>ROUND(N(data!BE61), 0)</f>
        <v>8223925</v>
      </c>
      <c r="H56" s="198">
        <f>ROUND(N(data!BE62), 0)</f>
        <v>1104172</v>
      </c>
      <c r="I56" s="198">
        <f>ROUND(N(data!BE63), 0)</f>
        <v>78211</v>
      </c>
      <c r="J56" s="198">
        <f>ROUND(N(data!BE64), 0)</f>
        <v>769243</v>
      </c>
      <c r="K56" s="198">
        <f>ROUND(N(data!BE65), 0)</f>
        <v>0</v>
      </c>
      <c r="L56" s="198">
        <f>ROUND(N(data!BE66), 0)</f>
        <v>3211541</v>
      </c>
      <c r="M56" s="198">
        <f>ROUND(N(data!BE67), 0)</f>
        <v>442480</v>
      </c>
      <c r="N56" s="198">
        <f>ROUND(N(data!BE68), 0)</f>
        <v>13001</v>
      </c>
      <c r="O56" s="198">
        <f>ROUND(N(data!BE69), 0)</f>
        <v>10572884</v>
      </c>
      <c r="P56" s="198">
        <f>ROUND(N(data!BE70), 0)</f>
        <v>9</v>
      </c>
      <c r="Q56" s="198">
        <f>ROUND(N(data!BE71), 0)</f>
        <v>-125000</v>
      </c>
      <c r="R56" s="198">
        <f>ROUND(N(data!BE72), 0)</f>
        <v>229047</v>
      </c>
      <c r="S56" s="198">
        <f>ROUND(N(data!BE73), 0)</f>
        <v>0</v>
      </c>
      <c r="T56" s="198">
        <f>ROUND(N(data!BE74), 0)</f>
        <v>63933</v>
      </c>
      <c r="U56" s="198">
        <f>ROUND(N(data!BE75), 0)</f>
        <v>0</v>
      </c>
      <c r="V56" s="198">
        <f>ROUND(N(data!BE76), 0)</f>
        <v>0</v>
      </c>
      <c r="W56" s="198">
        <f>ROUND(N(data!BE77), 0)</f>
        <v>928803</v>
      </c>
      <c r="X56" s="198">
        <f>ROUND(N(data!BE78), 0)</f>
        <v>7058725</v>
      </c>
      <c r="Y56" s="198">
        <f>ROUND(N(data!BE79), 0)</f>
        <v>12967</v>
      </c>
      <c r="Z56" s="198">
        <f>ROUND(N(data!BE80), 0)</f>
        <v>2261</v>
      </c>
      <c r="AA56" s="198">
        <f>ROUND(N(data!BE81), 0)</f>
        <v>17093</v>
      </c>
      <c r="AB56" s="198">
        <f>ROUND(N(data!BE82), 0)</f>
        <v>2109281</v>
      </c>
      <c r="AC56" s="198">
        <f>ROUND(N(data!BE83), 0)</f>
        <v>275765</v>
      </c>
      <c r="AD56" s="198">
        <f>ROUND(N(data!BE84), 0)</f>
        <v>1613934</v>
      </c>
      <c r="AE56" s="198">
        <f>ROUND(N(data!BE89), 0)</f>
        <v>0</v>
      </c>
      <c r="AF56" s="198">
        <f>ROUND(N(data!BE87), 0)</f>
        <v>0</v>
      </c>
      <c r="AG56" s="198">
        <f>ROUND(N(data!BE90), 0)</f>
        <v>336476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003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003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003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003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003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34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003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003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1">
        <f>ROUND(N(data!BL60), 2)</f>
        <v>8.56</v>
      </c>
      <c r="G63" s="198">
        <f>ROUND(N(data!BL61), 0)</f>
        <v>1263247</v>
      </c>
      <c r="H63" s="198">
        <f>ROUND(N(data!BL62), 0)</f>
        <v>150905</v>
      </c>
      <c r="I63" s="198">
        <f>ROUND(N(data!BL63), 0)</f>
        <v>227376</v>
      </c>
      <c r="J63" s="198">
        <f>ROUND(N(data!BL64), 0)</f>
        <v>2868</v>
      </c>
      <c r="K63" s="198">
        <f>ROUND(N(data!BL65), 0)</f>
        <v>0</v>
      </c>
      <c r="L63" s="198">
        <f>ROUND(N(data!BL66), 0)</f>
        <v>4655</v>
      </c>
      <c r="M63" s="198">
        <f>ROUND(N(data!BL67), 0)</f>
        <v>0</v>
      </c>
      <c r="N63" s="198">
        <f>ROUND(N(data!BL68), 0)</f>
        <v>0</v>
      </c>
      <c r="O63" s="198">
        <f>ROUND(N(data!BL69), 0)</f>
        <v>1087352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880</v>
      </c>
      <c r="X63" s="198">
        <f>ROUND(N(data!BL78), 0)</f>
        <v>1084265</v>
      </c>
      <c r="Y63" s="198">
        <f>ROUND(N(data!BL79), 0)</f>
        <v>0</v>
      </c>
      <c r="Z63" s="198">
        <f>ROUND(N(data!BL80), 0)</f>
        <v>157</v>
      </c>
      <c r="AA63" s="198">
        <f>ROUND(N(data!BL81), 0)</f>
        <v>0</v>
      </c>
      <c r="AB63" s="198">
        <f>ROUND(N(data!BL82), 0)</f>
        <v>2050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003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003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1">
        <f>ROUND(N(data!BN60), 2)</f>
        <v>24.17</v>
      </c>
      <c r="G65" s="198">
        <f>ROUND(N(data!BN61), 0)</f>
        <v>3568426</v>
      </c>
      <c r="H65" s="198">
        <f>ROUND(N(data!BN62), 0)</f>
        <v>485860</v>
      </c>
      <c r="I65" s="198">
        <f>ROUND(N(data!BN63), 0)</f>
        <v>2041833</v>
      </c>
      <c r="J65" s="198">
        <f>ROUND(N(data!BN64), 0)</f>
        <v>-586486</v>
      </c>
      <c r="K65" s="198">
        <f>ROUND(N(data!BN65), 0)</f>
        <v>0</v>
      </c>
      <c r="L65" s="198">
        <f>ROUND(N(data!BN66), 0)</f>
        <v>761816</v>
      </c>
      <c r="M65" s="198">
        <f>ROUND(N(data!BN67), 0)</f>
        <v>1245740</v>
      </c>
      <c r="N65" s="198">
        <f>ROUND(N(data!BN68), 0)</f>
        <v>559091</v>
      </c>
      <c r="O65" s="198">
        <f>ROUND(N(data!BN69), 0)</f>
        <v>3878840</v>
      </c>
      <c r="P65" s="198">
        <f>ROUND(N(data!BN70), 0)</f>
        <v>0</v>
      </c>
      <c r="Q65" s="198">
        <f>ROUND(N(data!BN71), 0)</f>
        <v>0</v>
      </c>
      <c r="R65" s="198">
        <f>ROUND(N(data!BN72), 0)</f>
        <v>224613</v>
      </c>
      <c r="S65" s="198">
        <f>ROUND(N(data!BN73), 0)</f>
        <v>0</v>
      </c>
      <c r="T65" s="198">
        <f>ROUND(N(data!BN74), 0)</f>
        <v>-406</v>
      </c>
      <c r="U65" s="198">
        <f>ROUND(N(data!BN75), 0)</f>
        <v>208367</v>
      </c>
      <c r="V65" s="198">
        <f>ROUND(N(data!BN76), 0)</f>
        <v>0</v>
      </c>
      <c r="W65" s="198">
        <f>ROUND(N(data!BN77), 0)</f>
        <v>240182</v>
      </c>
      <c r="X65" s="198">
        <f>ROUND(N(data!BN78), 0)</f>
        <v>3062837</v>
      </c>
      <c r="Y65" s="198">
        <f>ROUND(N(data!BN79), 0)</f>
        <v>47885</v>
      </c>
      <c r="Z65" s="198">
        <f>ROUND(N(data!BN80), 0)</f>
        <v>33515</v>
      </c>
      <c r="AA65" s="198">
        <f>ROUND(N(data!BN81), 0)</f>
        <v>21738</v>
      </c>
      <c r="AB65" s="198">
        <f>ROUND(N(data!BN82), 0)</f>
        <v>33952</v>
      </c>
      <c r="AC65" s="198">
        <f>ROUND(N(data!BN83), 0)</f>
        <v>6157</v>
      </c>
      <c r="AD65" s="198">
        <f>ROUND(N(data!BN84), 0)</f>
        <v>29468</v>
      </c>
      <c r="AE65" s="198">
        <f>ROUND(N(data!BN89), 0)</f>
        <v>0</v>
      </c>
      <c r="AF65" s="198">
        <f>ROUND(N(data!BN87), 0)</f>
        <v>0</v>
      </c>
      <c r="AG65" s="198">
        <f>ROUND(N(data!BN90), 0)</f>
        <v>0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003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19517568</v>
      </c>
      <c r="I66" s="198">
        <f>ROUND(N(data!BO63), 0)</f>
        <v>0</v>
      </c>
      <c r="J66" s="198">
        <f>ROUND(N(data!BO64), 0)</f>
        <v>40427</v>
      </c>
      <c r="K66" s="198">
        <f>ROUND(N(data!BO65), 0)</f>
        <v>0</v>
      </c>
      <c r="L66" s="198">
        <f>ROUND(N(data!BO66), 0)</f>
        <v>81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003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003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003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003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1">
        <f>ROUND(N(data!BS60), 2)</f>
        <v>2.25</v>
      </c>
      <c r="G70" s="198">
        <f>ROUND(N(data!BS61), 0)</f>
        <v>159872</v>
      </c>
      <c r="H70" s="198">
        <f>ROUND(N(data!BS62), 0)</f>
        <v>8584</v>
      </c>
      <c r="I70" s="198">
        <f>ROUND(N(data!BS63), 0)</f>
        <v>0</v>
      </c>
      <c r="J70" s="198">
        <f>ROUND(N(data!BS64), 0)</f>
        <v>232</v>
      </c>
      <c r="K70" s="198">
        <f>ROUND(N(data!BS65), 0)</f>
        <v>0</v>
      </c>
      <c r="L70" s="198">
        <f>ROUND(N(data!BS66), 0)</f>
        <v>9123</v>
      </c>
      <c r="M70" s="198">
        <f>ROUND(N(data!BS67), 0)</f>
        <v>0</v>
      </c>
      <c r="N70" s="198">
        <f>ROUND(N(data!BS68), 0)</f>
        <v>0</v>
      </c>
      <c r="O70" s="198">
        <f>ROUND(N(data!BS69), 0)</f>
        <v>143028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4905</v>
      </c>
      <c r="X70" s="198">
        <f>ROUND(N(data!BS78), 0)</f>
        <v>137221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902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003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003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003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003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22667</v>
      </c>
      <c r="J74" s="198">
        <f>ROUND(N(data!BW64), 0)</f>
        <v>0</v>
      </c>
      <c r="K74" s="198">
        <f>ROUND(N(data!BW65), 0)</f>
        <v>0</v>
      </c>
      <c r="L74" s="198">
        <f>ROUND(N(data!BW66), 0)</f>
        <v>10349774</v>
      </c>
      <c r="M74" s="198">
        <f>ROUND(N(data!BW67), 0)</f>
        <v>0</v>
      </c>
      <c r="N74" s="198">
        <f>ROUND(N(data!BW68), 0)</f>
        <v>0</v>
      </c>
      <c r="O74" s="198">
        <f>ROUND(N(data!BW69), 0)</f>
        <v>9450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9450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003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003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1">
        <f>ROUND(N(data!BY60), 2)</f>
        <v>5.66</v>
      </c>
      <c r="G76" s="198">
        <f>ROUND(N(data!BY61), 0)</f>
        <v>1030005</v>
      </c>
      <c r="H76" s="198">
        <f>ROUND(N(data!BY62), 0)</f>
        <v>152282</v>
      </c>
      <c r="I76" s="198">
        <f>ROUND(N(data!BY63), 0)</f>
        <v>0</v>
      </c>
      <c r="J76" s="198">
        <f>ROUND(N(data!BY64), 0)</f>
        <v>244</v>
      </c>
      <c r="K76" s="198">
        <f>ROUND(N(data!BY65), 0)</f>
        <v>0</v>
      </c>
      <c r="L76" s="198">
        <f>ROUND(N(data!BY66), 0)</f>
        <v>264826</v>
      </c>
      <c r="M76" s="198">
        <f>ROUND(N(data!BY67), 0)</f>
        <v>0</v>
      </c>
      <c r="N76" s="198">
        <f>ROUND(N(data!BY68), 0)</f>
        <v>0</v>
      </c>
      <c r="O76" s="198">
        <f>ROUND(N(data!BY69), 0)</f>
        <v>884127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884070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57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0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003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1">
        <f>ROUND(N(data!BZ60), 2)</f>
        <v>44.78</v>
      </c>
      <c r="G77" s="198">
        <f>ROUND(N(data!BZ61), 0)</f>
        <v>4111473</v>
      </c>
      <c r="H77" s="198">
        <f>ROUND(N(data!BZ62), 0)</f>
        <v>521294</v>
      </c>
      <c r="I77" s="198">
        <f>ROUND(N(data!BZ63), 0)</f>
        <v>0</v>
      </c>
      <c r="J77" s="198">
        <f>ROUND(N(data!BZ64), 0)</f>
        <v>3782</v>
      </c>
      <c r="K77" s="198">
        <f>ROUND(N(data!BZ65), 0)</f>
        <v>0</v>
      </c>
      <c r="L77" s="198">
        <f>ROUND(N(data!BZ66), 0)</f>
        <v>56949</v>
      </c>
      <c r="M77" s="198">
        <f>ROUND(N(data!BZ67), 0)</f>
        <v>185926</v>
      </c>
      <c r="N77" s="198">
        <f>ROUND(N(data!BZ68), 0)</f>
        <v>-22345</v>
      </c>
      <c r="O77" s="198">
        <f>ROUND(N(data!BZ69), 0)</f>
        <v>3544097</v>
      </c>
      <c r="P77" s="198">
        <f>ROUND(N(data!BZ70), 0)</f>
        <v>0</v>
      </c>
      <c r="Q77" s="198">
        <f>ROUND(N(data!BZ71), 0)</f>
        <v>10437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3528942</v>
      </c>
      <c r="Y77" s="198">
        <f>ROUND(N(data!BZ79), 0)</f>
        <v>0</v>
      </c>
      <c r="Z77" s="198">
        <f>ROUND(N(data!BZ80), 0)</f>
        <v>0</v>
      </c>
      <c r="AA77" s="198">
        <f>ROUND(N(data!BZ81), 0)</f>
        <v>4550</v>
      </c>
      <c r="AB77" s="198">
        <f>ROUND(N(data!BZ82), 0)</f>
        <v>0</v>
      </c>
      <c r="AC77" s="198">
        <f>ROUND(N(data!BZ83), 0)</f>
        <v>168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003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1">
        <f>ROUND(N(data!CA60), 2)</f>
        <v>67.290000000000006</v>
      </c>
      <c r="G78" s="198">
        <f>ROUND(N(data!CA61), 0)</f>
        <v>6376157</v>
      </c>
      <c r="H78" s="198">
        <f>ROUND(N(data!CA62), 0)</f>
        <v>926372</v>
      </c>
      <c r="I78" s="198">
        <f>ROUND(N(data!CA63), 0)</f>
        <v>3127802</v>
      </c>
      <c r="J78" s="198">
        <f>ROUND(N(data!CA64), 0)</f>
        <v>18518</v>
      </c>
      <c r="K78" s="198">
        <f>ROUND(N(data!CA65), 0)</f>
        <v>0</v>
      </c>
      <c r="L78" s="198">
        <f>ROUND(N(data!CA66), 0)</f>
        <v>35936</v>
      </c>
      <c r="M78" s="198">
        <f>ROUND(N(data!CA67), 0)</f>
        <v>4955</v>
      </c>
      <c r="N78" s="198">
        <f>ROUND(N(data!CA68), 0)</f>
        <v>243031</v>
      </c>
      <c r="O78" s="198">
        <f>ROUND(N(data!CA69), 0)</f>
        <v>5924530</v>
      </c>
      <c r="P78" s="198">
        <f>ROUND(N(data!CA70), 0)</f>
        <v>0</v>
      </c>
      <c r="Q78" s="198">
        <f>ROUND(N(data!CA71), 0)</f>
        <v>400</v>
      </c>
      <c r="R78" s="198">
        <f>ROUND(N(data!CA72), 0)</f>
        <v>75130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29125</v>
      </c>
      <c r="X78" s="198">
        <f>ROUND(N(data!CA78), 0)</f>
        <v>5472757</v>
      </c>
      <c r="Y78" s="198">
        <f>ROUND(N(data!CA79), 0)</f>
        <v>17460</v>
      </c>
      <c r="Z78" s="198">
        <f>ROUND(N(data!CA80), 0)</f>
        <v>103329</v>
      </c>
      <c r="AA78" s="198">
        <f>ROUND(N(data!CA81), 0)</f>
        <v>0</v>
      </c>
      <c r="AB78" s="198">
        <f>ROUND(N(data!CA82), 0)</f>
        <v>3477</v>
      </c>
      <c r="AC78" s="198">
        <f>ROUND(N(data!CA83), 0)</f>
        <v>222852</v>
      </c>
      <c r="AD78" s="198">
        <f>ROUND(N(data!CA84), 0)</f>
        <v>60114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003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003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1">
        <f>ROUND(N(data!CC60), 2)</f>
        <v>4.92</v>
      </c>
      <c r="G80" s="198">
        <f>ROUND(N(data!CC61), 0)</f>
        <v>915465</v>
      </c>
      <c r="H80" s="198">
        <f>ROUND(N(data!CC62), 0)</f>
        <v>396780</v>
      </c>
      <c r="I80" s="198">
        <f>ROUND(N(data!CC63), 0)</f>
        <v>-7921</v>
      </c>
      <c r="J80" s="198">
        <f>ROUND(N(data!CC64), 0)</f>
        <v>186166</v>
      </c>
      <c r="K80" s="198">
        <f>ROUND(N(data!CC65), 0)</f>
        <v>0</v>
      </c>
      <c r="L80" s="198">
        <f>ROUND(N(data!CC66), 0)</f>
        <v>59894</v>
      </c>
      <c r="M80" s="198">
        <f>ROUND(N(data!CC67), 0)</f>
        <v>1696726</v>
      </c>
      <c r="N80" s="198">
        <f>ROUND(N(data!CC68), 0)</f>
        <v>1583</v>
      </c>
      <c r="O80" s="198">
        <f>ROUND(N(data!CC69), 0)</f>
        <v>39704045</v>
      </c>
      <c r="P80" s="198">
        <f>ROUND(N(data!CC70), 0)</f>
        <v>0</v>
      </c>
      <c r="Q80" s="198">
        <f>ROUND(N(data!CC71), 0)</f>
        <v>-114755</v>
      </c>
      <c r="R80" s="198">
        <f>ROUND(N(data!CC72), 0)</f>
        <v>700</v>
      </c>
      <c r="S80" s="198">
        <f>ROUND(N(data!CC73), 0)</f>
        <v>5907971</v>
      </c>
      <c r="T80" s="198">
        <f>ROUND(N(data!CC74), 0)</f>
        <v>406</v>
      </c>
      <c r="U80" s="198">
        <f>ROUND(N(data!CC75), 0)</f>
        <v>0</v>
      </c>
      <c r="V80" s="198">
        <f>ROUND(N(data!CC76), 0)</f>
        <v>0</v>
      </c>
      <c r="W80" s="198">
        <f>ROUND(N(data!CC77), 0)</f>
        <v>1332473</v>
      </c>
      <c r="X80" s="198">
        <f>ROUND(N(data!CC78), 0)</f>
        <v>785758</v>
      </c>
      <c r="Y80" s="198">
        <f>ROUND(N(data!CC79), 0)</f>
        <v>0</v>
      </c>
      <c r="Z80" s="198">
        <f>ROUND(N(data!CC80), 0)</f>
        <v>0</v>
      </c>
      <c r="AA80" s="198">
        <f>ROUND(N(data!CC81), 0)</f>
        <v>31776739</v>
      </c>
      <c r="AB80" s="198">
        <f>ROUND(N(data!CC82), 0)</f>
        <v>644</v>
      </c>
      <c r="AC80" s="198">
        <f>ROUND(N(data!CC83), 0)</f>
        <v>14109</v>
      </c>
      <c r="AD80" s="198">
        <f>ROUND(N(data!CC84), 0)</f>
        <v>2123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Swedish Health Services DBA Swedish Medical Center Cherry Hill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H-003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 xml:space="preserve">500 17th Ave 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 xml:space="preserve">500 17th Ave 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Seattle,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19" zoomScale="85" zoomScaleNormal="85" workbookViewId="0">
      <selection activeCell="I32" sqref="I3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003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45147056</v>
      </c>
      <c r="C15" s="228">
        <f>data!C85</f>
        <v>49866343</v>
      </c>
      <c r="D15" s="228">
        <f>ROUND(N('Prior Year'!C59), 0)</f>
        <v>11060</v>
      </c>
      <c r="E15" s="1">
        <f>data!C59</f>
        <v>11777</v>
      </c>
      <c r="F15" s="205">
        <f t="shared" ref="F15:F59" si="0">IF(B15=0,"",IF(D15=0,"",B15/D15))</f>
        <v>4082.0122965641954</v>
      </c>
      <c r="G15" s="205">
        <f t="shared" ref="G15:G29" si="1">IF(C15=0,"",IF(E15=0,"",C15/E15))</f>
        <v>4234.2144009510066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734</v>
      </c>
      <c r="B17" s="228">
        <f>ROUND(N('Prior Year'!E85), 0)</f>
        <v>67228271</v>
      </c>
      <c r="C17" s="228">
        <f>data!E85</f>
        <v>69308084</v>
      </c>
      <c r="D17" s="228">
        <f>ROUND(N('Prior Year'!E59), 0)</f>
        <v>37534</v>
      </c>
      <c r="E17" s="1">
        <f>data!E59</f>
        <v>38056</v>
      </c>
      <c r="F17" s="205">
        <f t="shared" si="0"/>
        <v>1791.129935525124</v>
      </c>
      <c r="G17" s="205">
        <f t="shared" si="1"/>
        <v>1821.2130544460795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7758291</v>
      </c>
      <c r="C19" s="228">
        <f>data!G85</f>
        <v>8244189</v>
      </c>
      <c r="D19" s="228">
        <f>ROUND(N('Prior Year'!G59), 0)</f>
        <v>5504</v>
      </c>
      <c r="E19" s="1">
        <f>data!G59</f>
        <v>5746</v>
      </c>
      <c r="F19" s="205">
        <f t="shared" si="0"/>
        <v>1409.5732194767443</v>
      </c>
      <c r="G19" s="205">
        <f t="shared" si="1"/>
        <v>1434.7701009397842</v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1591</v>
      </c>
      <c r="C20" s="228">
        <f>data!H85</f>
        <v>2178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42919138</v>
      </c>
      <c r="C28" s="228">
        <f>data!P85</f>
        <v>45939696.5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4467116</v>
      </c>
      <c r="C29" s="228">
        <f>data!Q85</f>
        <v>4826644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12998677</v>
      </c>
      <c r="C30" s="228">
        <f>data!R85</f>
        <v>13017961.440000001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22251812</v>
      </c>
      <c r="C31" s="228">
        <f>data!S85</f>
        <v>23587239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982066</v>
      </c>
      <c r="C32" s="228">
        <f>data!T85</f>
        <v>916301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10979016</v>
      </c>
      <c r="C33" s="228">
        <f>data!U85</f>
        <v>11684504.449999999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81219631</v>
      </c>
      <c r="C34" s="228">
        <f>data!V85</f>
        <v>107797644.96000001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9253389</v>
      </c>
      <c r="C35" s="228">
        <f>data!W85</f>
        <v>9119161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754</v>
      </c>
      <c r="B36" s="228">
        <f>ROUND(N('Prior Year'!X85), 0)</f>
        <v>3848703</v>
      </c>
      <c r="C36" s="228">
        <f>data!X85</f>
        <v>4016218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30103389</v>
      </c>
      <c r="C37" s="228">
        <f>data!Y85</f>
        <v>27143362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16579158</v>
      </c>
      <c r="C38" s="228">
        <f>data!Z85</f>
        <v>18381589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1550273</v>
      </c>
      <c r="C39" s="228">
        <f>data!AA85</f>
        <v>1358252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23880256</v>
      </c>
      <c r="C40" s="228">
        <f>data!AB85</f>
        <v>24879183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6202595</v>
      </c>
      <c r="C41" s="228">
        <f>data!AC85</f>
        <v>6638516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1362668</v>
      </c>
      <c r="C42" s="228">
        <f>data!AD85</f>
        <v>1151795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10495624</v>
      </c>
      <c r="C43" s="228">
        <f>data!AE85</f>
        <v>11043147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15164715</v>
      </c>
      <c r="C45" s="228">
        <f>data!AG85</f>
        <v>15731447.48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12337881</v>
      </c>
      <c r="C48" s="228">
        <f>data!AJ85</f>
        <v>15502436.109999999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3609086</v>
      </c>
      <c r="C49" s="228">
        <f>data!AK85</f>
        <v>3681304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1450746</v>
      </c>
      <c r="C50" s="228">
        <f>data!AL85</f>
        <v>1356821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3058035</v>
      </c>
      <c r="C53" s="228">
        <f>data!AO85</f>
        <v>3058332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321862</v>
      </c>
      <c r="C60" s="228">
        <f>data!AV85</f>
        <v>20862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0</v>
      </c>
      <c r="C61" s="228">
        <f>data!AW85</f>
        <v>0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0</v>
      </c>
      <c r="C62" s="228">
        <f>data!AX85</f>
        <v>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7807513</v>
      </c>
      <c r="C63" s="228">
        <f>data!AY85</f>
        <v>8634751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1652625</v>
      </c>
      <c r="C64" s="228">
        <f>data!AZ85</f>
        <v>867617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220913</v>
      </c>
      <c r="C65" s="228">
        <f>data!BA85</f>
        <v>186119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4710017</v>
      </c>
      <c r="C66" s="228">
        <f>data!BB85</f>
        <v>4955752.9000000004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1948594</v>
      </c>
      <c r="C67" s="228">
        <f>data!BC85</f>
        <v>2012129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303843</v>
      </c>
      <c r="C68" s="228">
        <f>data!BD85</f>
        <v>24670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23394625</v>
      </c>
      <c r="C69" s="228">
        <f>data!BE85</f>
        <v>22801523.43</v>
      </c>
      <c r="D69" s="228">
        <f>ROUND(N('Prior Year'!BE59), 0)</f>
        <v>730460</v>
      </c>
      <c r="E69" s="1">
        <f>data!BE59</f>
        <v>730463</v>
      </c>
      <c r="F69" s="205">
        <f>IF(B69=0,"",IF(D69=0,"",B69/D69))</f>
        <v>32.027249952084986</v>
      </c>
      <c r="G69" s="205">
        <f t="shared" si="4"/>
        <v>31.215165490928356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788</v>
      </c>
      <c r="B70" s="228">
        <f>ROUND(N('Prior Year'!BF85), 0)</f>
        <v>0</v>
      </c>
      <c r="C70" s="228">
        <f>data!BF85</f>
        <v>0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0</v>
      </c>
      <c r="C71" s="228">
        <f>data!BG85</f>
        <v>0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0</v>
      </c>
      <c r="C72" s="228">
        <f>data!BH85</f>
        <v>0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0</v>
      </c>
      <c r="C73" s="228">
        <f>data!BI85</f>
        <v>0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196</v>
      </c>
      <c r="C74" s="228">
        <f>data!BJ85</f>
        <v>34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0</v>
      </c>
      <c r="C75" s="228">
        <f>data!BK85</f>
        <v>0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2305745</v>
      </c>
      <c r="C76" s="228">
        <f>data!BL85</f>
        <v>2736402.69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11352032</v>
      </c>
      <c r="C78" s="228">
        <f>data!BN85</f>
        <v>11925651.800000001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55809</v>
      </c>
      <c r="C79" s="228">
        <f>data!BO85</f>
        <v>19558076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0</v>
      </c>
      <c r="C80" s="228">
        <f>data!BP85</f>
        <v>0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0</v>
      </c>
      <c r="C82" s="228">
        <f>data!BR85</f>
        <v>0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247997</v>
      </c>
      <c r="C83" s="228">
        <f>data!BS85</f>
        <v>320839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0</v>
      </c>
      <c r="C84" s="228">
        <f>data!BT85</f>
        <v>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0</v>
      </c>
      <c r="C86" s="228">
        <f>data!BV85</f>
        <v>0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10606185</v>
      </c>
      <c r="C87" s="228">
        <f>data!BW85</f>
        <v>10381890.68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0</v>
      </c>
      <c r="C88" s="228">
        <f>data!BX85</f>
        <v>0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2062170</v>
      </c>
      <c r="C89" s="228">
        <f>data!BY85</f>
        <v>2331484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7072260</v>
      </c>
      <c r="C90" s="228">
        <f>data!BZ85</f>
        <v>8401176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15154794</v>
      </c>
      <c r="C91" s="228">
        <f>data!CA85</f>
        <v>16597187.469999999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0</v>
      </c>
      <c r="C92" s="228">
        <f>data!CB85</f>
        <v>0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14354622</v>
      </c>
      <c r="C93" s="228">
        <f>data!CC85</f>
        <v>42950615.100000001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0</v>
      </c>
      <c r="C94" s="228">
        <f>data!CD85</f>
        <v>0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3" workbookViewId="0">
      <selection activeCell="H26" sqref="H26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3724911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1" t="s">
        <v>1370</v>
      </c>
      <c r="B15" s="267"/>
      <c r="C15" s="267"/>
      <c r="D15" s="267">
        <v>3075264</v>
      </c>
    </row>
    <row r="16" spans="1:4" ht="15.75" x14ac:dyDescent="0.25">
      <c r="A16" s="267" t="s">
        <v>823</v>
      </c>
      <c r="B16" s="267"/>
      <c r="C16" s="267"/>
      <c r="D16" s="267"/>
    </row>
    <row r="17" spans="1:4" ht="15.75" x14ac:dyDescent="0.25">
      <c r="A17" s="267" t="s">
        <v>823</v>
      </c>
      <c r="B17" s="267"/>
      <c r="C17" s="267"/>
      <c r="D17" s="267"/>
    </row>
    <row r="18" spans="1:4" ht="15.75" x14ac:dyDescent="0.25">
      <c r="A18" s="267" t="s">
        <v>823</v>
      </c>
      <c r="B18" s="267"/>
      <c r="C18" s="267"/>
      <c r="D18" s="267"/>
    </row>
    <row r="19" spans="1:4" ht="15.75" x14ac:dyDescent="0.25">
      <c r="A19" s="267" t="s">
        <v>823</v>
      </c>
      <c r="B19" s="267"/>
      <c r="C19" s="267"/>
      <c r="D19" s="267"/>
    </row>
    <row r="20" spans="1:4" ht="15.75" x14ac:dyDescent="0.25">
      <c r="A20" s="267" t="s">
        <v>823</v>
      </c>
      <c r="B20" s="267"/>
      <c r="C20" s="267"/>
      <c r="D20" s="267"/>
    </row>
    <row r="21" spans="1:4" ht="15.75" x14ac:dyDescent="0.25">
      <c r="A21" s="267" t="s">
        <v>823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1056219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1" t="s">
        <v>1373</v>
      </c>
      <c r="B29" s="267"/>
      <c r="C29" s="267"/>
      <c r="D29" s="267">
        <v>397103</v>
      </c>
    </row>
    <row r="30" spans="1:4" ht="15.75" x14ac:dyDescent="0.25">
      <c r="A30" s="267" t="s">
        <v>825</v>
      </c>
      <c r="B30" s="267"/>
      <c r="C30" s="267"/>
      <c r="D30" s="267"/>
    </row>
    <row r="31" spans="1:4" ht="15.75" x14ac:dyDescent="0.25">
      <c r="A31" s="267" t="s">
        <v>825</v>
      </c>
      <c r="B31" s="267"/>
      <c r="C31" s="267"/>
      <c r="D31" s="267"/>
    </row>
    <row r="32" spans="1:4" ht="15.75" x14ac:dyDescent="0.25">
      <c r="A32" s="267" t="s">
        <v>825</v>
      </c>
      <c r="B32" s="267"/>
      <c r="C32" s="267"/>
      <c r="D32" s="267"/>
    </row>
    <row r="33" spans="1:4" ht="15.75" x14ac:dyDescent="0.25">
      <c r="A33" s="267" t="s">
        <v>825</v>
      </c>
      <c r="B33" s="267"/>
      <c r="C33" s="267"/>
      <c r="D33" s="267"/>
    </row>
    <row r="34" spans="1:4" ht="15.75" x14ac:dyDescent="0.25">
      <c r="A34" s="267" t="s">
        <v>825</v>
      </c>
      <c r="B34" s="267"/>
      <c r="C34" s="267"/>
      <c r="D34" s="267"/>
    </row>
    <row r="35" spans="1:4" ht="15.75" x14ac:dyDescent="0.25">
      <c r="A35" s="267" t="s">
        <v>825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H-3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Swedish Health Services DBA Swedish Medical Center Cherry Hill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King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Elizabeth Wako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Mary Beth Formby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R. Omar Riojas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206-320-2000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206-233-7468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 xml:space="preserve"> X</v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9519</v>
      </c>
      <c r="G23" s="67">
        <f>data!D127</f>
        <v>56130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56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125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0</v>
      </c>
      <c r="E34" s="64" t="s">
        <v>347</v>
      </c>
      <c r="F34" s="67"/>
      <c r="G34" s="67">
        <f>data!E143</f>
        <v>211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30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349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Swedish Health Services DBA Swedish Medical Center Cherry Hill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856</v>
      </c>
      <c r="B6" s="79" t="s">
        <v>332</v>
      </c>
      <c r="C6" s="79" t="s">
        <v>857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5304</v>
      </c>
      <c r="C7" s="127">
        <f>data!B155</f>
        <v>31278</v>
      </c>
      <c r="D7" s="127">
        <f>data!B156</f>
        <v>84532</v>
      </c>
      <c r="E7" s="127">
        <f>data!B157</f>
        <v>1008093426</v>
      </c>
      <c r="F7" s="127">
        <f>data!B158</f>
        <v>270851182</v>
      </c>
      <c r="G7" s="127">
        <f>data!B157+data!B158</f>
        <v>1278944608</v>
      </c>
    </row>
    <row r="8" spans="1:7" ht="20.100000000000001" customHeight="1" x14ac:dyDescent="0.25">
      <c r="A8" s="63" t="s">
        <v>354</v>
      </c>
      <c r="B8" s="127">
        <f>data!C154</f>
        <v>1113</v>
      </c>
      <c r="C8" s="127">
        <f>data!C155</f>
        <v>6564</v>
      </c>
      <c r="D8" s="127">
        <f>data!C156</f>
        <v>17739</v>
      </c>
      <c r="E8" s="127">
        <f>data!C157</f>
        <v>202890288</v>
      </c>
      <c r="F8" s="127">
        <f>data!C158</f>
        <v>65491148</v>
      </c>
      <c r="G8" s="127">
        <f>data!C157+data!C158</f>
        <v>268381436</v>
      </c>
    </row>
    <row r="9" spans="1:7" ht="20.100000000000001" customHeight="1" x14ac:dyDescent="0.25">
      <c r="A9" s="63" t="s">
        <v>858</v>
      </c>
      <c r="B9" s="127">
        <f>data!D154</f>
        <v>3102</v>
      </c>
      <c r="C9" s="127">
        <f>data!D155</f>
        <v>18289</v>
      </c>
      <c r="D9" s="127">
        <f>data!D156</f>
        <v>49427</v>
      </c>
      <c r="E9" s="127">
        <f>data!D157</f>
        <v>533846682</v>
      </c>
      <c r="F9" s="127">
        <f>data!D158</f>
        <v>213969886</v>
      </c>
      <c r="G9" s="127">
        <f>data!D157+data!D158</f>
        <v>747816568</v>
      </c>
    </row>
    <row r="10" spans="1:7" ht="20.100000000000001" customHeight="1" x14ac:dyDescent="0.25">
      <c r="A10" s="78" t="s">
        <v>229</v>
      </c>
      <c r="B10" s="127">
        <f>data!E154</f>
        <v>9519</v>
      </c>
      <c r="C10" s="127">
        <f>data!E155</f>
        <v>56131</v>
      </c>
      <c r="D10" s="127">
        <f>data!E156</f>
        <v>151698</v>
      </c>
      <c r="E10" s="127">
        <f>data!E157</f>
        <v>1744830396</v>
      </c>
      <c r="F10" s="127">
        <f>data!E158</f>
        <v>550312216</v>
      </c>
      <c r="G10" s="127">
        <f>E10+F10</f>
        <v>2295142612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332</v>
      </c>
      <c r="C15" s="79" t="s">
        <v>857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856</v>
      </c>
      <c r="B24" s="79" t="s">
        <v>332</v>
      </c>
      <c r="C24" s="79" t="s">
        <v>857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Swedish Health Services DBA Swedish Medical Center Cherry Hill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12910931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1615628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17246468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11493045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14945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43281017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5818588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1323061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7141649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5907971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5907971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6753133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25631490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32384623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-1668244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2973642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1305398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Swedish Health Services DBA Swedish Medical Center Cherry Hill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386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37000000</v>
      </c>
      <c r="D7" s="67">
        <f>data!C211</f>
        <v>0</v>
      </c>
      <c r="E7" s="67">
        <f>data!D211</f>
        <v>0</v>
      </c>
      <c r="F7" s="67">
        <f>data!E211</f>
        <v>37000000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8368987</v>
      </c>
      <c r="D8" s="67">
        <f>data!C212</f>
        <v>68696</v>
      </c>
      <c r="E8" s="67">
        <f>data!D212</f>
        <v>0</v>
      </c>
      <c r="F8" s="67">
        <f>data!E212</f>
        <v>8437683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152753188</v>
      </c>
      <c r="D9" s="67">
        <f>data!C213</f>
        <v>106900</v>
      </c>
      <c r="E9" s="67">
        <f>data!D213</f>
        <v>0</v>
      </c>
      <c r="F9" s="67">
        <f>data!E213</f>
        <v>152860088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10836788</v>
      </c>
      <c r="D11" s="67">
        <f>data!C215</f>
        <v>169625</v>
      </c>
      <c r="E11" s="67">
        <f>data!D215</f>
        <v>0</v>
      </c>
      <c r="F11" s="67">
        <f>data!E215</f>
        <v>11006413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131843592</v>
      </c>
      <c r="D12" s="67">
        <f>data!C216</f>
        <v>6730127</v>
      </c>
      <c r="E12" s="67">
        <f>data!D216</f>
        <v>-522614</v>
      </c>
      <c r="F12" s="67">
        <f>data!E216</f>
        <v>139096333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-29001</v>
      </c>
      <c r="D13" s="67">
        <f>data!C217</f>
        <v>10663</v>
      </c>
      <c r="E13" s="67">
        <f>data!D217</f>
        <v>0</v>
      </c>
      <c r="F13" s="67">
        <f>data!E217</f>
        <v>-18338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5515765</v>
      </c>
      <c r="D15" s="67">
        <f>data!C219</f>
        <v>-2274693</v>
      </c>
      <c r="E15" s="67">
        <f>data!D219</f>
        <v>0</v>
      </c>
      <c r="F15" s="67">
        <f>data!E219</f>
        <v>3241072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346289319</v>
      </c>
      <c r="D16" s="67">
        <f>data!C220</f>
        <v>4811318</v>
      </c>
      <c r="E16" s="67">
        <f>data!D220</f>
        <v>-522614</v>
      </c>
      <c r="F16" s="67">
        <f>data!E220</f>
        <v>351623251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8298160</v>
      </c>
      <c r="D24" s="67">
        <f>data!C225</f>
        <v>61203</v>
      </c>
      <c r="E24" s="67">
        <f>data!D225</f>
        <v>0</v>
      </c>
      <c r="F24" s="67">
        <f>data!E225</f>
        <v>8359363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107975831</v>
      </c>
      <c r="D25" s="67">
        <f>data!C226</f>
        <v>7223257</v>
      </c>
      <c r="E25" s="67">
        <f>data!D226</f>
        <v>0</v>
      </c>
      <c r="F25" s="67">
        <f>data!E226</f>
        <v>115199088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6125525</v>
      </c>
      <c r="D27" s="67">
        <f>data!C228</f>
        <v>764606</v>
      </c>
      <c r="E27" s="67">
        <f>data!D228</f>
        <v>0</v>
      </c>
      <c r="F27" s="67">
        <f>data!E228</f>
        <v>6890131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112581163</v>
      </c>
      <c r="D28" s="67">
        <f>data!C229</f>
        <v>4736835.03</v>
      </c>
      <c r="E28" s="67">
        <f>data!D229</f>
        <v>-244170.97</v>
      </c>
      <c r="F28" s="67">
        <f>data!E229</f>
        <v>117562169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18298</v>
      </c>
      <c r="D29" s="67">
        <f>data!C230</f>
        <v>-36596</v>
      </c>
      <c r="E29" s="67">
        <f>data!D230</f>
        <v>0</v>
      </c>
      <c r="F29" s="67">
        <f>data!E230</f>
        <v>-18298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234998977</v>
      </c>
      <c r="D32" s="67">
        <f>data!C233</f>
        <v>12749305.030000001</v>
      </c>
      <c r="E32" s="67">
        <f>data!D233</f>
        <v>-244170.97</v>
      </c>
      <c r="F32" s="67">
        <f>data!E233</f>
        <v>247992453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Swedish Health Services DBA Swedish Medical Center Cherry Hill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20713175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1023116814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203968095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3793794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42105289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356770815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2908366.6700000032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1632663173.6700001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528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18817933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7003058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25820991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2025-05-01T22:46:21Z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SV_QUERY_LIST_4F35BF76-6C0D-4D9B-82B2-816C12CF3733">
    <vt:lpwstr>empty_477D106A-C0D6-4607-AEBD-E2C9D60EA279</vt:lpwstr>
  </property>
  <property fmtid="{D5CDD505-2E9C-101B-9397-08002B2CF9AE}" pid="14" name="SV_HIDDEN_GRID_QUERY_LIST_4F35BF76-6C0D-4D9B-82B2-816C12CF3733">
    <vt:lpwstr>empty_477D106A-C0D6-4607-AEBD-E2C9D60EA279</vt:lpwstr>
  </property>
</Properties>
</file>