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3CD83B79-BFB4-43FF-88D8-D7E77F7D0536}" xr6:coauthVersionLast="47" xr6:coauthVersionMax="47" xr10:uidLastSave="{00000000-0000-0000-0000-000000000000}"/>
  <bookViews>
    <workbookView xWindow="-120" yWindow="-120" windowWidth="29040" windowHeight="15720" tabRatio="777" activeTab="12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O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8" i="4"/>
  <c r="C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F69" i="15" s="1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F63" i="15" s="1"/>
  <c r="I62" i="15"/>
  <c r="B62" i="15"/>
  <c r="I61" i="15"/>
  <c r="B61" i="15"/>
  <c r="I60" i="15"/>
  <c r="B60" i="15"/>
  <c r="E59" i="15"/>
  <c r="D59" i="15"/>
  <c r="B59" i="15"/>
  <c r="H58" i="15"/>
  <c r="I58" i="15" s="1"/>
  <c r="E58" i="15"/>
  <c r="D58" i="15"/>
  <c r="B58" i="15"/>
  <c r="F58" i="15" s="1"/>
  <c r="H57" i="15"/>
  <c r="I57" i="15" s="1"/>
  <c r="E57" i="15"/>
  <c r="D57" i="15"/>
  <c r="B57" i="15"/>
  <c r="F57" i="15" s="1"/>
  <c r="H56" i="15"/>
  <c r="I56" i="15" s="1"/>
  <c r="E56" i="15"/>
  <c r="D56" i="15"/>
  <c r="B56" i="15"/>
  <c r="F56" i="15" s="1"/>
  <c r="H55" i="15"/>
  <c r="I55" i="15" s="1"/>
  <c r="E55" i="15"/>
  <c r="D55" i="15"/>
  <c r="B55" i="15"/>
  <c r="F55" i="15" s="1"/>
  <c r="H54" i="15"/>
  <c r="I54" i="15" s="1"/>
  <c r="E54" i="15"/>
  <c r="D54" i="15"/>
  <c r="B54" i="15"/>
  <c r="F54" i="15" s="1"/>
  <c r="E53" i="15"/>
  <c r="D53" i="15"/>
  <c r="B53" i="15"/>
  <c r="F53" i="15" s="1"/>
  <c r="H52" i="15"/>
  <c r="I52" i="15" s="1"/>
  <c r="E52" i="15"/>
  <c r="D52" i="15"/>
  <c r="B52" i="15"/>
  <c r="F52" i="15" s="1"/>
  <c r="H51" i="15"/>
  <c r="I51" i="15" s="1"/>
  <c r="E51" i="15"/>
  <c r="D51" i="15"/>
  <c r="B51" i="15"/>
  <c r="F51" i="15" s="1"/>
  <c r="H50" i="15"/>
  <c r="I50" i="15" s="1"/>
  <c r="E50" i="15"/>
  <c r="D50" i="15"/>
  <c r="B50" i="15"/>
  <c r="F50" i="15" s="1"/>
  <c r="H49" i="15"/>
  <c r="I49" i="15" s="1"/>
  <c r="E49" i="15"/>
  <c r="D49" i="15"/>
  <c r="B49" i="15"/>
  <c r="F49" i="15" s="1"/>
  <c r="E48" i="15"/>
  <c r="D48" i="15"/>
  <c r="B48" i="15"/>
  <c r="H47" i="15"/>
  <c r="I47" i="15" s="1"/>
  <c r="E47" i="15"/>
  <c r="D47" i="15"/>
  <c r="B47" i="15"/>
  <c r="F47" i="15" s="1"/>
  <c r="H46" i="15"/>
  <c r="I46" i="15" s="1"/>
  <c r="E46" i="15"/>
  <c r="D46" i="15"/>
  <c r="B46" i="15"/>
  <c r="F46" i="15" s="1"/>
  <c r="E45" i="15"/>
  <c r="D45" i="15"/>
  <c r="B45" i="15"/>
  <c r="F45" i="15" s="1"/>
  <c r="H44" i="15"/>
  <c r="I44" i="15" s="1"/>
  <c r="E44" i="15"/>
  <c r="D44" i="15"/>
  <c r="B44" i="15"/>
  <c r="F44" i="15" s="1"/>
  <c r="E43" i="15"/>
  <c r="D43" i="15"/>
  <c r="B43" i="15"/>
  <c r="E42" i="15"/>
  <c r="D42" i="15"/>
  <c r="B42" i="15"/>
  <c r="F42" i="15" s="1"/>
  <c r="E41" i="15"/>
  <c r="D41" i="15"/>
  <c r="B41" i="15"/>
  <c r="F41" i="15" s="1"/>
  <c r="I40" i="15"/>
  <c r="B40" i="15"/>
  <c r="E39" i="15"/>
  <c r="D39" i="15"/>
  <c r="F39" i="15" s="1"/>
  <c r="B39" i="15"/>
  <c r="E38" i="15"/>
  <c r="D38" i="15"/>
  <c r="F38" i="15" s="1"/>
  <c r="B38" i="15"/>
  <c r="E37" i="15"/>
  <c r="D37" i="15"/>
  <c r="F37" i="15" s="1"/>
  <c r="B37" i="15"/>
  <c r="E36" i="15"/>
  <c r="D36" i="15"/>
  <c r="F36" i="15" s="1"/>
  <c r="B36" i="15"/>
  <c r="E35" i="15"/>
  <c r="D35" i="15"/>
  <c r="F35" i="15" s="1"/>
  <c r="B35" i="15"/>
  <c r="E34" i="15"/>
  <c r="D34" i="15"/>
  <c r="F34" i="15" s="1"/>
  <c r="B34" i="15"/>
  <c r="E33" i="15"/>
  <c r="D33" i="15"/>
  <c r="F33" i="15" s="1"/>
  <c r="B33" i="15"/>
  <c r="I32" i="15"/>
  <c r="B32" i="15"/>
  <c r="I31" i="15"/>
  <c r="B31" i="15"/>
  <c r="E30" i="15"/>
  <c r="D30" i="15"/>
  <c r="F30" i="15" s="1"/>
  <c r="B30" i="15"/>
  <c r="E29" i="15"/>
  <c r="D29" i="15"/>
  <c r="F29" i="15" s="1"/>
  <c r="B29" i="15"/>
  <c r="E28" i="15"/>
  <c r="D28" i="15"/>
  <c r="F28" i="15" s="1"/>
  <c r="B28" i="15"/>
  <c r="E27" i="15"/>
  <c r="D27" i="15"/>
  <c r="F27" i="15" s="1"/>
  <c r="B27" i="15"/>
  <c r="H26" i="15"/>
  <c r="I26" i="15" s="1"/>
  <c r="F26" i="15"/>
  <c r="E26" i="15"/>
  <c r="D26" i="15"/>
  <c r="B26" i="15"/>
  <c r="E25" i="15"/>
  <c r="D25" i="15"/>
  <c r="F25" i="15" s="1"/>
  <c r="B25" i="15"/>
  <c r="H24" i="15"/>
  <c r="I24" i="15" s="1"/>
  <c r="F24" i="15"/>
  <c r="E24" i="15"/>
  <c r="D24" i="15"/>
  <c r="B24" i="15"/>
  <c r="H23" i="15"/>
  <c r="I23" i="15" s="1"/>
  <c r="F23" i="15"/>
  <c r="E23" i="15"/>
  <c r="D23" i="15"/>
  <c r="B23" i="15"/>
  <c r="E22" i="15"/>
  <c r="D22" i="15"/>
  <c r="F22" i="15" s="1"/>
  <c r="B22" i="15"/>
  <c r="E21" i="15"/>
  <c r="D21" i="15"/>
  <c r="F21" i="15" s="1"/>
  <c r="B21" i="15"/>
  <c r="E20" i="15"/>
  <c r="D20" i="15"/>
  <c r="F20" i="15" s="1"/>
  <c r="B20" i="15"/>
  <c r="E19" i="15"/>
  <c r="D19" i="15"/>
  <c r="F19" i="15" s="1"/>
  <c r="B19" i="15"/>
  <c r="H18" i="15"/>
  <c r="I18" i="15" s="1"/>
  <c r="F18" i="15"/>
  <c r="E18" i="15"/>
  <c r="D18" i="15"/>
  <c r="B18" i="15"/>
  <c r="E17" i="15"/>
  <c r="D17" i="15"/>
  <c r="F17" i="15" s="1"/>
  <c r="B17" i="15"/>
  <c r="H16" i="15"/>
  <c r="I16" i="15" s="1"/>
  <c r="F16" i="15"/>
  <c r="E16" i="15"/>
  <c r="D16" i="15"/>
  <c r="B16" i="15"/>
  <c r="E15" i="15"/>
  <c r="D15" i="15"/>
  <c r="F15" i="15" s="1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BQ2" i="30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28" i="4" s="1"/>
  <c r="E168" i="24"/>
  <c r="D28" i="4" s="1"/>
  <c r="E167" i="24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CE91" i="24"/>
  <c r="CF91" i="24" s="1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AE25" i="31" s="1"/>
  <c r="Y89" i="24"/>
  <c r="X89" i="24"/>
  <c r="W89" i="24"/>
  <c r="I90" i="32" s="1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O76" i="31" s="1"/>
  <c r="BX69" i="24"/>
  <c r="BW69" i="24"/>
  <c r="BV69" i="24"/>
  <c r="BU69" i="24"/>
  <c r="BT69" i="24"/>
  <c r="BS69" i="24"/>
  <c r="BR69" i="24"/>
  <c r="BQ69" i="24"/>
  <c r="BP69" i="24"/>
  <c r="O67" i="31" s="1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O30" i="31" s="1"/>
  <c r="AD69" i="24"/>
  <c r="AC69" i="24"/>
  <c r="AB69" i="24"/>
  <c r="O27" i="31" s="1"/>
  <c r="AA69" i="24"/>
  <c r="Z69" i="24"/>
  <c r="Y69" i="24"/>
  <c r="X69" i="24"/>
  <c r="W69" i="24"/>
  <c r="I83" i="32" s="1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F62" i="24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8" i="31" s="1"/>
  <c r="H48" i="24"/>
  <c r="H62" i="24" s="1"/>
  <c r="H85" i="24" s="1"/>
  <c r="G48" i="24"/>
  <c r="G62" i="24" s="1"/>
  <c r="F48" i="24"/>
  <c r="E48" i="24"/>
  <c r="E62" i="24" s="1"/>
  <c r="D48" i="24"/>
  <c r="D62" i="24" s="1"/>
  <c r="C48" i="24"/>
  <c r="CE47" i="24"/>
  <c r="D383" i="24" l="1"/>
  <c r="C137" i="8" s="1"/>
  <c r="D308" i="24"/>
  <c r="C50" i="8" s="1"/>
  <c r="G10" i="4"/>
  <c r="CF90" i="24"/>
  <c r="AA85" i="24"/>
  <c r="F117" i="32" s="1"/>
  <c r="AQ85" i="24"/>
  <c r="BW85" i="24"/>
  <c r="K85" i="24"/>
  <c r="D53" i="32" s="1"/>
  <c r="AI85" i="24"/>
  <c r="G149" i="32" s="1"/>
  <c r="BG85" i="24"/>
  <c r="C71" i="15" s="1"/>
  <c r="G71" i="15" s="1"/>
  <c r="BO85" i="24"/>
  <c r="C627" i="24" s="1"/>
  <c r="D612" i="24"/>
  <c r="L612" i="24"/>
  <c r="AE22" i="31"/>
  <c r="CE69" i="24"/>
  <c r="I371" i="32" s="1"/>
  <c r="Z85" i="24"/>
  <c r="C38" i="15" s="1"/>
  <c r="J85" i="24"/>
  <c r="C53" i="32" s="1"/>
  <c r="BF85" i="24"/>
  <c r="C629" i="24" s="1"/>
  <c r="BV85" i="24"/>
  <c r="C642" i="24" s="1"/>
  <c r="AP85" i="24"/>
  <c r="C54" i="15" s="1"/>
  <c r="G54" i="15" s="1"/>
  <c r="CE52" i="24"/>
  <c r="BT85" i="24"/>
  <c r="C84" i="15" s="1"/>
  <c r="G84" i="15" s="1"/>
  <c r="BU85" i="24"/>
  <c r="C341" i="32" s="1"/>
  <c r="BD85" i="24"/>
  <c r="G245" i="32" s="1"/>
  <c r="BL85" i="24"/>
  <c r="C76" i="15" s="1"/>
  <c r="G76" i="15" s="1"/>
  <c r="X85" i="24"/>
  <c r="C36" i="15" s="1"/>
  <c r="AF85" i="24"/>
  <c r="D149" i="32" s="1"/>
  <c r="AN85" i="24"/>
  <c r="E181" i="32" s="1"/>
  <c r="I85" i="24"/>
  <c r="I21" i="32" s="1"/>
  <c r="I12" i="32"/>
  <c r="H6" i="31"/>
  <c r="G12" i="32"/>
  <c r="G85" i="24"/>
  <c r="H14" i="31"/>
  <c r="H44" i="32"/>
  <c r="O85" i="24"/>
  <c r="H22" i="31"/>
  <c r="I76" i="32"/>
  <c r="W85" i="24"/>
  <c r="H30" i="31"/>
  <c r="C140" i="32"/>
  <c r="AE85" i="24"/>
  <c r="H38" i="31"/>
  <c r="D172" i="32"/>
  <c r="AM85" i="24"/>
  <c r="H46" i="31"/>
  <c r="E204" i="32"/>
  <c r="AU85" i="24"/>
  <c r="H54" i="31"/>
  <c r="F236" i="32"/>
  <c r="BC85" i="24"/>
  <c r="H62" i="31"/>
  <c r="G268" i="32"/>
  <c r="BK85" i="24"/>
  <c r="H70" i="31"/>
  <c r="H300" i="32"/>
  <c r="BS85" i="24"/>
  <c r="H78" i="31"/>
  <c r="I332" i="32"/>
  <c r="CA85" i="24"/>
  <c r="M16" i="31"/>
  <c r="C81" i="32"/>
  <c r="Q85" i="24"/>
  <c r="M32" i="31"/>
  <c r="E145" i="32"/>
  <c r="AG85" i="24"/>
  <c r="M48" i="31"/>
  <c r="G209" i="32"/>
  <c r="AW85" i="24"/>
  <c r="M64" i="31"/>
  <c r="I273" i="32"/>
  <c r="BM85" i="24"/>
  <c r="M80" i="31"/>
  <c r="D369" i="32"/>
  <c r="CC85" i="24"/>
  <c r="M65" i="31"/>
  <c r="C305" i="32"/>
  <c r="H181" i="32"/>
  <c r="C55" i="15"/>
  <c r="G55" i="15" s="1"/>
  <c r="C708" i="24"/>
  <c r="E341" i="32"/>
  <c r="C643" i="24"/>
  <c r="C87" i="15"/>
  <c r="G87" i="15" s="1"/>
  <c r="M33" i="31"/>
  <c r="F145" i="32"/>
  <c r="H12" i="31"/>
  <c r="F44" i="32"/>
  <c r="M85" i="24"/>
  <c r="H28" i="31"/>
  <c r="H108" i="32"/>
  <c r="AC85" i="24"/>
  <c r="H36" i="31"/>
  <c r="I140" i="32"/>
  <c r="AK85" i="24"/>
  <c r="H44" i="31"/>
  <c r="C204" i="32"/>
  <c r="AS85" i="24"/>
  <c r="H52" i="31"/>
  <c r="D236" i="32"/>
  <c r="BA85" i="24"/>
  <c r="H60" i="31"/>
  <c r="E268" i="32"/>
  <c r="BI85" i="24"/>
  <c r="H68" i="31"/>
  <c r="F300" i="32"/>
  <c r="BQ85" i="24"/>
  <c r="H76" i="31"/>
  <c r="G332" i="32"/>
  <c r="BY85" i="24"/>
  <c r="M10" i="31"/>
  <c r="D49" i="32"/>
  <c r="M18" i="31"/>
  <c r="E81" i="32"/>
  <c r="M26" i="31"/>
  <c r="F113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C39" i="15"/>
  <c r="C692" i="24"/>
  <c r="M17" i="31"/>
  <c r="D81" i="32"/>
  <c r="M49" i="31"/>
  <c r="H209" i="32"/>
  <c r="H4" i="31"/>
  <c r="E12" i="32"/>
  <c r="E85" i="24"/>
  <c r="H20" i="31"/>
  <c r="G76" i="32"/>
  <c r="U85" i="24"/>
  <c r="H13" i="31"/>
  <c r="G44" i="32"/>
  <c r="N85" i="24"/>
  <c r="H29" i="31"/>
  <c r="I108" i="32"/>
  <c r="AD85" i="24"/>
  <c r="H45" i="31"/>
  <c r="D204" i="32"/>
  <c r="AT85" i="24"/>
  <c r="H61" i="31"/>
  <c r="F268" i="32"/>
  <c r="BJ85" i="24"/>
  <c r="H77" i="31"/>
  <c r="H332" i="32"/>
  <c r="BZ85" i="24"/>
  <c r="M3" i="31"/>
  <c r="D17" i="32"/>
  <c r="M19" i="31"/>
  <c r="F81" i="32"/>
  <c r="M35" i="31"/>
  <c r="H145" i="32"/>
  <c r="M51" i="31"/>
  <c r="C241" i="32"/>
  <c r="M67" i="31"/>
  <c r="E305" i="32"/>
  <c r="M12" i="31"/>
  <c r="F49" i="32"/>
  <c r="M60" i="31"/>
  <c r="E273" i="32"/>
  <c r="M40" i="31"/>
  <c r="F177" i="32"/>
  <c r="M13" i="31"/>
  <c r="G49" i="32"/>
  <c r="M53" i="31"/>
  <c r="E241" i="32"/>
  <c r="H15" i="31"/>
  <c r="I44" i="32"/>
  <c r="H79" i="31"/>
  <c r="C364" i="32"/>
  <c r="M73" i="31"/>
  <c r="D337" i="32"/>
  <c r="H18" i="31"/>
  <c r="E76" i="32"/>
  <c r="H50" i="31"/>
  <c r="I204" i="32"/>
  <c r="H3" i="31"/>
  <c r="D12" i="32"/>
  <c r="D85" i="24"/>
  <c r="H19" i="31"/>
  <c r="F76" i="32"/>
  <c r="T85" i="24"/>
  <c r="H43" i="31"/>
  <c r="I172" i="32"/>
  <c r="AR85" i="24"/>
  <c r="H59" i="31"/>
  <c r="D268" i="32"/>
  <c r="BH85" i="24"/>
  <c r="H7" i="31"/>
  <c r="H12" i="32"/>
  <c r="H71" i="31"/>
  <c r="I300" i="32"/>
  <c r="C67" i="24"/>
  <c r="O17" i="31"/>
  <c r="D83" i="32"/>
  <c r="O33" i="31"/>
  <c r="F147" i="32"/>
  <c r="O49" i="31"/>
  <c r="H211" i="32"/>
  <c r="O65" i="31"/>
  <c r="C307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S85" i="24"/>
  <c r="AY85" i="24"/>
  <c r="AE7" i="31"/>
  <c r="H26" i="32"/>
  <c r="AE15" i="31"/>
  <c r="I58" i="32"/>
  <c r="AE23" i="31"/>
  <c r="C122" i="32"/>
  <c r="AE31" i="31"/>
  <c r="D154" i="32"/>
  <c r="AE39" i="31"/>
  <c r="E186" i="32"/>
  <c r="AE47" i="31"/>
  <c r="F218" i="32"/>
  <c r="C113" i="8"/>
  <c r="D12" i="33"/>
  <c r="E380" i="24"/>
  <c r="M37" i="31"/>
  <c r="C177" i="32"/>
  <c r="M77" i="31"/>
  <c r="H337" i="32"/>
  <c r="M25" i="31"/>
  <c r="E113" i="32"/>
  <c r="AO85" i="24"/>
  <c r="F309" i="24"/>
  <c r="H16" i="31"/>
  <c r="C76" i="32"/>
  <c r="H24" i="31"/>
  <c r="D108" i="32"/>
  <c r="H32" i="31"/>
  <c r="E140" i="32"/>
  <c r="H40" i="31"/>
  <c r="F172" i="32"/>
  <c r="H48" i="31"/>
  <c r="G204" i="32"/>
  <c r="H56" i="31"/>
  <c r="H236" i="32"/>
  <c r="H64" i="31"/>
  <c r="I268" i="32"/>
  <c r="H72" i="31"/>
  <c r="C332" i="32"/>
  <c r="H80" i="31"/>
  <c r="D364" i="32"/>
  <c r="M6" i="31"/>
  <c r="G17" i="32"/>
  <c r="M14" i="31"/>
  <c r="H49" i="32"/>
  <c r="M22" i="31"/>
  <c r="I81" i="32"/>
  <c r="M30" i="31"/>
  <c r="C145" i="32"/>
  <c r="M38" i="31"/>
  <c r="D177" i="32"/>
  <c r="M46" i="31"/>
  <c r="E209" i="32"/>
  <c r="M54" i="31"/>
  <c r="F241" i="32"/>
  <c r="M62" i="31"/>
  <c r="G273" i="32"/>
  <c r="M70" i="31"/>
  <c r="H305" i="32"/>
  <c r="M78" i="31"/>
  <c r="I337" i="32"/>
  <c r="CE89" i="24"/>
  <c r="D258" i="24"/>
  <c r="C68" i="8"/>
  <c r="D350" i="24"/>
  <c r="M44" i="31"/>
  <c r="C209" i="32"/>
  <c r="M24" i="31"/>
  <c r="D113" i="32"/>
  <c r="C705" i="24"/>
  <c r="C52" i="15"/>
  <c r="G52" i="15" s="1"/>
  <c r="BN2" i="30"/>
  <c r="D366" i="24"/>
  <c r="C120" i="8" s="1"/>
  <c r="M45" i="31"/>
  <c r="D209" i="32"/>
  <c r="H47" i="31"/>
  <c r="F204" i="32"/>
  <c r="H9" i="31"/>
  <c r="C44" i="32"/>
  <c r="H17" i="31"/>
  <c r="D76" i="32"/>
  <c r="H25" i="31"/>
  <c r="E108" i="32"/>
  <c r="H33" i="31"/>
  <c r="F140" i="32"/>
  <c r="H41" i="31"/>
  <c r="G172" i="32"/>
  <c r="H49" i="31"/>
  <c r="H204" i="32"/>
  <c r="H57" i="31"/>
  <c r="I236" i="32"/>
  <c r="H65" i="31"/>
  <c r="C300" i="32"/>
  <c r="H73" i="31"/>
  <c r="D332" i="32"/>
  <c r="M7" i="31"/>
  <c r="H17" i="32"/>
  <c r="M15" i="31"/>
  <c r="I49" i="32"/>
  <c r="M23" i="31"/>
  <c r="C113" i="32"/>
  <c r="M31" i="31"/>
  <c r="D145" i="32"/>
  <c r="M39" i="31"/>
  <c r="E177" i="32"/>
  <c r="M47" i="31"/>
  <c r="F209" i="32"/>
  <c r="M55" i="31"/>
  <c r="G241" i="32"/>
  <c r="M63" i="31"/>
  <c r="H273" i="32"/>
  <c r="M71" i="31"/>
  <c r="I305" i="32"/>
  <c r="M79" i="31"/>
  <c r="C369" i="32"/>
  <c r="H5" i="31"/>
  <c r="F12" i="32"/>
  <c r="F85" i="24"/>
  <c r="H21" i="31"/>
  <c r="H76" i="32"/>
  <c r="V85" i="24"/>
  <c r="H37" i="31"/>
  <c r="C172" i="32"/>
  <c r="AL85" i="24"/>
  <c r="H53" i="31"/>
  <c r="E236" i="32"/>
  <c r="BB85" i="24"/>
  <c r="H69" i="31"/>
  <c r="G300" i="32"/>
  <c r="BR85" i="24"/>
  <c r="M11" i="31"/>
  <c r="E49" i="32"/>
  <c r="M27" i="31"/>
  <c r="G113" i="32"/>
  <c r="M43" i="31"/>
  <c r="I177" i="32"/>
  <c r="M59" i="31"/>
  <c r="D273" i="32"/>
  <c r="M75" i="31"/>
  <c r="F337" i="32"/>
  <c r="I381" i="32"/>
  <c r="G612" i="24"/>
  <c r="M4" i="31"/>
  <c r="E17" i="32"/>
  <c r="M36" i="31"/>
  <c r="I145" i="32"/>
  <c r="M68" i="31"/>
  <c r="F305" i="32"/>
  <c r="M8" i="31"/>
  <c r="I17" i="32"/>
  <c r="H21" i="32"/>
  <c r="C20" i="15"/>
  <c r="M5" i="31"/>
  <c r="F17" i="32"/>
  <c r="M41" i="31"/>
  <c r="G177" i="32"/>
  <c r="F65" i="15"/>
  <c r="C117" i="8"/>
  <c r="H10" i="31"/>
  <c r="D44" i="32"/>
  <c r="H34" i="31"/>
  <c r="G140" i="32"/>
  <c r="H66" i="31"/>
  <c r="D300" i="32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P85" i="24"/>
  <c r="AV85" i="24"/>
  <c r="CB85" i="24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J612" i="24"/>
  <c r="M28" i="31"/>
  <c r="H113" i="32"/>
  <c r="M52" i="31"/>
  <c r="D241" i="32"/>
  <c r="M72" i="31"/>
  <c r="C337" i="32"/>
  <c r="M29" i="31"/>
  <c r="I113" i="32"/>
  <c r="M69" i="31"/>
  <c r="G305" i="32"/>
  <c r="M9" i="31"/>
  <c r="C49" i="32"/>
  <c r="H26" i="31"/>
  <c r="F108" i="32"/>
  <c r="H58" i="31"/>
  <c r="C268" i="32"/>
  <c r="H27" i="31"/>
  <c r="G108" i="32"/>
  <c r="AB85" i="24"/>
  <c r="H67" i="31"/>
  <c r="E300" i="32"/>
  <c r="BP85" i="24"/>
  <c r="H39" i="31"/>
  <c r="E172" i="32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E233" i="24"/>
  <c r="F32" i="6" s="1"/>
  <c r="M20" i="31"/>
  <c r="G81" i="32"/>
  <c r="M76" i="31"/>
  <c r="G337" i="32"/>
  <c r="M56" i="31"/>
  <c r="H241" i="32"/>
  <c r="M21" i="31"/>
  <c r="H81" i="32"/>
  <c r="M61" i="31"/>
  <c r="F273" i="32"/>
  <c r="H31" i="31"/>
  <c r="D140" i="32"/>
  <c r="H63" i="31"/>
  <c r="H268" i="32"/>
  <c r="M57" i="31"/>
  <c r="I241" i="32"/>
  <c r="Y85" i="24"/>
  <c r="BE85" i="24"/>
  <c r="CE48" i="24"/>
  <c r="H42" i="31"/>
  <c r="H172" i="32"/>
  <c r="H74" i="31"/>
  <c r="E332" i="32"/>
  <c r="H11" i="31"/>
  <c r="E44" i="32"/>
  <c r="L85" i="24"/>
  <c r="H35" i="31"/>
  <c r="H140" i="32"/>
  <c r="AJ85" i="24"/>
  <c r="H51" i="31"/>
  <c r="C236" i="32"/>
  <c r="AZ85" i="24"/>
  <c r="H75" i="31"/>
  <c r="F332" i="32"/>
  <c r="BX85" i="24"/>
  <c r="H23" i="31"/>
  <c r="C108" i="32"/>
  <c r="H55" i="31"/>
  <c r="G236" i="32"/>
  <c r="O9" i="31"/>
  <c r="C51" i="32"/>
  <c r="O25" i="31"/>
  <c r="E115" i="32"/>
  <c r="O41" i="31"/>
  <c r="G179" i="32"/>
  <c r="O57" i="31"/>
  <c r="I243" i="32"/>
  <c r="O73" i="31"/>
  <c r="D339" i="32"/>
  <c r="E371" i="32"/>
  <c r="C615" i="24"/>
  <c r="R85" i="24"/>
  <c r="AH85" i="24"/>
  <c r="AX85" i="24"/>
  <c r="BN85" i="24"/>
  <c r="CD85" i="24"/>
  <c r="AE6" i="31"/>
  <c r="G26" i="32"/>
  <c r="AE14" i="31"/>
  <c r="H58" i="32"/>
  <c r="AE30" i="31"/>
  <c r="C154" i="32"/>
  <c r="AE38" i="31"/>
  <c r="D186" i="32"/>
  <c r="AE46" i="31"/>
  <c r="E218" i="32"/>
  <c r="E220" i="24"/>
  <c r="F7" i="6"/>
  <c r="D352" i="24"/>
  <c r="C103" i="8" s="1"/>
  <c r="CP2" i="30"/>
  <c r="D416" i="24"/>
  <c r="C673" i="24"/>
  <c r="F64" i="15"/>
  <c r="G339" i="32"/>
  <c r="BK2" i="30"/>
  <c r="I362" i="32"/>
  <c r="O3" i="31"/>
  <c r="D19" i="32"/>
  <c r="O11" i="31"/>
  <c r="E51" i="32"/>
  <c r="O19" i="31"/>
  <c r="F83" i="32"/>
  <c r="O35" i="31"/>
  <c r="H147" i="32"/>
  <c r="O43" i="31"/>
  <c r="I179" i="32"/>
  <c r="O51" i="31"/>
  <c r="C243" i="32"/>
  <c r="O59" i="31"/>
  <c r="D275" i="32"/>
  <c r="O75" i="31"/>
  <c r="F339" i="32"/>
  <c r="AE8" i="31"/>
  <c r="I26" i="32"/>
  <c r="AE16" i="31"/>
  <c r="C90" i="32"/>
  <c r="AE24" i="31"/>
  <c r="D122" i="32"/>
  <c r="AE32" i="31"/>
  <c r="E154" i="32"/>
  <c r="AE40" i="31"/>
  <c r="F186" i="32"/>
  <c r="F612" i="24"/>
  <c r="F48" i="15"/>
  <c r="G19" i="4"/>
  <c r="E122" i="32"/>
  <c r="C147" i="32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AE9" i="31"/>
  <c r="C58" i="32"/>
  <c r="AE17" i="31"/>
  <c r="D90" i="32"/>
  <c r="AE33" i="31"/>
  <c r="F154" i="32"/>
  <c r="AE41" i="31"/>
  <c r="G186" i="32"/>
  <c r="CF2" i="28"/>
  <c r="D5" i="7"/>
  <c r="G115" i="32"/>
  <c r="C62" i="24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C26" i="32"/>
  <c r="AE2" i="31"/>
  <c r="AE10" i="31"/>
  <c r="D58" i="32"/>
  <c r="AE18" i="31"/>
  <c r="E90" i="32"/>
  <c r="AE26" i="31"/>
  <c r="F122" i="32"/>
  <c r="AE34" i="31"/>
  <c r="G154" i="32"/>
  <c r="AE42" i="31"/>
  <c r="H186" i="32"/>
  <c r="D341" i="24"/>
  <c r="C87" i="8" s="1"/>
  <c r="DF2" i="30"/>
  <c r="C170" i="8"/>
  <c r="H612" i="24"/>
  <c r="F43" i="15"/>
  <c r="F59" i="15"/>
  <c r="E307" i="32"/>
  <c r="O6" i="31"/>
  <c r="G19" i="32"/>
  <c r="O14" i="31"/>
  <c r="H51" i="32"/>
  <c r="D179" i="32"/>
  <c r="O38" i="31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F420" i="24"/>
  <c r="C715" i="34"/>
  <c r="D615" i="34"/>
  <c r="C648" i="34"/>
  <c r="M716" i="34" s="1"/>
  <c r="C23" i="15" l="1"/>
  <c r="G23" i="15" s="1"/>
  <c r="H277" i="32"/>
  <c r="C618" i="24"/>
  <c r="C79" i="15"/>
  <c r="G79" i="15" s="1"/>
  <c r="C676" i="24"/>
  <c r="D341" i="32"/>
  <c r="E117" i="32"/>
  <c r="C624" i="24"/>
  <c r="C637" i="24"/>
  <c r="C277" i="32"/>
  <c r="C707" i="24"/>
  <c r="C700" i="24"/>
  <c r="G181" i="32"/>
  <c r="C47" i="15"/>
  <c r="G47" i="15" s="1"/>
  <c r="C689" i="24"/>
  <c r="C22" i="15"/>
  <c r="G22" i="15" s="1"/>
  <c r="H22" i="15" s="1"/>
  <c r="D309" i="32"/>
  <c r="C675" i="24"/>
  <c r="C697" i="24"/>
  <c r="C44" i="15"/>
  <c r="G44" i="15" s="1"/>
  <c r="C86" i="15"/>
  <c r="G86" i="15" s="1"/>
  <c r="C70" i="15"/>
  <c r="G70" i="15" s="1"/>
  <c r="C85" i="15"/>
  <c r="G85" i="15" s="1"/>
  <c r="C641" i="24"/>
  <c r="I245" i="32"/>
  <c r="C117" i="32"/>
  <c r="C691" i="24"/>
  <c r="C640" i="24"/>
  <c r="I309" i="32"/>
  <c r="C674" i="24"/>
  <c r="C68" i="15"/>
  <c r="G68" i="15" s="1"/>
  <c r="C21" i="15"/>
  <c r="G21" i="15" s="1"/>
  <c r="H21" i="15" s="1"/>
  <c r="I21" i="15" s="1"/>
  <c r="H39" i="15"/>
  <c r="I39" i="15" s="1"/>
  <c r="G39" i="15"/>
  <c r="H149" i="32"/>
  <c r="C48" i="15"/>
  <c r="C701" i="24"/>
  <c r="I341" i="32"/>
  <c r="C91" i="15"/>
  <c r="G91" i="15" s="1"/>
  <c r="C647" i="24"/>
  <c r="C167" i="8"/>
  <c r="D26" i="33"/>
  <c r="E414" i="24"/>
  <c r="C309" i="32"/>
  <c r="C619" i="24"/>
  <c r="C78" i="15"/>
  <c r="G78" i="15" s="1"/>
  <c r="E309" i="32"/>
  <c r="C80" i="15"/>
  <c r="G80" i="15" s="1"/>
  <c r="C621" i="24"/>
  <c r="I53" i="32"/>
  <c r="C28" i="15"/>
  <c r="C681" i="24"/>
  <c r="G309" i="32"/>
  <c r="C82" i="15"/>
  <c r="G82" i="15" s="1"/>
  <c r="C626" i="24"/>
  <c r="D21" i="32"/>
  <c r="C16" i="15"/>
  <c r="G16" i="15" s="1"/>
  <c r="C669" i="24"/>
  <c r="G53" i="32"/>
  <c r="C26" i="15"/>
  <c r="G26" i="15" s="1"/>
  <c r="C679" i="24"/>
  <c r="G341" i="32"/>
  <c r="C645" i="24"/>
  <c r="C89" i="15"/>
  <c r="G89" i="15" s="1"/>
  <c r="D373" i="32"/>
  <c r="C620" i="24"/>
  <c r="C93" i="15"/>
  <c r="G93" i="15" s="1"/>
  <c r="G277" i="32"/>
  <c r="C635" i="24"/>
  <c r="C75" i="15"/>
  <c r="G75" i="15" s="1"/>
  <c r="H213" i="32"/>
  <c r="C616" i="24"/>
  <c r="C62" i="15"/>
  <c r="D245" i="32"/>
  <c r="C630" i="24"/>
  <c r="C65" i="15"/>
  <c r="G20" i="15"/>
  <c r="H20" i="15" s="1"/>
  <c r="I20" i="15" s="1"/>
  <c r="H117" i="32"/>
  <c r="C694" i="24"/>
  <c r="C41" i="15"/>
  <c r="C30" i="15"/>
  <c r="C683" i="24"/>
  <c r="D85" i="32"/>
  <c r="H36" i="15"/>
  <c r="I36" i="15" s="1"/>
  <c r="G36" i="15"/>
  <c r="G117" i="32"/>
  <c r="C40" i="15"/>
  <c r="G40" i="15" s="1"/>
  <c r="C693" i="24"/>
  <c r="E245" i="32"/>
  <c r="C66" i="15"/>
  <c r="G66" i="15" s="1"/>
  <c r="C632" i="24"/>
  <c r="G85" i="32"/>
  <c r="C33" i="15"/>
  <c r="C686" i="24"/>
  <c r="F309" i="32"/>
  <c r="C81" i="15"/>
  <c r="G81" i="15" s="1"/>
  <c r="C623" i="24"/>
  <c r="I277" i="32"/>
  <c r="C638" i="24"/>
  <c r="C77" i="15"/>
  <c r="G77" i="15" s="1"/>
  <c r="F245" i="32"/>
  <c r="C633" i="24"/>
  <c r="C67" i="15"/>
  <c r="G67" i="15" s="1"/>
  <c r="M2" i="31"/>
  <c r="C17" i="32"/>
  <c r="CE67" i="24"/>
  <c r="I369" i="32" s="1"/>
  <c r="H53" i="32"/>
  <c r="C27" i="15"/>
  <c r="C680" i="24"/>
  <c r="H2" i="31"/>
  <c r="C12" i="32"/>
  <c r="CE62" i="24"/>
  <c r="I364" i="32" s="1"/>
  <c r="C85" i="24"/>
  <c r="F234" i="24"/>
  <c r="F16" i="6"/>
  <c r="F341" i="32"/>
  <c r="C644" i="24"/>
  <c r="C88" i="15"/>
  <c r="G88" i="15" s="1"/>
  <c r="F21" i="32"/>
  <c r="C18" i="15"/>
  <c r="G18" i="15" s="1"/>
  <c r="C671" i="24"/>
  <c r="D367" i="24"/>
  <c r="I213" i="32"/>
  <c r="C63" i="15"/>
  <c r="C625" i="24"/>
  <c r="H341" i="32"/>
  <c r="C90" i="15"/>
  <c r="G90" i="15" s="1"/>
  <c r="C646" i="24"/>
  <c r="C213" i="32"/>
  <c r="C710" i="24"/>
  <c r="C57" i="15"/>
  <c r="G57" i="15" s="1"/>
  <c r="C85" i="32"/>
  <c r="C29" i="15"/>
  <c r="C682" i="24"/>
  <c r="C149" i="32"/>
  <c r="C696" i="24"/>
  <c r="C43" i="15"/>
  <c r="D213" i="32"/>
  <c r="C711" i="24"/>
  <c r="C58" i="15"/>
  <c r="G58" i="15" s="1"/>
  <c r="E53" i="32"/>
  <c r="C24" i="15"/>
  <c r="G24" i="15" s="1"/>
  <c r="C677" i="24"/>
  <c r="BP2" i="30"/>
  <c r="C119" i="8"/>
  <c r="I378" i="32"/>
  <c r="K612" i="24"/>
  <c r="F181" i="32"/>
  <c r="C706" i="24"/>
  <c r="C53" i="15"/>
  <c r="E85" i="32"/>
  <c r="C31" i="15"/>
  <c r="G31" i="15" s="1"/>
  <c r="C684" i="24"/>
  <c r="F85" i="32"/>
  <c r="C685" i="24"/>
  <c r="C32" i="15"/>
  <c r="G32" i="15" s="1"/>
  <c r="C695" i="24"/>
  <c r="I117" i="32"/>
  <c r="C42" i="15"/>
  <c r="C25" i="15"/>
  <c r="F53" i="32"/>
  <c r="C678" i="24"/>
  <c r="H309" i="32"/>
  <c r="C639" i="24"/>
  <c r="C83" i="15"/>
  <c r="G83" i="15" s="1"/>
  <c r="G21" i="32"/>
  <c r="C19" i="15"/>
  <c r="C672" i="24"/>
  <c r="D181" i="32"/>
  <c r="C704" i="24"/>
  <c r="C51" i="15"/>
  <c r="G51" i="15" s="1"/>
  <c r="H245" i="32"/>
  <c r="C69" i="15"/>
  <c r="C614" i="24"/>
  <c r="C373" i="32"/>
  <c r="C92" i="15"/>
  <c r="G92" i="15" s="1"/>
  <c r="C622" i="24"/>
  <c r="C181" i="32"/>
  <c r="C703" i="24"/>
  <c r="C50" i="15"/>
  <c r="G50" i="15" s="1"/>
  <c r="E21" i="32"/>
  <c r="C17" i="15"/>
  <c r="C670" i="24"/>
  <c r="E277" i="32"/>
  <c r="C634" i="24"/>
  <c r="C73" i="15"/>
  <c r="G73" i="15" s="1"/>
  <c r="G213" i="32"/>
  <c r="C61" i="15"/>
  <c r="C631" i="24"/>
  <c r="E213" i="32"/>
  <c r="C712" i="24"/>
  <c r="C59" i="15"/>
  <c r="H85" i="32"/>
  <c r="C34" i="15"/>
  <c r="C687" i="24"/>
  <c r="E149" i="32"/>
  <c r="C45" i="15"/>
  <c r="C698" i="24"/>
  <c r="F149" i="32"/>
  <c r="C699" i="24"/>
  <c r="C46" i="15"/>
  <c r="G46" i="15" s="1"/>
  <c r="C56" i="15"/>
  <c r="G56" i="15" s="1"/>
  <c r="C709" i="24"/>
  <c r="I181" i="32"/>
  <c r="H38" i="15"/>
  <c r="I38" i="15" s="1"/>
  <c r="G38" i="15"/>
  <c r="D716" i="34"/>
  <c r="D709" i="34"/>
  <c r="D701" i="34"/>
  <c r="D704" i="34"/>
  <c r="D691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703" i="34"/>
  <c r="D693" i="34"/>
  <c r="D685" i="34"/>
  <c r="D677" i="34"/>
  <c r="D669" i="34"/>
  <c r="D707" i="34"/>
  <c r="D698" i="34"/>
  <c r="D690" i="34"/>
  <c r="D682" i="34"/>
  <c r="D674" i="34"/>
  <c r="D706" i="34"/>
  <c r="D702" i="34"/>
  <c r="D695" i="34"/>
  <c r="D687" i="34"/>
  <c r="D679" i="34"/>
  <c r="D671" i="34"/>
  <c r="D713" i="34"/>
  <c r="D712" i="34"/>
  <c r="D692" i="34"/>
  <c r="D684" i="34"/>
  <c r="D676" i="34"/>
  <c r="D668" i="34"/>
  <c r="D711" i="34"/>
  <c r="D705" i="34"/>
  <c r="D697" i="34"/>
  <c r="D689" i="34"/>
  <c r="D681" i="34"/>
  <c r="D673" i="34"/>
  <c r="D688" i="34"/>
  <c r="D672" i="34"/>
  <c r="D645" i="34"/>
  <c r="D623" i="34"/>
  <c r="D619" i="34"/>
  <c r="D625" i="34"/>
  <c r="D699" i="34"/>
  <c r="D647" i="34"/>
  <c r="D628" i="34"/>
  <c r="D622" i="34"/>
  <c r="D618" i="34"/>
  <c r="D694" i="34"/>
  <c r="D678" i="34"/>
  <c r="D696" i="34"/>
  <c r="D680" i="34"/>
  <c r="D629" i="34"/>
  <c r="D626" i="34"/>
  <c r="D621" i="34"/>
  <c r="D617" i="34"/>
  <c r="D708" i="34"/>
  <c r="D646" i="34"/>
  <c r="D624" i="34"/>
  <c r="D686" i="34"/>
  <c r="D670" i="34"/>
  <c r="D627" i="34"/>
  <c r="D616" i="34"/>
  <c r="D710" i="34"/>
  <c r="D700" i="34"/>
  <c r="D620" i="34"/>
  <c r="C94" i="15"/>
  <c r="G94" i="15" s="1"/>
  <c r="E373" i="32"/>
  <c r="C245" i="32"/>
  <c r="C64" i="15"/>
  <c r="C628" i="24"/>
  <c r="D117" i="32"/>
  <c r="C37" i="15"/>
  <c r="C690" i="24"/>
  <c r="F213" i="32"/>
  <c r="C60" i="15"/>
  <c r="C713" i="24"/>
  <c r="D277" i="32"/>
  <c r="C636" i="24"/>
  <c r="C72" i="15"/>
  <c r="G72" i="15" s="1"/>
  <c r="F277" i="32"/>
  <c r="C74" i="15"/>
  <c r="G74" i="15" s="1"/>
  <c r="C617" i="24"/>
  <c r="I149" i="32"/>
  <c r="C702" i="24"/>
  <c r="C49" i="15"/>
  <c r="G49" i="15" s="1"/>
  <c r="I85" i="32"/>
  <c r="C35" i="15"/>
  <c r="C688" i="24"/>
  <c r="G59" i="15" l="1"/>
  <c r="H59" i="15"/>
  <c r="I59" i="15" s="1"/>
  <c r="C121" i="8"/>
  <c r="D384" i="24"/>
  <c r="G33" i="15"/>
  <c r="H33" i="15"/>
  <c r="I33" i="15" s="1"/>
  <c r="G43" i="15"/>
  <c r="H43" i="15"/>
  <c r="I43" i="15" s="1"/>
  <c r="C21" i="32"/>
  <c r="C15" i="15"/>
  <c r="C668" i="24"/>
  <c r="C715" i="24" s="1"/>
  <c r="CE85" i="24"/>
  <c r="G25" i="15"/>
  <c r="H25" i="15"/>
  <c r="I25" i="15" s="1"/>
  <c r="G45" i="15"/>
  <c r="H45" i="15"/>
  <c r="I45" i="15" s="1"/>
  <c r="G69" i="15"/>
  <c r="H69" i="15" s="1"/>
  <c r="I69" i="15" s="1"/>
  <c r="G42" i="15"/>
  <c r="H42" i="15"/>
  <c r="I42" i="15" s="1"/>
  <c r="G17" i="15"/>
  <c r="H17" i="15" s="1"/>
  <c r="I17" i="15" s="1"/>
  <c r="H37" i="15"/>
  <c r="I37" i="15" s="1"/>
  <c r="G37" i="15"/>
  <c r="G53" i="15"/>
  <c r="H53" i="15"/>
  <c r="I53" i="15" s="1"/>
  <c r="H30" i="15"/>
  <c r="I30" i="15" s="1"/>
  <c r="G30" i="15"/>
  <c r="G65" i="15"/>
  <c r="H65" i="15"/>
  <c r="I65" i="15" s="1"/>
  <c r="G48" i="15"/>
  <c r="H48" i="15"/>
  <c r="I48" i="15" s="1"/>
  <c r="G35" i="15"/>
  <c r="H35" i="15"/>
  <c r="I35" i="15" s="1"/>
  <c r="H29" i="15"/>
  <c r="I29" i="15" s="1"/>
  <c r="G29" i="15"/>
  <c r="G41" i="15"/>
  <c r="H41" i="15"/>
  <c r="I41" i="15" s="1"/>
  <c r="G28" i="15"/>
  <c r="H28" i="15"/>
  <c r="I28" i="15" s="1"/>
  <c r="D615" i="24"/>
  <c r="C648" i="24"/>
  <c r="M716" i="24" s="1"/>
  <c r="D715" i="34"/>
  <c r="E623" i="34"/>
  <c r="H34" i="15"/>
  <c r="I34" i="15" s="1"/>
  <c r="G34" i="15"/>
  <c r="H63" i="15"/>
  <c r="I63" i="15" s="1"/>
  <c r="G63" i="15"/>
  <c r="G27" i="15"/>
  <c r="H27" i="15" s="1"/>
  <c r="I27" i="15" s="1"/>
  <c r="G19" i="15"/>
  <c r="H19" i="15" s="1"/>
  <c r="I19" i="15" s="1"/>
  <c r="E612" i="34"/>
  <c r="G64" i="15"/>
  <c r="H64" i="15"/>
  <c r="I64" i="15" s="1"/>
  <c r="I373" i="32" l="1"/>
  <c r="C716" i="24"/>
  <c r="C138" i="8"/>
  <c r="D417" i="24"/>
  <c r="G15" i="15"/>
  <c r="H15" i="15" s="1"/>
  <c r="I15" i="15" s="1"/>
  <c r="D716" i="24"/>
  <c r="D707" i="24"/>
  <c r="D699" i="24"/>
  <c r="D691" i="24"/>
  <c r="D683" i="24"/>
  <c r="D712" i="24"/>
  <c r="D704" i="24"/>
  <c r="D696" i="24"/>
  <c r="D688" i="24"/>
  <c r="D680" i="24"/>
  <c r="D709" i="24"/>
  <c r="D701" i="24"/>
  <c r="D693" i="24"/>
  <c r="D685" i="24"/>
  <c r="D708" i="24"/>
  <c r="D700" i="24"/>
  <c r="D692" i="24"/>
  <c r="D684" i="24"/>
  <c r="D705" i="24"/>
  <c r="D689" i="24"/>
  <c r="D672" i="24"/>
  <c r="D620" i="24"/>
  <c r="D616" i="24"/>
  <c r="D702" i="24"/>
  <c r="D686" i="24"/>
  <c r="D677" i="24"/>
  <c r="D669" i="24"/>
  <c r="D627" i="24"/>
  <c r="D706" i="24"/>
  <c r="D690" i="24"/>
  <c r="D674" i="24"/>
  <c r="D623" i="24"/>
  <c r="D619" i="24"/>
  <c r="D703" i="24"/>
  <c r="D687" i="24"/>
  <c r="D679" i="24"/>
  <c r="D671" i="24"/>
  <c r="D625" i="24"/>
  <c r="D713" i="24"/>
  <c r="D697" i="24"/>
  <c r="D681" i="24"/>
  <c r="D676" i="24"/>
  <c r="D668" i="24"/>
  <c r="D675" i="24"/>
  <c r="D647" i="24"/>
  <c r="D635" i="24"/>
  <c r="D710" i="24"/>
  <c r="D617" i="24"/>
  <c r="D633" i="24"/>
  <c r="D642" i="24"/>
  <c r="D632" i="24"/>
  <c r="D629" i="24"/>
  <c r="D626" i="24"/>
  <c r="D621" i="24"/>
  <c r="D695" i="24"/>
  <c r="D636" i="24"/>
  <c r="D694" i="24"/>
  <c r="D644" i="24"/>
  <c r="D637" i="24"/>
  <c r="D678" i="24"/>
  <c r="D646" i="24"/>
  <c r="D639" i="24"/>
  <c r="D634" i="24"/>
  <c r="D628" i="24"/>
  <c r="D618" i="24"/>
  <c r="D638" i="24"/>
  <c r="D624" i="24"/>
  <c r="D711" i="24"/>
  <c r="D670" i="24"/>
  <c r="D641" i="24"/>
  <c r="D631" i="24"/>
  <c r="D645" i="24"/>
  <c r="D682" i="24"/>
  <c r="D673" i="24"/>
  <c r="D640" i="24"/>
  <c r="D630" i="24"/>
  <c r="D622" i="24"/>
  <c r="D643" i="24"/>
  <c r="D698" i="24"/>
  <c r="E712" i="34"/>
  <c r="E706" i="34"/>
  <c r="E708" i="34"/>
  <c r="E699" i="34"/>
  <c r="E696" i="34"/>
  <c r="E688" i="34"/>
  <c r="E680" i="34"/>
  <c r="E672" i="34"/>
  <c r="E707" i="34"/>
  <c r="E698" i="34"/>
  <c r="E690" i="34"/>
  <c r="E682" i="34"/>
  <c r="E674" i="34"/>
  <c r="E702" i="34"/>
  <c r="E695" i="34"/>
  <c r="E687" i="34"/>
  <c r="E679" i="34"/>
  <c r="E671" i="34"/>
  <c r="E713" i="34"/>
  <c r="E692" i="34"/>
  <c r="E684" i="34"/>
  <c r="E676" i="34"/>
  <c r="E668" i="34"/>
  <c r="E711" i="34"/>
  <c r="E705" i="34"/>
  <c r="E701" i="34"/>
  <c r="E697" i="34"/>
  <c r="E689" i="34"/>
  <c r="E681" i="34"/>
  <c r="E673" i="34"/>
  <c r="E716" i="34"/>
  <c r="E710" i="34"/>
  <c r="E700" i="34"/>
  <c r="E694" i="34"/>
  <c r="E686" i="34"/>
  <c r="E678" i="34"/>
  <c r="E670" i="34"/>
  <c r="E647" i="34"/>
  <c r="E646" i="34"/>
  <c r="E645" i="34"/>
  <c r="E631" i="34"/>
  <c r="E625" i="34"/>
  <c r="E709" i="34"/>
  <c r="E704" i="34"/>
  <c r="E641" i="34"/>
  <c r="E637" i="34"/>
  <c r="E633" i="34"/>
  <c r="E628" i="34"/>
  <c r="E683" i="34"/>
  <c r="E685" i="34"/>
  <c r="E669" i="34"/>
  <c r="E644" i="34"/>
  <c r="E640" i="34"/>
  <c r="E636" i="34"/>
  <c r="E629" i="34"/>
  <c r="E626" i="34"/>
  <c r="E703" i="34"/>
  <c r="E632" i="34"/>
  <c r="E624" i="34"/>
  <c r="E643" i="34"/>
  <c r="E639" i="34"/>
  <c r="E635" i="34"/>
  <c r="E630" i="34"/>
  <c r="E693" i="34"/>
  <c r="E677" i="34"/>
  <c r="E642" i="34"/>
  <c r="E638" i="34"/>
  <c r="E634" i="34"/>
  <c r="E675" i="34"/>
  <c r="E691" i="34"/>
  <c r="E627" i="34"/>
  <c r="E715" i="34" l="1"/>
  <c r="F624" i="34"/>
  <c r="D715" i="24"/>
  <c r="E623" i="24"/>
  <c r="C168" i="8"/>
  <c r="D421" i="24"/>
  <c r="E612" i="24"/>
  <c r="C172" i="8" l="1"/>
  <c r="D424" i="24"/>
  <c r="C177" i="8" s="1"/>
  <c r="E712" i="24"/>
  <c r="E704" i="24"/>
  <c r="E696" i="24"/>
  <c r="E688" i="24"/>
  <c r="E680" i="24"/>
  <c r="E709" i="24"/>
  <c r="E701" i="24"/>
  <c r="E693" i="24"/>
  <c r="E685" i="24"/>
  <c r="E706" i="24"/>
  <c r="E698" i="24"/>
  <c r="E690" i="24"/>
  <c r="E682" i="24"/>
  <c r="E713" i="24"/>
  <c r="E705" i="24"/>
  <c r="E697" i="24"/>
  <c r="E689" i="24"/>
  <c r="E681" i="24"/>
  <c r="E702" i="24"/>
  <c r="E686" i="24"/>
  <c r="E677" i="24"/>
  <c r="E669" i="24"/>
  <c r="E627" i="24"/>
  <c r="E716" i="24"/>
  <c r="E699" i="24"/>
  <c r="E683" i="24"/>
  <c r="E674" i="24"/>
  <c r="E703" i="24"/>
  <c r="E687" i="24"/>
  <c r="E679" i="24"/>
  <c r="E671" i="24"/>
  <c r="E625" i="24"/>
  <c r="E700" i="24"/>
  <c r="E684" i="24"/>
  <c r="E676" i="24"/>
  <c r="E668" i="24"/>
  <c r="E628" i="24"/>
  <c r="E710" i="24"/>
  <c r="E694" i="24"/>
  <c r="E673" i="24"/>
  <c r="E642" i="24"/>
  <c r="E632" i="24"/>
  <c r="E629" i="24"/>
  <c r="E626" i="24"/>
  <c r="E645" i="24"/>
  <c r="E633" i="24"/>
  <c r="E644" i="24"/>
  <c r="E637" i="24"/>
  <c r="E624" i="24"/>
  <c r="F624" i="24" s="1"/>
  <c r="F709" i="24" s="1"/>
  <c r="E630" i="24"/>
  <c r="E708" i="24"/>
  <c r="E678" i="24"/>
  <c r="E646" i="24"/>
  <c r="E639" i="24"/>
  <c r="E634" i="24"/>
  <c r="E640" i="24"/>
  <c r="E711" i="24"/>
  <c r="E707" i="24"/>
  <c r="E692" i="24"/>
  <c r="E670" i="24"/>
  <c r="E641" i="24"/>
  <c r="E631" i="24"/>
  <c r="E695" i="24"/>
  <c r="E691" i="24"/>
  <c r="E672" i="24"/>
  <c r="E643" i="24"/>
  <c r="E636" i="24"/>
  <c r="E675" i="24"/>
  <c r="E647" i="24"/>
  <c r="E635" i="24"/>
  <c r="E638" i="24"/>
  <c r="F709" i="34"/>
  <c r="F711" i="34"/>
  <c r="F703" i="34"/>
  <c r="F693" i="34"/>
  <c r="F685" i="34"/>
  <c r="F677" i="34"/>
  <c r="F669" i="34"/>
  <c r="F702" i="34"/>
  <c r="F695" i="34"/>
  <c r="F687" i="34"/>
  <c r="F679" i="34"/>
  <c r="F671" i="34"/>
  <c r="F713" i="34"/>
  <c r="F706" i="34"/>
  <c r="F692" i="34"/>
  <c r="F684" i="34"/>
  <c r="F676" i="34"/>
  <c r="F668" i="34"/>
  <c r="F712" i="34"/>
  <c r="F705" i="34"/>
  <c r="F701" i="34"/>
  <c r="F697" i="34"/>
  <c r="F689" i="34"/>
  <c r="F681" i="34"/>
  <c r="F673" i="34"/>
  <c r="F716" i="34"/>
  <c r="F710" i="34"/>
  <c r="F700" i="34"/>
  <c r="F694" i="34"/>
  <c r="F686" i="34"/>
  <c r="F678" i="34"/>
  <c r="F670" i="34"/>
  <c r="F647" i="34"/>
  <c r="F646" i="34"/>
  <c r="F645" i="34"/>
  <c r="F704" i="34"/>
  <c r="F691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707" i="34"/>
  <c r="F628" i="34"/>
  <c r="F699" i="34"/>
  <c r="F690" i="34"/>
  <c r="F674" i="34"/>
  <c r="F629" i="34"/>
  <c r="F626" i="34"/>
  <c r="F696" i="34"/>
  <c r="F680" i="34"/>
  <c r="F708" i="34"/>
  <c r="F630" i="34"/>
  <c r="F698" i="34"/>
  <c r="F682" i="34"/>
  <c r="F627" i="34"/>
  <c r="F688" i="34"/>
  <c r="F672" i="34"/>
  <c r="F625" i="34"/>
  <c r="F630" i="24" l="1"/>
  <c r="F675" i="24"/>
  <c r="F640" i="24"/>
  <c r="F637" i="24"/>
  <c r="F644" i="24"/>
  <c r="F668" i="24"/>
  <c r="F696" i="24"/>
  <c r="F671" i="24"/>
  <c r="F633" i="24"/>
  <c r="F647" i="24"/>
  <c r="F712" i="24"/>
  <c r="F638" i="24"/>
  <c r="F670" i="24"/>
  <c r="F694" i="24"/>
  <c r="F641" i="24"/>
  <c r="F678" i="24"/>
  <c r="F702" i="24"/>
  <c r="F688" i="24"/>
  <c r="F713" i="24"/>
  <c r="F710" i="24"/>
  <c r="F692" i="24"/>
  <c r="F628" i="24"/>
  <c r="F682" i="24"/>
  <c r="F690" i="24"/>
  <c r="F698" i="24"/>
  <c r="F626" i="24"/>
  <c r="F636" i="24"/>
  <c r="F634" i="24"/>
  <c r="F669" i="24"/>
  <c r="F691" i="24"/>
  <c r="F676" i="24"/>
  <c r="F674" i="24"/>
  <c r="F679" i="24"/>
  <c r="F706" i="24"/>
  <c r="F632" i="24"/>
  <c r="F643" i="24"/>
  <c r="F639" i="24"/>
  <c r="F705" i="24"/>
  <c r="F707" i="24"/>
  <c r="F680" i="24"/>
  <c r="F683" i="24"/>
  <c r="F687" i="24"/>
  <c r="F685" i="24"/>
  <c r="F642" i="24"/>
  <c r="F672" i="24"/>
  <c r="F689" i="24"/>
  <c r="F629" i="24"/>
  <c r="F673" i="24"/>
  <c r="F684" i="24"/>
  <c r="F699" i="24"/>
  <c r="F695" i="24"/>
  <c r="F693" i="24"/>
  <c r="F677" i="24"/>
  <c r="F627" i="24"/>
  <c r="F704" i="24"/>
  <c r="F645" i="24"/>
  <c r="F681" i="24"/>
  <c r="F700" i="24"/>
  <c r="F716" i="24"/>
  <c r="F703" i="24"/>
  <c r="F701" i="24"/>
  <c r="F635" i="24"/>
  <c r="F631" i="24"/>
  <c r="F708" i="24"/>
  <c r="F646" i="24"/>
  <c r="F697" i="24"/>
  <c r="F625" i="24"/>
  <c r="G625" i="24" s="1"/>
  <c r="F686" i="24"/>
  <c r="F711" i="24"/>
  <c r="F715" i="34"/>
  <c r="G625" i="34"/>
  <c r="E715" i="24"/>
  <c r="F715" i="24" l="1"/>
  <c r="G635" i="24"/>
  <c r="G700" i="24"/>
  <c r="M700" i="24" s="1"/>
  <c r="G151" i="32" s="1"/>
  <c r="G690" i="24"/>
  <c r="M690" i="24" s="1"/>
  <c r="D119" i="32" s="1"/>
  <c r="G692" i="24"/>
  <c r="M692" i="24" s="1"/>
  <c r="G696" i="24"/>
  <c r="M696" i="24" s="1"/>
  <c r="C151" i="32" s="1"/>
  <c r="G668" i="24"/>
  <c r="M668" i="24" s="1"/>
  <c r="G678" i="24"/>
  <c r="M678" i="24" s="1"/>
  <c r="G688" i="24"/>
  <c r="M688" i="24" s="1"/>
  <c r="I87" i="32" s="1"/>
  <c r="G634" i="24"/>
  <c r="G642" i="24"/>
  <c r="G686" i="24"/>
  <c r="M686" i="24" s="1"/>
  <c r="G87" i="32" s="1"/>
  <c r="G679" i="24"/>
  <c r="M679" i="24" s="1"/>
  <c r="G694" i="24"/>
  <c r="M694" i="24" s="1"/>
  <c r="H119" i="32" s="1"/>
  <c r="G682" i="24"/>
  <c r="M682" i="24" s="1"/>
  <c r="C87" i="32" s="1"/>
  <c r="G684" i="24"/>
  <c r="M684" i="24" s="1"/>
  <c r="E87" i="32" s="1"/>
  <c r="G671" i="24"/>
  <c r="M671" i="24" s="1"/>
  <c r="F23" i="32" s="1"/>
  <c r="G628" i="24"/>
  <c r="G670" i="24"/>
  <c r="M670" i="24" s="1"/>
  <c r="E23" i="32" s="1"/>
  <c r="G675" i="24"/>
  <c r="M675" i="24" s="1"/>
  <c r="C55" i="32" s="1"/>
  <c r="G633" i="24"/>
  <c r="G672" i="24"/>
  <c r="G669" i="24"/>
  <c r="M669" i="24" s="1"/>
  <c r="D23" i="32" s="1"/>
  <c r="G710" i="24"/>
  <c r="M710" i="24" s="1"/>
  <c r="C215" i="32" s="1"/>
  <c r="G639" i="24"/>
  <c r="G711" i="24"/>
  <c r="G716" i="24"/>
  <c r="G640" i="24"/>
  <c r="G713" i="24"/>
  <c r="M713" i="24" s="1"/>
  <c r="F215" i="32" s="1"/>
  <c r="G647" i="24"/>
  <c r="G644" i="24"/>
  <c r="G632" i="24"/>
  <c r="G674" i="24"/>
  <c r="G637" i="24"/>
  <c r="G708" i="24"/>
  <c r="G685" i="24"/>
  <c r="M685" i="24" s="1"/>
  <c r="F87" i="32" s="1"/>
  <c r="G712" i="24"/>
  <c r="M712" i="24" s="1"/>
  <c r="E215" i="32" s="1"/>
  <c r="G703" i="24"/>
  <c r="G707" i="24"/>
  <c r="G709" i="24"/>
  <c r="M709" i="24" s="1"/>
  <c r="I183" i="32" s="1"/>
  <c r="G697" i="24"/>
  <c r="M697" i="24" s="1"/>
  <c r="D151" i="32" s="1"/>
  <c r="G646" i="24"/>
  <c r="G643" i="24"/>
  <c r="G631" i="24"/>
  <c r="K644" i="24" s="1"/>
  <c r="G677" i="24"/>
  <c r="M677" i="24" s="1"/>
  <c r="G626" i="24"/>
  <c r="G704" i="24"/>
  <c r="M704" i="24" s="1"/>
  <c r="D183" i="32" s="1"/>
  <c r="G695" i="24"/>
  <c r="G699" i="24"/>
  <c r="G693" i="24"/>
  <c r="M693" i="24" s="1"/>
  <c r="G681" i="24"/>
  <c r="M681" i="24" s="1"/>
  <c r="I55" i="32" s="1"/>
  <c r="G645" i="24"/>
  <c r="G641" i="24"/>
  <c r="G630" i="24"/>
  <c r="J630" i="24" s="1"/>
  <c r="G627" i="24"/>
  <c r="G683" i="24"/>
  <c r="M683" i="24" s="1"/>
  <c r="D87" i="32" s="1"/>
  <c r="G705" i="24"/>
  <c r="G676" i="24"/>
  <c r="M676" i="24" s="1"/>
  <c r="D55" i="32" s="1"/>
  <c r="G687" i="24"/>
  <c r="G691" i="24"/>
  <c r="M691" i="24" s="1"/>
  <c r="G680" i="24"/>
  <c r="G673" i="24"/>
  <c r="M673" i="24" s="1"/>
  <c r="H23" i="32" s="1"/>
  <c r="G629" i="24"/>
  <c r="I629" i="24" s="1"/>
  <c r="G638" i="24"/>
  <c r="G689" i="24"/>
  <c r="G702" i="24"/>
  <c r="M702" i="24" s="1"/>
  <c r="I151" i="32" s="1"/>
  <c r="G706" i="24"/>
  <c r="M706" i="24" s="1"/>
  <c r="F183" i="32" s="1"/>
  <c r="G636" i="24"/>
  <c r="G698" i="24"/>
  <c r="M698" i="24" s="1"/>
  <c r="E151" i="32" s="1"/>
  <c r="G701" i="24"/>
  <c r="G708" i="34"/>
  <c r="G700" i="34"/>
  <c r="G707" i="34"/>
  <c r="G703" i="34"/>
  <c r="G698" i="34"/>
  <c r="G690" i="34"/>
  <c r="G682" i="34"/>
  <c r="G674" i="34"/>
  <c r="G713" i="34"/>
  <c r="G706" i="34"/>
  <c r="G692" i="34"/>
  <c r="G684" i="34"/>
  <c r="G676" i="34"/>
  <c r="G668" i="34"/>
  <c r="G712" i="34"/>
  <c r="G705" i="34"/>
  <c r="G701" i="34"/>
  <c r="G697" i="34"/>
  <c r="G689" i="34"/>
  <c r="G681" i="34"/>
  <c r="G673" i="34"/>
  <c r="G716" i="34"/>
  <c r="G711" i="34"/>
  <c r="G710" i="34"/>
  <c r="G694" i="34"/>
  <c r="G686" i="34"/>
  <c r="G678" i="34"/>
  <c r="G670" i="34"/>
  <c r="G647" i="34"/>
  <c r="G646" i="34"/>
  <c r="G645" i="34"/>
  <c r="G704" i="34"/>
  <c r="G691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709" i="34"/>
  <c r="G699" i="34"/>
  <c r="G696" i="34"/>
  <c r="G688" i="34"/>
  <c r="G680" i="34"/>
  <c r="G672" i="34"/>
  <c r="G629" i="34"/>
  <c r="G626" i="34"/>
  <c r="G715" i="34" s="1"/>
  <c r="G685" i="34"/>
  <c r="G669" i="34"/>
  <c r="G687" i="34"/>
  <c r="G671" i="34"/>
  <c r="G630" i="34"/>
  <c r="G627" i="34"/>
  <c r="G702" i="34"/>
  <c r="G695" i="34"/>
  <c r="G679" i="34"/>
  <c r="G631" i="34"/>
  <c r="G628" i="34"/>
  <c r="G693" i="34"/>
  <c r="G677" i="34"/>
  <c r="H628" i="24" l="1"/>
  <c r="H693" i="24" s="1"/>
  <c r="G715" i="24"/>
  <c r="G55" i="32"/>
  <c r="G119" i="32"/>
  <c r="I688" i="24"/>
  <c r="I678" i="24"/>
  <c r="I689" i="24"/>
  <c r="I693" i="24"/>
  <c r="I670" i="24"/>
  <c r="I643" i="24"/>
  <c r="I635" i="24"/>
  <c r="I672" i="24"/>
  <c r="I711" i="24"/>
  <c r="I668" i="24"/>
  <c r="I713" i="24"/>
  <c r="I675" i="24"/>
  <c r="I644" i="24"/>
  <c r="I708" i="24"/>
  <c r="I681" i="24"/>
  <c r="I685" i="24"/>
  <c r="I647" i="24"/>
  <c r="I642" i="24"/>
  <c r="I634" i="24"/>
  <c r="I698" i="24"/>
  <c r="I696" i="24"/>
  <c r="I683" i="24"/>
  <c r="I669" i="24"/>
  <c r="I691" i="24"/>
  <c r="I638" i="24"/>
  <c r="I699" i="24"/>
  <c r="I704" i="24"/>
  <c r="I701" i="24"/>
  <c r="I700" i="24"/>
  <c r="I710" i="24"/>
  <c r="I706" i="24"/>
  <c r="I646" i="24"/>
  <c r="I641" i="24"/>
  <c r="I633" i="24"/>
  <c r="I682" i="24"/>
  <c r="I676" i="24"/>
  <c r="I703" i="24"/>
  <c r="I712" i="24"/>
  <c r="I687" i="24"/>
  <c r="I692" i="24"/>
  <c r="I702" i="24"/>
  <c r="I690" i="24"/>
  <c r="I645" i="24"/>
  <c r="I640" i="24"/>
  <c r="I632" i="24"/>
  <c r="I677" i="24"/>
  <c r="I679" i="24"/>
  <c r="I707" i="24"/>
  <c r="I671" i="24"/>
  <c r="I637" i="24"/>
  <c r="I697" i="24"/>
  <c r="I680" i="24"/>
  <c r="I684" i="24"/>
  <c r="I694" i="24"/>
  <c r="I673" i="24"/>
  <c r="I639" i="24"/>
  <c r="I631" i="24"/>
  <c r="I686" i="24"/>
  <c r="I709" i="24"/>
  <c r="I695" i="24"/>
  <c r="I716" i="24"/>
  <c r="I630" i="24"/>
  <c r="I705" i="24"/>
  <c r="I674" i="24"/>
  <c r="I636" i="24"/>
  <c r="M715" i="24"/>
  <c r="C23" i="32"/>
  <c r="J688" i="24"/>
  <c r="J675" i="24"/>
  <c r="J681" i="24"/>
  <c r="J691" i="24"/>
  <c r="J678" i="24"/>
  <c r="J644" i="24"/>
  <c r="J636" i="24"/>
  <c r="J672" i="24"/>
  <c r="J712" i="24"/>
  <c r="J668" i="24"/>
  <c r="J686" i="24"/>
  <c r="J705" i="24"/>
  <c r="J631" i="24"/>
  <c r="J707" i="24"/>
  <c r="J673" i="24"/>
  <c r="J687" i="24"/>
  <c r="J710" i="24"/>
  <c r="J683" i="24"/>
  <c r="J670" i="24"/>
  <c r="J643" i="24"/>
  <c r="J635" i="24"/>
  <c r="J701" i="24"/>
  <c r="J708" i="24"/>
  <c r="J679" i="24"/>
  <c r="J702" i="24"/>
  <c r="J706" i="24"/>
  <c r="J647" i="24"/>
  <c r="L647" i="24" s="1"/>
  <c r="J642" i="24"/>
  <c r="J634" i="24"/>
  <c r="J685" i="24"/>
  <c r="J693" i="24"/>
  <c r="J632" i="24"/>
  <c r="J682" i="24"/>
  <c r="J676" i="24"/>
  <c r="J684" i="24"/>
  <c r="J689" i="24"/>
  <c r="J709" i="24"/>
  <c r="J669" i="24"/>
  <c r="J716" i="24"/>
  <c r="J639" i="24"/>
  <c r="J697" i="24"/>
  <c r="J695" i="24"/>
  <c r="J637" i="24"/>
  <c r="J694" i="24"/>
  <c r="J698" i="24"/>
  <c r="J646" i="24"/>
  <c r="J641" i="24"/>
  <c r="J633" i="24"/>
  <c r="J677" i="24"/>
  <c r="J696" i="24"/>
  <c r="J671" i="24"/>
  <c r="J690" i="24"/>
  <c r="J640" i="24"/>
  <c r="J703" i="24"/>
  <c r="J674" i="24"/>
  <c r="J713" i="24"/>
  <c r="J645" i="24"/>
  <c r="J692" i="24"/>
  <c r="J711" i="24"/>
  <c r="J704" i="24"/>
  <c r="J680" i="24"/>
  <c r="J700" i="24"/>
  <c r="J638" i="24"/>
  <c r="J699" i="24"/>
  <c r="F119" i="32"/>
  <c r="F55" i="32"/>
  <c r="E55" i="32"/>
  <c r="E119" i="32"/>
  <c r="K701" i="24"/>
  <c r="K704" i="24"/>
  <c r="K686" i="24"/>
  <c r="K696" i="24"/>
  <c r="K684" i="24"/>
  <c r="K677" i="24"/>
  <c r="K676" i="24"/>
  <c r="K705" i="24"/>
  <c r="K702" i="24"/>
  <c r="K671" i="24"/>
  <c r="K716" i="24"/>
  <c r="K688" i="24"/>
  <c r="K675" i="24"/>
  <c r="K669" i="24"/>
  <c r="K673" i="24"/>
  <c r="K679" i="24"/>
  <c r="K692" i="24"/>
  <c r="K670" i="24"/>
  <c r="K707" i="24"/>
  <c r="K680" i="24"/>
  <c r="K713" i="24"/>
  <c r="K698" i="24"/>
  <c r="K690" i="24"/>
  <c r="K693" i="24"/>
  <c r="K712" i="24"/>
  <c r="K699" i="24"/>
  <c r="K711" i="24"/>
  <c r="K697" i="24"/>
  <c r="K682" i="24"/>
  <c r="K678" i="24"/>
  <c r="K689" i="24"/>
  <c r="K709" i="24"/>
  <c r="K700" i="24"/>
  <c r="K691" i="24"/>
  <c r="K703" i="24"/>
  <c r="K681" i="24"/>
  <c r="K674" i="24"/>
  <c r="K668" i="24"/>
  <c r="K715" i="24" s="1"/>
  <c r="K687" i="24"/>
  <c r="K685" i="24"/>
  <c r="K710" i="24"/>
  <c r="K683" i="24"/>
  <c r="K695" i="24"/>
  <c r="K672" i="24"/>
  <c r="K708" i="24"/>
  <c r="K706" i="24"/>
  <c r="K694" i="24"/>
  <c r="H628" i="34"/>
  <c r="H640" i="24" l="1"/>
  <c r="H647" i="24"/>
  <c r="H709" i="24"/>
  <c r="H702" i="24"/>
  <c r="H716" i="24"/>
  <c r="H686" i="24"/>
  <c r="H646" i="24"/>
  <c r="H629" i="24"/>
  <c r="H678" i="24"/>
  <c r="H668" i="24"/>
  <c r="H677" i="24"/>
  <c r="H706" i="24"/>
  <c r="H669" i="24"/>
  <c r="H679" i="24"/>
  <c r="H641" i="24"/>
  <c r="H684" i="24"/>
  <c r="H636" i="24"/>
  <c r="H708" i="24"/>
  <c r="H645" i="24"/>
  <c r="H710" i="24"/>
  <c r="H644" i="24"/>
  <c r="H707" i="24"/>
  <c r="H711" i="24"/>
  <c r="H672" i="24"/>
  <c r="H700" i="24"/>
  <c r="H630" i="24"/>
  <c r="H682" i="24"/>
  <c r="H635" i="24"/>
  <c r="H639" i="24"/>
  <c r="H694" i="24"/>
  <c r="H680" i="24"/>
  <c r="I715" i="24"/>
  <c r="H638" i="24"/>
  <c r="H633" i="24"/>
  <c r="H695" i="24"/>
  <c r="H696" i="24"/>
  <c r="H643" i="24"/>
  <c r="H685" i="24"/>
  <c r="H671" i="24"/>
  <c r="H681" i="24"/>
  <c r="H691" i="24"/>
  <c r="H690" i="24"/>
  <c r="H698" i="24"/>
  <c r="H683" i="24"/>
  <c r="H704" i="24"/>
  <c r="H670" i="24"/>
  <c r="H701" i="24"/>
  <c r="H632" i="24"/>
  <c r="H689" i="24"/>
  <c r="H631" i="24"/>
  <c r="H688" i="24"/>
  <c r="H634" i="24"/>
  <c r="H705" i="24"/>
  <c r="H692" i="24"/>
  <c r="H676" i="24"/>
  <c r="H637" i="24"/>
  <c r="H703" i="24"/>
  <c r="H687" i="24"/>
  <c r="H673" i="24"/>
  <c r="H713" i="24"/>
  <c r="H642" i="24"/>
  <c r="H699" i="24"/>
  <c r="H697" i="24"/>
  <c r="H712" i="24"/>
  <c r="H675" i="24"/>
  <c r="H674" i="24"/>
  <c r="L707" i="24"/>
  <c r="M707" i="24" s="1"/>
  <c r="G183" i="32" s="1"/>
  <c r="L699" i="24"/>
  <c r="M699" i="24" s="1"/>
  <c r="F151" i="32" s="1"/>
  <c r="L709" i="24"/>
  <c r="L713" i="24"/>
  <c r="L698" i="24"/>
  <c r="L679" i="24"/>
  <c r="L706" i="24"/>
  <c r="L669" i="24"/>
  <c r="L691" i="24"/>
  <c r="L701" i="24"/>
  <c r="M701" i="24" s="1"/>
  <c r="H151" i="32" s="1"/>
  <c r="L697" i="24"/>
  <c r="L682" i="24"/>
  <c r="L676" i="24"/>
  <c r="L702" i="24"/>
  <c r="L688" i="24"/>
  <c r="L675" i="24"/>
  <c r="L703" i="24"/>
  <c r="M703" i="24" s="1"/>
  <c r="C183" i="32" s="1"/>
  <c r="L683" i="24"/>
  <c r="L693" i="24"/>
  <c r="L681" i="24"/>
  <c r="L674" i="24"/>
  <c r="M674" i="24" s="1"/>
  <c r="I23" i="32" s="1"/>
  <c r="L668" i="24"/>
  <c r="L715" i="24" s="1"/>
  <c r="L687" i="24"/>
  <c r="M687" i="24" s="1"/>
  <c r="H87" i="32" s="1"/>
  <c r="L692" i="24"/>
  <c r="L689" i="24"/>
  <c r="M689" i="24" s="1"/>
  <c r="C119" i="32" s="1"/>
  <c r="L712" i="24"/>
  <c r="L685" i="24"/>
  <c r="L672" i="24"/>
  <c r="M672" i="24" s="1"/>
  <c r="G23" i="32" s="1"/>
  <c r="L711" i="24"/>
  <c r="M711" i="24" s="1"/>
  <c r="D215" i="32" s="1"/>
  <c r="L678" i="24"/>
  <c r="L673" i="24"/>
  <c r="L680" i="24"/>
  <c r="M680" i="24" s="1"/>
  <c r="H55" i="32" s="1"/>
  <c r="L704" i="24"/>
  <c r="L708" i="24"/>
  <c r="M708" i="24" s="1"/>
  <c r="H183" i="32" s="1"/>
  <c r="L710" i="24"/>
  <c r="L695" i="24"/>
  <c r="M695" i="24" s="1"/>
  <c r="I119" i="32" s="1"/>
  <c r="L686" i="24"/>
  <c r="L690" i="24"/>
  <c r="L705" i="24"/>
  <c r="M705" i="24" s="1"/>
  <c r="E183" i="32" s="1"/>
  <c r="L684" i="24"/>
  <c r="L696" i="24"/>
  <c r="L700" i="24"/>
  <c r="L694" i="24"/>
  <c r="L671" i="24"/>
  <c r="L670" i="24"/>
  <c r="L716" i="24"/>
  <c r="L677" i="24"/>
  <c r="J715" i="24"/>
  <c r="H711" i="34"/>
  <c r="H713" i="34"/>
  <c r="H705" i="34"/>
  <c r="H702" i="34"/>
  <c r="H695" i="34"/>
  <c r="H687" i="34"/>
  <c r="H679" i="34"/>
  <c r="H671" i="34"/>
  <c r="H712" i="34"/>
  <c r="H701" i="34"/>
  <c r="H697" i="34"/>
  <c r="H689" i="34"/>
  <c r="H681" i="34"/>
  <c r="H673" i="34"/>
  <c r="H716" i="34"/>
  <c r="H710" i="34"/>
  <c r="H694" i="34"/>
  <c r="H686" i="34"/>
  <c r="H678" i="34"/>
  <c r="H670" i="34"/>
  <c r="H647" i="34"/>
  <c r="H646" i="34"/>
  <c r="H645" i="34"/>
  <c r="H704" i="34"/>
  <c r="H700" i="34"/>
  <c r="H691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709" i="34"/>
  <c r="H699" i="34"/>
  <c r="H696" i="34"/>
  <c r="H688" i="34"/>
  <c r="H680" i="34"/>
  <c r="H672" i="34"/>
  <c r="H708" i="34"/>
  <c r="H693" i="34"/>
  <c r="H685" i="34"/>
  <c r="H677" i="34"/>
  <c r="H669" i="34"/>
  <c r="H690" i="34"/>
  <c r="H674" i="34"/>
  <c r="H629" i="34"/>
  <c r="H692" i="34"/>
  <c r="H676" i="34"/>
  <c r="H706" i="34"/>
  <c r="H703" i="34"/>
  <c r="H698" i="34"/>
  <c r="H682" i="34"/>
  <c r="H707" i="34"/>
  <c r="H668" i="34"/>
  <c r="H684" i="34"/>
  <c r="H715" i="24" l="1"/>
  <c r="H715" i="34"/>
  <c r="I629" i="34"/>
  <c r="I710" i="34" l="1"/>
  <c r="I702" i="34"/>
  <c r="I716" i="34"/>
  <c r="I706" i="34"/>
  <c r="I692" i="34"/>
  <c r="I684" i="34"/>
  <c r="I676" i="34"/>
  <c r="I668" i="34"/>
  <c r="I705" i="34"/>
  <c r="I694" i="34"/>
  <c r="I686" i="34"/>
  <c r="I678" i="34"/>
  <c r="I670" i="34"/>
  <c r="I647" i="34"/>
  <c r="I646" i="34"/>
  <c r="I645" i="34"/>
  <c r="I711" i="34"/>
  <c r="I704" i="34"/>
  <c r="I700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709" i="34"/>
  <c r="I699" i="34"/>
  <c r="I696" i="34"/>
  <c r="I688" i="34"/>
  <c r="I680" i="34"/>
  <c r="I672" i="34"/>
  <c r="I708" i="34"/>
  <c r="I693" i="34"/>
  <c r="I685" i="34"/>
  <c r="I677" i="34"/>
  <c r="I669" i="34"/>
  <c r="I707" i="34"/>
  <c r="I703" i="34"/>
  <c r="I698" i="34"/>
  <c r="I690" i="34"/>
  <c r="I682" i="34"/>
  <c r="I674" i="34"/>
  <c r="I712" i="34"/>
  <c r="I697" i="34"/>
  <c r="I681" i="34"/>
  <c r="I701" i="34"/>
  <c r="I687" i="34"/>
  <c r="I671" i="34"/>
  <c r="I630" i="34"/>
  <c r="I632" i="34"/>
  <c r="I689" i="34"/>
  <c r="I673" i="34"/>
  <c r="I713" i="34"/>
  <c r="I679" i="34"/>
  <c r="I695" i="34"/>
  <c r="I631" i="34"/>
  <c r="I715" i="34" l="1"/>
  <c r="J630" i="34"/>
  <c r="J713" i="34" l="1"/>
  <c r="J716" i="34"/>
  <c r="J707" i="34"/>
  <c r="J699" i="34"/>
  <c r="J712" i="34"/>
  <c r="J701" i="34"/>
  <c r="J697" i="34"/>
  <c r="J689" i="34"/>
  <c r="J681" i="34"/>
  <c r="J673" i="34"/>
  <c r="J711" i="34"/>
  <c r="J710" i="34"/>
  <c r="J704" i="34"/>
  <c r="J700" i="34"/>
  <c r="J691" i="34"/>
  <c r="J683" i="34"/>
  <c r="J675" i="34"/>
  <c r="J644" i="34"/>
  <c r="K644" i="34" s="1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715" i="34" s="1"/>
  <c r="J709" i="34"/>
  <c r="J696" i="34"/>
  <c r="J688" i="34"/>
  <c r="J680" i="34"/>
  <c r="J672" i="34"/>
  <c r="J708" i="34"/>
  <c r="J693" i="34"/>
  <c r="J685" i="34"/>
  <c r="J677" i="34"/>
  <c r="J669" i="34"/>
  <c r="J703" i="34"/>
  <c r="J698" i="34"/>
  <c r="J690" i="34"/>
  <c r="J682" i="34"/>
  <c r="J674" i="34"/>
  <c r="J695" i="34"/>
  <c r="J687" i="34"/>
  <c r="J679" i="34"/>
  <c r="J671" i="34"/>
  <c r="J692" i="34"/>
  <c r="J676" i="34"/>
  <c r="J647" i="34"/>
  <c r="L647" i="34" s="1"/>
  <c r="J706" i="34"/>
  <c r="J694" i="34"/>
  <c r="J678" i="34"/>
  <c r="J646" i="34"/>
  <c r="J684" i="34"/>
  <c r="J668" i="34"/>
  <c r="J645" i="34"/>
  <c r="J705" i="34"/>
  <c r="J670" i="34"/>
  <c r="J686" i="34"/>
  <c r="J702" i="34"/>
  <c r="K710" i="34" l="1"/>
  <c r="K716" i="34"/>
  <c r="K712" i="34"/>
  <c r="K704" i="34"/>
  <c r="K713" i="34"/>
  <c r="K705" i="34"/>
  <c r="K694" i="34"/>
  <c r="K686" i="34"/>
  <c r="K678" i="34"/>
  <c r="K670" i="34"/>
  <c r="K709" i="34"/>
  <c r="K696" i="34"/>
  <c r="K688" i="34"/>
  <c r="K680" i="34"/>
  <c r="K672" i="34"/>
  <c r="K708" i="34"/>
  <c r="K699" i="34"/>
  <c r="K693" i="34"/>
  <c r="K685" i="34"/>
  <c r="K677" i="34"/>
  <c r="K669" i="34"/>
  <c r="K703" i="34"/>
  <c r="K698" i="34"/>
  <c r="K690" i="34"/>
  <c r="K682" i="34"/>
  <c r="K674" i="34"/>
  <c r="K707" i="34"/>
  <c r="K695" i="34"/>
  <c r="K687" i="34"/>
  <c r="K679" i="34"/>
  <c r="K671" i="34"/>
  <c r="K706" i="34"/>
  <c r="K702" i="34"/>
  <c r="K692" i="34"/>
  <c r="K684" i="34"/>
  <c r="K676" i="34"/>
  <c r="K668" i="34"/>
  <c r="K715" i="34" s="1"/>
  <c r="K701" i="34"/>
  <c r="K683" i="34"/>
  <c r="K711" i="34"/>
  <c r="K689" i="34"/>
  <c r="K673" i="34"/>
  <c r="K700" i="34"/>
  <c r="K691" i="34"/>
  <c r="K675" i="34"/>
  <c r="K697" i="34"/>
  <c r="K681" i="34"/>
  <c r="L716" i="34"/>
  <c r="L709" i="34"/>
  <c r="M709" i="34" s="1"/>
  <c r="L701" i="34"/>
  <c r="M701" i="34" s="1"/>
  <c r="L711" i="34"/>
  <c r="M711" i="34" s="1"/>
  <c r="L700" i="34"/>
  <c r="M700" i="34" s="1"/>
  <c r="L691" i="34"/>
  <c r="M691" i="34" s="1"/>
  <c r="L683" i="34"/>
  <c r="M683" i="34" s="1"/>
  <c r="L675" i="34"/>
  <c r="M675" i="34" s="1"/>
  <c r="L708" i="34"/>
  <c r="M708" i="34" s="1"/>
  <c r="L699" i="34"/>
  <c r="M699" i="34" s="1"/>
  <c r="L693" i="34"/>
  <c r="M693" i="34" s="1"/>
  <c r="L685" i="34"/>
  <c r="M685" i="34" s="1"/>
  <c r="L677" i="34"/>
  <c r="M677" i="34" s="1"/>
  <c r="L669" i="34"/>
  <c r="M669" i="34" s="1"/>
  <c r="L703" i="34"/>
  <c r="M703" i="34" s="1"/>
  <c r="L698" i="34"/>
  <c r="M698" i="34" s="1"/>
  <c r="L690" i="34"/>
  <c r="M690" i="34" s="1"/>
  <c r="L682" i="34"/>
  <c r="M682" i="34" s="1"/>
  <c r="L674" i="34"/>
  <c r="M674" i="34" s="1"/>
  <c r="L707" i="34"/>
  <c r="M707" i="34" s="1"/>
  <c r="L695" i="34"/>
  <c r="M695" i="34" s="1"/>
  <c r="L687" i="34"/>
  <c r="M687" i="34" s="1"/>
  <c r="L679" i="34"/>
  <c r="M679" i="34" s="1"/>
  <c r="L671" i="34"/>
  <c r="M671" i="34" s="1"/>
  <c r="L706" i="34"/>
  <c r="M706" i="34" s="1"/>
  <c r="L702" i="34"/>
  <c r="M702" i="34" s="1"/>
  <c r="L692" i="34"/>
  <c r="M692" i="34" s="1"/>
  <c r="L684" i="34"/>
  <c r="M684" i="34" s="1"/>
  <c r="L676" i="34"/>
  <c r="M676" i="34" s="1"/>
  <c r="L668" i="34"/>
  <c r="L697" i="34"/>
  <c r="M697" i="34" s="1"/>
  <c r="L689" i="34"/>
  <c r="M689" i="34" s="1"/>
  <c r="L681" i="34"/>
  <c r="M681" i="34" s="1"/>
  <c r="L673" i="34"/>
  <c r="M673" i="34" s="1"/>
  <c r="L704" i="34"/>
  <c r="M704" i="34" s="1"/>
  <c r="L694" i="34"/>
  <c r="M694" i="34" s="1"/>
  <c r="L678" i="34"/>
  <c r="M678" i="34" s="1"/>
  <c r="L696" i="34"/>
  <c r="M696" i="34" s="1"/>
  <c r="L680" i="34"/>
  <c r="M680" i="34" s="1"/>
  <c r="L713" i="34"/>
  <c r="M713" i="34" s="1"/>
  <c r="L710" i="34"/>
  <c r="M710" i="34" s="1"/>
  <c r="L705" i="34"/>
  <c r="M705" i="34" s="1"/>
  <c r="L686" i="34"/>
  <c r="M686" i="34" s="1"/>
  <c r="L670" i="34"/>
  <c r="M670" i="34" s="1"/>
  <c r="L712" i="34"/>
  <c r="M712" i="34" s="1"/>
  <c r="L672" i="34"/>
  <c r="M672" i="34" s="1"/>
  <c r="L688" i="34"/>
  <c r="M688" i="34" s="1"/>
  <c r="L715" i="34" l="1"/>
  <c r="M668" i="34"/>
  <c r="M715" i="34" s="1"/>
</calcChain>
</file>

<file path=xl/sharedStrings.xml><?xml version="1.0" encoding="utf-8"?>
<sst xmlns="http://schemas.openxmlformats.org/spreadsheetml/2006/main" count="4861" uniqueCount="1378">
  <si>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</si>
  <si>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</si>
  <si>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</si>
  <si>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</si>
  <si>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</si>
  <si>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</si>
  <si>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</si>
  <si>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</si>
  <si>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</si>
  <si>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</si>
  <si>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</si>
  <si>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</si>
  <si>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</si>
  <si>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</si>
  <si>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</si>
  <si>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</si>
  <si>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</si>
  <si>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</si>
  <si>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</si>
  <si>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</si>
  <si>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</si>
  <si>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</si>
  <si>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</si>
  <si>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</si>
  <si>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</si>
  <si>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</si>
  <si>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</si>
  <si>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</si>
  <si>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</si>
  <si>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</si>
  <si>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</si>
  <si>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</si>
  <si>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</si>
  <si>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</si>
  <si>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</si>
  <si>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</si>
  <si>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</si>
  <si>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</si>
  <si>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</si>
  <si>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</si>
  <si>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</si>
  <si>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</si>
  <si>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</si>
  <si>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</si>
  <si>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</si>
  <si>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</si>
  <si>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</si>
  <si>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</si>
  <si>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</si>
  <si>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</si>
  <si>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</si>
  <si>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</si>
  <si>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</si>
  <si>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</si>
  <si>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</si>
  <si>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</si>
  <si>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</si>
  <si>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</si>
  <si>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</si>
  <si>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</si>
  <si>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</si>
  <si>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</si>
  <si>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</si>
  <si>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</si>
  <si>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</si>
  <si>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</si>
  <si>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</si>
  <si>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</si>
  <si>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</si>
  <si>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</si>
  <si>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</si>
  <si>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</si>
  <si>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</si>
  <si>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</si>
  <si>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</si>
  <si>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</si>
  <si>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</si>
  <si>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</si>
  <si>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</si>
  <si>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</si>
  <si>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</si>
  <si>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</si>
  <si>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</si>
  <si>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</si>
  <si>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</si>
  <si>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</si>
  <si>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</si>
  <si>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</si>
  <si>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</si>
  <si>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</si>
  <si>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</si>
  <si>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</si>
  <si>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</si>
  <si>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</si>
  <si>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</si>
  <si>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</si>
  <si>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</si>
  <si>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</si>
  <si>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</si>
  <si>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</si>
  <si>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</si>
  <si>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</si>
  <si>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</si>
  <si>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</si>
  <si>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</si>
  <si>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</si>
  <si>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</si>
  <si>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</si>
  <si>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</si>
  <si>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</si>
  <si>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</si>
  <si>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</si>
  <si>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</si>
  <si>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</si>
  <si>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</si>
  <si>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</si>
  <si>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</si>
  <si>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</si>
  <si>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</si>
  <si>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</si>
  <si>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</si>
  <si>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</si>
  <si>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</si>
  <si>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</si>
  <si>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</si>
  <si>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</si>
  <si>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</si>
  <si>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</si>
  <si>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</si>
  <si>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</si>
  <si>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</si>
  <si>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</si>
  <si>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</si>
  <si>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</si>
  <si>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</si>
  <si>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</si>
  <si>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</si>
  <si>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</si>
  <si>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</si>
  <si>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</si>
  <si>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</si>
  <si>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</si>
  <si>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</si>
  <si>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</si>
  <si>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</si>
  <si>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</si>
  <si>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</si>
  <si>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</si>
  <si>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</si>
  <si>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</si>
  <si>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</si>
  <si>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</si>
  <si>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</si>
  <si>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</si>
  <si>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</si>
  <si>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</si>
  <si>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</si>
  <si>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</si>
  <si>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</si>
  <si>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</si>
  <si>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</si>
  <si>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</si>
  <si>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</si>
  <si>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</si>
  <si>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</si>
  <si>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</si>
  <si>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</si>
  <si>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</si>
  <si>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</si>
  <si>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</si>
  <si>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</si>
  <si>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</si>
  <si>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</si>
  <si>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</si>
  <si>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</si>
  <si>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</si>
  <si>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</si>
  <si>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</si>
  <si>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</si>
  <si>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</si>
  <si>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</si>
  <si>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</si>
  <si>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</si>
  <si>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</si>
  <si>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</si>
  <si>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</si>
  <si>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</si>
  <si>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</si>
  <si>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</si>
  <si>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</si>
  <si>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</si>
  <si>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</si>
  <si>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</si>
  <si>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</si>
  <si>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</si>
  <si>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</si>
  <si>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</si>
  <si>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</si>
  <si>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</si>
  <si>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</si>
  <si>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</si>
  <si>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</si>
  <si>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</si>
  <si>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</si>
  <si>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</si>
  <si>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</si>
  <si>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</si>
  <si>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</si>
  <si>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</si>
  <si>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</si>
  <si>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</si>
  <si>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</si>
  <si>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</si>
  <si>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</si>
  <si>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</si>
  <si>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</si>
  <si>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</si>
  <si>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</si>
  <si>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</si>
  <si>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</si>
  <si>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</si>
  <si>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</si>
  <si>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</si>
  <si>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</si>
  <si>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</si>
  <si>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</si>
  <si>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</si>
  <si>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</si>
  <si>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</si>
  <si>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</si>
  <si>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</si>
  <si>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</si>
  <si>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</si>
  <si>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</si>
  <si>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</si>
  <si>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</si>
  <si>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</si>
  <si>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</si>
  <si>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</si>
  <si>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</si>
  <si>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</si>
  <si>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</si>
  <si>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</si>
  <si>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</si>
  <si>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</si>
  <si>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</si>
  <si>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</si>
  <si>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</si>
  <si>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</si>
  <si>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</si>
  <si>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</si>
  <si>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</si>
  <si>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</si>
  <si>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</si>
  <si>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</si>
  <si>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</si>
  <si>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</si>
  <si>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</si>
  <si>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</si>
  <si>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</si>
  <si>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</si>
  <si>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</si>
  <si>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</si>
  <si>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</si>
  <si>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</si>
  <si>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</si>
  <si>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</si>
  <si>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</si>
  <si>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</si>
  <si>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</si>
  <si>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</si>
  <si>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</si>
  <si>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</si>
  <si>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</si>
  <si>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</si>
  <si>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</si>
  <si>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</si>
  <si>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</si>
  <si>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</si>
  <si>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</si>
  <si>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</si>
  <si>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</si>
  <si>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</si>
  <si>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</si>
  <si>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</si>
  <si>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</si>
  <si>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</si>
  <si>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</si>
  <si>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</si>
  <si>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</si>
  <si>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</si>
  <si>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</si>
  <si>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</si>
  <si>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</si>
  <si>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</si>
  <si>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</si>
  <si>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</si>
  <si>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</si>
  <si>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</si>
  <si>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</si>
  <si>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084</t>
  </si>
  <si>
    <t>Hospital Name</t>
  </si>
  <si>
    <t>Providence Regional Medical Center Everett</t>
  </si>
  <si>
    <t>Mailing Address</t>
  </si>
  <si>
    <t>1321 Colby Avenue</t>
  </si>
  <si>
    <t>City</t>
  </si>
  <si>
    <t>Everett</t>
  </si>
  <si>
    <t>State</t>
  </si>
  <si>
    <t>WA</t>
  </si>
  <si>
    <t>Zip</t>
  </si>
  <si>
    <t>County</t>
  </si>
  <si>
    <t>Snohomish</t>
  </si>
  <si>
    <t>Chief Executive Officer</t>
  </si>
  <si>
    <t>Chief Financial Officer</t>
  </si>
  <si>
    <t>Chair of Governing Board</t>
  </si>
  <si>
    <t>Telephone Number</t>
  </si>
  <si>
    <t>425-261-4050</t>
  </si>
  <si>
    <t>Facsimile Number</t>
  </si>
  <si>
    <t>425-261-4051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</si>
  <si>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</si>
  <si>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</si>
  <si>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</si>
  <si>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</si>
  <si>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</si>
  <si>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</si>
  <si>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</si>
  <si>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</si>
  <si>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</si>
  <si>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</si>
  <si>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</si>
  <si>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</si>
  <si>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</si>
  <si>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</si>
  <si>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</si>
  <si>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</si>
  <si>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</si>
  <si>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</si>
  <si>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</si>
  <si>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</si>
  <si>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</si>
  <si>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</si>
  <si>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</si>
  <si>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</si>
  <si>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</si>
  <si>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</si>
  <si>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</si>
  <si>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</si>
  <si>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</si>
  <si>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</si>
  <si>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</si>
  <si>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</si>
  <si>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</si>
  <si>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</si>
  <si>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</si>
  <si>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</si>
  <si>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</si>
  <si>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</si>
  <si>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</si>
  <si>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</si>
  <si>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</si>
  <si>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</si>
  <si>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</si>
  <si>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</si>
  <si>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</si>
  <si>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</si>
  <si>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</si>
  <si>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</si>
  <si>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</si>
  <si>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</si>
  <si>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</si>
  <si>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</si>
  <si>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</si>
  <si>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</si>
  <si>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</si>
  <si>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</si>
  <si>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</si>
  <si>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</si>
  <si>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</si>
  <si>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</si>
  <si>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</si>
  <si>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</si>
  <si>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</si>
  <si>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</si>
  <si>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</si>
  <si>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</si>
  <si>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</si>
  <si>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</si>
  <si>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</si>
  <si>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</si>
  <si>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</si>
  <si>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</si>
  <si>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</si>
  <si>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</si>
  <si>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</si>
  <si>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</si>
  <si>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</si>
  <si>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</si>
  <si>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</si>
  <si>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</si>
  <si>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</si>
  <si>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</si>
  <si>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</si>
  <si>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</si>
  <si>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</si>
  <si>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</si>
  <si>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</si>
  <si>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</si>
  <si>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</si>
  <si>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</si>
  <si>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</si>
  <si>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</si>
  <si>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</si>
  <si>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</si>
  <si>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</si>
  <si>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</si>
  <si>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</si>
  <si>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</si>
  <si>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</si>
  <si>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</si>
  <si>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</si>
  <si>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</si>
  <si>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</si>
  <si>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</si>
  <si>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</si>
  <si>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</si>
  <si>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</si>
  <si>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</si>
  <si>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</si>
  <si>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</si>
  <si>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</si>
  <si>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</si>
  <si>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</si>
  <si>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</si>
  <si>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</si>
  <si>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</si>
  <si>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</si>
  <si>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</si>
  <si>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</si>
  <si>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</si>
  <si>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</si>
  <si>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</si>
  <si>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</si>
  <si>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</si>
  <si>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</si>
  <si>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</si>
  <si>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</si>
  <si>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</si>
  <si>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</si>
  <si>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</si>
  <si>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</si>
  <si>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</si>
  <si>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</si>
  <si>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</si>
  <si>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</si>
  <si>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</si>
  <si>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</si>
  <si>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</si>
  <si>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</si>
  <si>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</si>
  <si>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</si>
  <si>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</si>
  <si>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</si>
  <si>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</si>
  <si>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</si>
  <si>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</si>
  <si>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</si>
  <si>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</si>
  <si>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</si>
  <si>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</si>
  <si>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</si>
  <si>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</si>
  <si>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</si>
  <si>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</si>
  <si>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</si>
  <si>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</si>
  <si>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</si>
  <si>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</si>
  <si>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</si>
  <si>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</si>
  <si>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</si>
  <si>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</si>
  <si>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</si>
  <si>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</si>
  <si>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</si>
  <si>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</si>
  <si>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</si>
  <si>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</si>
  <si>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</si>
  <si>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</si>
  <si>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</si>
  <si>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</si>
  <si>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</si>
  <si>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</si>
  <si>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</si>
  <si>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</si>
  <si>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</si>
  <si>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</si>
  <si>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</si>
  <si>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</si>
  <si>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</si>
  <si>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</si>
  <si>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</si>
  <si>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</si>
  <si>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</si>
  <si>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</si>
  <si>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</si>
  <si>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</si>
  <si>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</si>
  <si>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</si>
  <si>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</si>
  <si>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</si>
  <si>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</si>
  <si>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</si>
  <si>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</si>
  <si>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</si>
  <si>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</si>
  <si>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</si>
  <si>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</si>
  <si>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</si>
  <si>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</si>
  <si>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</si>
  <si>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</si>
  <si>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</si>
  <si>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</si>
  <si>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</si>
  <si>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</si>
  <si>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</si>
  <si>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</si>
  <si>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</si>
  <si>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</si>
  <si>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</si>
  <si>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</si>
  <si>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</si>
  <si>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</si>
  <si>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</si>
  <si>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</si>
  <si>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</si>
  <si>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</si>
  <si>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</si>
  <si>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</si>
  <si>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</si>
  <si>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</si>
  <si>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</si>
  <si>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</si>
  <si>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</si>
  <si>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</si>
  <si>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</si>
  <si>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</si>
  <si>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</si>
  <si>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</si>
  <si>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</si>
  <si>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</si>
  <si>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</si>
  <si>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</si>
  <si>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</si>
  <si>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</si>
  <si>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</si>
  <si>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</si>
  <si>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</si>
  <si>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</si>
  <si>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</si>
  <si>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</si>
  <si>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</si>
  <si>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</si>
  <si>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</si>
  <si>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</si>
  <si>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</si>
  <si>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</si>
  <si>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</si>
  <si>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</si>
  <si>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</si>
  <si>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</si>
  <si>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</si>
  <si>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</si>
  <si>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</si>
  <si>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</si>
  <si>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</si>
  <si>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</si>
  <si>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</si>
  <si>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</si>
  <si>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</si>
  <si>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</si>
  <si>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</si>
  <si>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</si>
  <si>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</si>
  <si>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</si>
  <si>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</si>
  <si>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</si>
  <si>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</si>
  <si>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</si>
  <si>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</si>
  <si>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</si>
  <si>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</si>
  <si>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</si>
  <si>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</si>
  <si>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</si>
  <si>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</si>
  <si>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</si>
  <si>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</si>
  <si>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</si>
  <si>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</si>
  <si>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</si>
  <si>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</si>
  <si>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</si>
  <si>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</si>
  <si>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</si>
  <si>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</si>
  <si>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</si>
  <si>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</si>
  <si>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</si>
  <si>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</si>
  <si>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</si>
  <si>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</si>
  <si>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</si>
  <si>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</si>
  <si>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</si>
  <si>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</si>
  <si>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</si>
  <si>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</si>
  <si>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</si>
  <si>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</si>
  <si>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</si>
  <si>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</si>
  <si>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</si>
  <si>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</si>
  <si>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</si>
  <si>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</si>
  <si>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</si>
  <si>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</si>
  <si>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</si>
  <si>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</si>
  <si>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</si>
  <si>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</si>
  <si>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</si>
  <si>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</si>
  <si>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</si>
  <si>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</si>
  <si>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</si>
  <si>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</si>
  <si>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</si>
  <si>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</si>
  <si>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</si>
  <si>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</si>
  <si>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</si>
  <si>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</si>
  <si>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</si>
  <si>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</si>
  <si>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</si>
  <si>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</si>
  <si>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</si>
  <si>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</si>
  <si>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</si>
  <si>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</si>
  <si>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</si>
  <si>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</si>
  <si>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</si>
  <si>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</si>
  <si>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</si>
  <si>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</si>
  <si>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</si>
  <si>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</si>
  <si>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</si>
  <si>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</si>
  <si>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</si>
  <si>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</si>
  <si>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</si>
  <si>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</si>
  <si>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</si>
  <si>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</si>
  <si>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</si>
  <si>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</si>
  <si>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</si>
  <si>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</si>
  <si>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</si>
  <si>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</si>
  <si>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</si>
  <si>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</si>
  <si>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</si>
  <si>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</si>
  <si>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</si>
  <si>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</si>
  <si>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</si>
  <si>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</si>
  <si>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</si>
  <si>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</si>
  <si>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</si>
  <si>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</si>
  <si>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</si>
  <si>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</si>
  <si>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</si>
  <si>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</si>
  <si>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</si>
  <si>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</si>
  <si>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</si>
  <si>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</si>
  <si>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</si>
  <si>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</si>
  <si>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</si>
  <si>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</si>
  <si>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</si>
  <si>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</si>
  <si>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</si>
  <si>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</si>
  <si>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</si>
  <si>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</si>
  <si>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</si>
  <si>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</si>
  <si>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</si>
  <si>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</si>
  <si>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</si>
  <si>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</si>
  <si>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</si>
  <si>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</si>
  <si>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</si>
  <si>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</si>
  <si>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</si>
  <si>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</si>
  <si>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</si>
  <si>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</si>
  <si>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</si>
  <si>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</si>
  <si>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</si>
  <si>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</si>
  <si>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</si>
  <si>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</si>
  <si>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</si>
  <si>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</si>
  <si>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</si>
  <si>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</si>
  <si>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</si>
  <si>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</si>
  <si>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</si>
  <si>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</si>
  <si>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</si>
  <si>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</si>
  <si>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</si>
  <si>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</si>
  <si>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</si>
  <si>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</si>
  <si>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</si>
  <si>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</si>
  <si>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</si>
  <si>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</si>
  <si>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</si>
  <si>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</si>
  <si>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</si>
  <si>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</si>
  <si>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</si>
  <si>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</si>
  <si>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</si>
  <si>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</si>
  <si>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</si>
  <si>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</si>
  <si>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</si>
  <si>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</si>
  <si>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</si>
  <si>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</si>
  <si>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</si>
  <si>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</si>
  <si>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</si>
  <si>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</si>
  <si>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</si>
  <si>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</si>
  <si>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</si>
  <si>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</si>
  <si>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</si>
  <si>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</si>
  <si>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</si>
  <si>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</si>
  <si>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</si>
  <si>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</si>
  <si>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</si>
  <si>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</si>
  <si>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</si>
  <si>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</si>
  <si>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</si>
  <si>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</si>
  <si>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</si>
  <si>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</si>
  <si>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</si>
  <si>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</si>
  <si>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</si>
  <si>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</si>
  <si>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</si>
  <si>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</si>
  <si>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</si>
  <si>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</si>
  <si>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</si>
  <si>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</si>
  <si>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</si>
  <si>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</si>
  <si>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</si>
  <si>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</si>
  <si>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</si>
  <si>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</si>
  <si>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</si>
  <si>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</si>
  <si>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</si>
  <si>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</si>
  <si>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</si>
  <si>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</si>
  <si>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</si>
  <si>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</si>
  <si>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</si>
  <si>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</si>
  <si>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</si>
  <si>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</si>
  <si>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</si>
  <si>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</si>
  <si>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</si>
  <si>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</si>
  <si>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</si>
  <si>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</si>
  <si>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</si>
  <si>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</si>
  <si>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</si>
  <si>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</si>
  <si>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</si>
  <si>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</si>
  <si>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</si>
  <si>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</si>
  <si>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</si>
  <si>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</si>
  <si>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</si>
  <si>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</si>
  <si>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</si>
  <si>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</si>
  <si>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</si>
  <si>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</si>
  <si>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</si>
  <si>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</si>
  <si>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</si>
  <si>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</si>
  <si>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</si>
  <si>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</si>
  <si>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</si>
  <si>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</si>
  <si>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</si>
  <si>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</si>
  <si>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</si>
  <si>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</si>
  <si>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</si>
  <si>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</si>
  <si>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</si>
  <si>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</si>
  <si>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</si>
  <si>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</si>
  <si>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</si>
  <si>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</si>
  <si>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</si>
  <si>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</si>
  <si>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</si>
  <si>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</si>
  <si>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</si>
  <si>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</si>
  <si>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</si>
  <si>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</si>
  <si>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</si>
  <si>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</si>
  <si>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</si>
  <si>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</si>
  <si>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</si>
  <si>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</si>
  <si>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</si>
  <si>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</si>
  <si>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</si>
  <si>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</si>
  <si>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</si>
  <si>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</si>
  <si>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</si>
  <si>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</si>
  <si>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</si>
  <si>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</si>
  <si>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</si>
  <si>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</si>
  <si>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</si>
  <si>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</si>
  <si>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</si>
  <si>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</si>
  <si>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</si>
  <si>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</si>
  <si>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</si>
  <si>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</si>
  <si>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</si>
  <si>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</si>
  <si>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</si>
  <si>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</si>
  <si>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</si>
  <si>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</si>
  <si>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</si>
  <si>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</si>
  <si>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</si>
  <si>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</si>
  <si>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</si>
  <si>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</si>
  <si>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</si>
  <si>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</si>
  <si>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</si>
  <si>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</si>
  <si>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</si>
  <si>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</si>
  <si>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</si>
  <si>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</si>
  <si>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</si>
  <si>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</si>
  <si>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</si>
  <si>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</si>
  <si>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</si>
  <si>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</si>
  <si>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</si>
  <si>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</si>
  <si>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</si>
  <si>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</si>
  <si>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</si>
  <si>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</si>
  <si>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</si>
  <si>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</si>
  <si>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</si>
  <si>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</si>
  <si>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</si>
  <si>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</si>
  <si>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</si>
  <si>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</si>
  <si>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</si>
  <si>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</si>
  <si>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</si>
  <si>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</si>
  <si>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</si>
  <si>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</si>
  <si>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</si>
  <si>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</si>
  <si>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</si>
  <si>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</si>
  <si>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</si>
  <si>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</si>
  <si>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</si>
  <si>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</si>
  <si>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</si>
  <si>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</si>
  <si>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</si>
  <si>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</si>
  <si>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</si>
  <si>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</si>
  <si>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</si>
  <si>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</si>
  <si>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</si>
  <si>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</si>
  <si>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</si>
  <si>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</si>
  <si>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</si>
  <si>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</si>
  <si>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</si>
  <si>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</si>
  <si>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</si>
  <si>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</si>
  <si>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</si>
  <si>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</si>
  <si>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</si>
  <si>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</si>
  <si>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</si>
  <si>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</si>
  <si>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</si>
  <si>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</si>
  <si>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</si>
  <si>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</si>
  <si>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</si>
  <si>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</si>
  <si>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</si>
  <si>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</si>
  <si>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</si>
  <si>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</si>
  <si>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</si>
  <si>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</si>
  <si>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</si>
  <si>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</si>
  <si>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</si>
  <si>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</si>
  <si>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</si>
  <si>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</si>
  <si>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</si>
  <si>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</si>
  <si>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</si>
  <si>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</si>
  <si>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</si>
  <si>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</si>
  <si>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</si>
  <si>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</si>
  <si>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</si>
  <si>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</si>
  <si>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</si>
  <si>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</si>
  <si>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</si>
  <si>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</si>
  <si>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</si>
  <si>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</si>
  <si>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</si>
  <si>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</si>
  <si>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</si>
  <si>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</si>
  <si>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</si>
  <si>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</si>
  <si>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</si>
  <si>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</si>
  <si>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</si>
  <si>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</si>
  <si>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</si>
  <si>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</si>
  <si>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</si>
  <si>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</si>
  <si>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</si>
  <si>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</si>
  <si>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</si>
  <si>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</si>
  <si>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</si>
  <si>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</si>
  <si>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</si>
  <si>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</si>
  <si>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</si>
  <si>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</si>
  <si>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</si>
  <si>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</si>
  <si>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</si>
  <si>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</si>
  <si>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</si>
  <si>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</si>
  <si>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</si>
  <si>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</si>
  <si>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</si>
  <si>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</si>
  <si>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</si>
  <si>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</si>
  <si>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</si>
  <si>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</si>
  <si>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</si>
  <si>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</si>
  <si>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</si>
  <si>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</si>
  <si>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</si>
  <si>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</si>
  <si>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</si>
  <si>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</si>
  <si>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</si>
  <si>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</si>
  <si>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</si>
  <si>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</si>
  <si>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</si>
  <si>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</si>
  <si>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</si>
  <si>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</si>
  <si>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</si>
  <si>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</si>
  <si>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</si>
  <si>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</si>
  <si>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</si>
  <si>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</si>
  <si>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</si>
  <si>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</si>
  <si>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</si>
  <si>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</si>
  <si>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Kim Williams</t>
  </si>
  <si>
    <t>Mary Beth Formby</t>
  </si>
  <si>
    <t>Pam Daniels</t>
  </si>
  <si>
    <t>Joni Murphy</t>
  </si>
  <si>
    <t>joni.murphy@providence.org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</si>
  <si>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</si>
  <si>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</si>
  <si>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</si>
  <si>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</si>
  <si>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</si>
  <si>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</si>
  <si>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</si>
  <si>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</si>
  <si>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</si>
  <si>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</si>
  <si>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</si>
  <si>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</si>
  <si>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</si>
  <si>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</si>
  <si>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</si>
  <si>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</si>
  <si>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</si>
  <si>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</si>
  <si>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</si>
  <si>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</si>
  <si>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</si>
  <si>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</si>
  <si>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</si>
  <si>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</si>
  <si>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</si>
  <si>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</si>
  <si>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</si>
  <si>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</si>
  <si>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</si>
  <si>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</si>
  <si>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</si>
  <si>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</si>
  <si>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</si>
  <si>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</si>
  <si>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</si>
  <si>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</si>
  <si>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</si>
  <si>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</si>
  <si>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</si>
  <si>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</si>
  <si>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</si>
  <si>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</si>
  <si>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</si>
  <si>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</si>
  <si>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</si>
  <si>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</si>
  <si>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</si>
  <si>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</si>
  <si>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</si>
  <si>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</si>
  <si>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</si>
  <si>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</si>
  <si>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</si>
  <si>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</si>
  <si>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</si>
  <si>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</si>
  <si>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</si>
  <si>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</si>
  <si>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</si>
  <si>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</si>
  <si>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</si>
  <si>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</si>
  <si>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</si>
  <si>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</si>
  <si>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</si>
  <si>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</si>
  <si>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</si>
  <si>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</si>
  <si>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</si>
  <si>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</si>
  <si>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</si>
  <si>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</si>
  <si>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</si>
  <si>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</si>
  <si>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</si>
  <si>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</si>
  <si>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</si>
  <si>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</si>
  <si>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</si>
  <si>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</si>
  <si>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</si>
  <si>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</si>
  <si>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</si>
  <si>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</si>
  <si>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</si>
  <si>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</si>
  <si>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</si>
  <si>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</si>
  <si>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</si>
  <si>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</si>
  <si>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</si>
  <si>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</si>
  <si>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</si>
  <si>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</si>
  <si>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</si>
  <si>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</si>
  <si>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</si>
  <si>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</si>
  <si>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</si>
  <si>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</si>
  <si>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</si>
  <si>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</si>
  <si>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</si>
  <si>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</si>
  <si>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</si>
  <si>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</si>
  <si>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</si>
  <si>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</si>
  <si>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</si>
  <si>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</si>
  <si>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</si>
  <si>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</si>
  <si>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</si>
  <si>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</si>
  <si>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</si>
  <si>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</si>
  <si>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</si>
  <si>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</si>
  <si>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</si>
  <si>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</si>
  <si>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</si>
  <si>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</si>
  <si>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</si>
  <si>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</si>
  <si>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</si>
  <si>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</si>
  <si>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</si>
  <si>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</si>
  <si>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</si>
  <si>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</si>
  <si>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</si>
  <si>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</si>
  <si>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</si>
  <si>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</si>
  <si>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</si>
  <si>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</si>
  <si>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</si>
  <si>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</si>
  <si>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</si>
  <si>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</si>
  <si>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</si>
  <si>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</si>
  <si>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</si>
  <si>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</si>
  <si>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</si>
  <si>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</si>
  <si>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</si>
  <si>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</si>
  <si>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</si>
  <si>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</si>
  <si>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</si>
  <si>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</si>
  <si>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</si>
  <si>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</si>
  <si>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</si>
  <si>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</si>
  <si>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</si>
  <si>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</si>
  <si>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</si>
  <si>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</si>
  <si>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</si>
  <si>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</si>
  <si>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</si>
  <si>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</si>
  <si>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</si>
  <si>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</si>
  <si>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</si>
  <si>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</si>
  <si>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</si>
  <si>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</si>
  <si>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</si>
  <si>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</si>
  <si>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</si>
  <si>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</si>
  <si>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</si>
  <si>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</si>
  <si>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</si>
  <si>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</si>
  <si>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</si>
  <si>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</si>
  <si>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</si>
  <si>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</si>
  <si>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</si>
  <si>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</si>
  <si>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</si>
  <si>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</si>
  <si>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</si>
  <si>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</si>
  <si>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</si>
  <si>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</si>
  <si>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</si>
  <si>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</si>
  <si>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</si>
  <si>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</si>
  <si>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</si>
  <si>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</si>
  <si>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</si>
  <si>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</si>
  <si>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</si>
  <si>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</si>
  <si>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</si>
  <si>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</si>
  <si>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</si>
  <si>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</si>
  <si>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</si>
  <si>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</si>
  <si>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</si>
  <si>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</si>
  <si>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</si>
  <si>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</si>
  <si>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</si>
  <si>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</si>
  <si>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</si>
  <si>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</si>
  <si>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</si>
  <si>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</si>
  <si>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</si>
  <si>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</si>
  <si>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</si>
  <si>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</si>
  <si>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</si>
  <si>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</si>
  <si>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</si>
  <si>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</si>
  <si>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</si>
  <si>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</si>
  <si>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</si>
  <si>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</si>
  <si>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</si>
  <si>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</si>
  <si>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</si>
  <si>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</si>
  <si>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</si>
  <si>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</si>
  <si>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</si>
  <si>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</si>
  <si>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</si>
  <si>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</si>
  <si>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</si>
  <si>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</si>
  <si>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</si>
  <si>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</si>
  <si>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</si>
  <si>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</si>
  <si>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</si>
  <si>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</si>
  <si>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</si>
  <si>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</si>
  <si>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</si>
  <si>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</si>
  <si>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</si>
  <si>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</si>
  <si>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</si>
  <si>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</si>
  <si>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</si>
  <si>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</si>
  <si>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</si>
  <si>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</si>
  <si>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</si>
  <si>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</si>
  <si>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</si>
  <si>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</si>
  <si>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</si>
  <si>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</si>
  <si>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</si>
  <si>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</si>
  <si>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</si>
  <si>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</si>
  <si>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</si>
  <si>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</si>
  <si>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</si>
  <si>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</si>
  <si>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</si>
  <si>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</si>
  <si>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</si>
  <si>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</si>
  <si>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</si>
  <si>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</si>
  <si>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</si>
  <si>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</si>
  <si>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</si>
  <si>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</si>
  <si>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</si>
  <si>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</si>
  <si>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</si>
  <si>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</si>
  <si>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</si>
  <si>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</si>
  <si>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</si>
  <si>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</si>
  <si>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</si>
  <si>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</si>
  <si>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</si>
  <si>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</si>
  <si>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</si>
  <si>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</si>
  <si>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</si>
  <si>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</si>
  <si>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</si>
  <si>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</si>
  <si>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</si>
  <si>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</si>
  <si>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</si>
  <si>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</si>
  <si>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</si>
  <si>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</si>
  <si>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Donations &amp; Contributions</t>
  </si>
  <si>
    <t>Nathan Louvier</t>
  </si>
  <si>
    <t>nathan.louvier@providence.org</t>
  </si>
  <si>
    <t>Decrease in FTE from 2023 but increase in Newborn Days</t>
  </si>
  <si>
    <t>Dues and Subscriptions</t>
  </si>
  <si>
    <t>Education Income</t>
  </si>
  <si>
    <t>Interaffiliate Revenue from Services Provided</t>
  </si>
  <si>
    <t>Clinical engineering  service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</si>
</sst>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1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1" fillId="30" borderId="0" xfId="630" applyNumberFormat="1" applyFont="1" applyFill="1" applyAlignment="1" applyProtection="1">
      <alignment vertical="top"/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brad.lavoie@providence.org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91" transitionEvaluation="1" transitionEntry="1" codeName="Sheet1">
    <tabColor rgb="FF92D050"/>
    <pageSetUpPr autoPageBreaks="0" fitToPage="1"/>
  </sheetPr>
  <dimension ref="A1:CF716"/>
  <sheetViews>
    <sheetView topLeftCell="A91" zoomScaleNormal="100" workbookViewId="0">
      <selection activeCell="D386" sqref="D386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98624768</v>
      </c>
      <c r="C47" s="273">
        <v>1918380</v>
      </c>
      <c r="D47" s="273">
        <v>0</v>
      </c>
      <c r="E47" s="273">
        <v>7218521</v>
      </c>
      <c r="F47" s="273">
        <v>0</v>
      </c>
      <c r="G47" s="273">
        <v>214108</v>
      </c>
      <c r="H47" s="273">
        <v>718220</v>
      </c>
      <c r="I47" s="273">
        <v>355503</v>
      </c>
      <c r="J47" s="273">
        <v>887191</v>
      </c>
      <c r="K47" s="273">
        <v>0</v>
      </c>
      <c r="L47" s="273">
        <v>0</v>
      </c>
      <c r="M47" s="273">
        <v>0</v>
      </c>
      <c r="N47" s="273">
        <v>0</v>
      </c>
      <c r="O47" s="273">
        <v>2221784</v>
      </c>
      <c r="P47" s="273">
        <v>2899179</v>
      </c>
      <c r="Q47" s="273">
        <v>492196</v>
      </c>
      <c r="R47" s="273">
        <v>92129</v>
      </c>
      <c r="S47" s="273">
        <v>5601</v>
      </c>
      <c r="T47" s="273">
        <v>213558</v>
      </c>
      <c r="U47" s="273">
        <v>1178651</v>
      </c>
      <c r="V47" s="273">
        <v>645042</v>
      </c>
      <c r="W47" s="273">
        <v>170733</v>
      </c>
      <c r="X47" s="273">
        <v>231478</v>
      </c>
      <c r="Y47" s="273">
        <v>1498526</v>
      </c>
      <c r="Z47" s="273">
        <v>331103</v>
      </c>
      <c r="AA47" s="273">
        <v>110290</v>
      </c>
      <c r="AB47" s="273">
        <v>1247402</v>
      </c>
      <c r="AC47" s="273">
        <v>654411</v>
      </c>
      <c r="AD47" s="273">
        <v>0</v>
      </c>
      <c r="AE47" s="273">
        <v>751103</v>
      </c>
      <c r="AF47" s="273">
        <v>0</v>
      </c>
      <c r="AG47" s="273">
        <v>2301164</v>
      </c>
      <c r="AH47" s="273">
        <v>0</v>
      </c>
      <c r="AI47" s="273">
        <v>0</v>
      </c>
      <c r="AJ47" s="273">
        <v>1227891</v>
      </c>
      <c r="AK47" s="273">
        <v>0</v>
      </c>
      <c r="AL47" s="273">
        <v>0</v>
      </c>
      <c r="AM47" s="273">
        <v>0</v>
      </c>
      <c r="AN47" s="273">
        <v>0</v>
      </c>
      <c r="AO47" s="273">
        <v>499488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35521</v>
      </c>
      <c r="AV47" s="273">
        <v>415718</v>
      </c>
      <c r="AW47" s="273">
        <v>0</v>
      </c>
      <c r="AX47" s="273">
        <v>0</v>
      </c>
      <c r="AY47" s="273">
        <v>688042</v>
      </c>
      <c r="AZ47" s="273">
        <v>195160</v>
      </c>
      <c r="BA47" s="273">
        <v>25829</v>
      </c>
      <c r="BB47" s="273">
        <v>737473</v>
      </c>
      <c r="BC47" s="273">
        <v>186476</v>
      </c>
      <c r="BD47" s="273">
        <v>0</v>
      </c>
      <c r="BE47" s="273">
        <v>1609578</v>
      </c>
      <c r="BF47" s="273">
        <v>0</v>
      </c>
      <c r="BG47" s="273">
        <v>124016</v>
      </c>
      <c r="BH47" s="273">
        <v>0</v>
      </c>
      <c r="BI47" s="273">
        <v>0</v>
      </c>
      <c r="BJ47" s="273">
        <v>0</v>
      </c>
      <c r="BK47" s="273">
        <v>0</v>
      </c>
      <c r="BL47" s="273">
        <v>229989</v>
      </c>
      <c r="BM47" s="273">
        <v>0</v>
      </c>
      <c r="BN47" s="273">
        <v>141955</v>
      </c>
      <c r="BO47" s="273">
        <v>61353927</v>
      </c>
      <c r="BP47" s="273">
        <v>0</v>
      </c>
      <c r="BQ47" s="273">
        <v>0</v>
      </c>
      <c r="BR47" s="273">
        <v>0</v>
      </c>
      <c r="BS47" s="273">
        <v>117299</v>
      </c>
      <c r="BT47" s="273">
        <v>158875</v>
      </c>
      <c r="BU47" s="273">
        <v>0</v>
      </c>
      <c r="BV47" s="273">
        <v>0</v>
      </c>
      <c r="BW47" s="273">
        <v>0</v>
      </c>
      <c r="BX47" s="273">
        <v>0</v>
      </c>
      <c r="BY47" s="273">
        <v>1106194</v>
      </c>
      <c r="BZ47" s="273">
        <v>1574920</v>
      </c>
      <c r="CA47" s="273">
        <v>162118</v>
      </c>
      <c r="CB47" s="273">
        <v>355694</v>
      </c>
      <c r="CC47" s="273">
        <v>1322334</v>
      </c>
      <c r="CD47" s="16"/>
      <c r="CE47" s="25">
        <f>SUM(C47:CC47)</f>
        <v>98624770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98624768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28325885</v>
      </c>
      <c r="C51" s="273">
        <v>43177</v>
      </c>
      <c r="D51" s="273">
        <v>0</v>
      </c>
      <c r="E51" s="273">
        <v>232190</v>
      </c>
      <c r="F51" s="273">
        <v>0</v>
      </c>
      <c r="G51" s="273">
        <v>16888</v>
      </c>
      <c r="H51" s="273">
        <v>0</v>
      </c>
      <c r="I51" s="273">
        <v>564</v>
      </c>
      <c r="J51" s="273">
        <v>78705</v>
      </c>
      <c r="K51" s="273">
        <v>0</v>
      </c>
      <c r="L51" s="273">
        <v>0</v>
      </c>
      <c r="M51" s="273">
        <v>0</v>
      </c>
      <c r="N51" s="273">
        <v>0</v>
      </c>
      <c r="O51" s="273">
        <v>238403</v>
      </c>
      <c r="P51" s="273">
        <v>2270120</v>
      </c>
      <c r="Q51" s="273">
        <v>19922</v>
      </c>
      <c r="R51" s="273">
        <v>32814</v>
      </c>
      <c r="S51" s="273">
        <v>2958</v>
      </c>
      <c r="T51" s="273">
        <v>28729</v>
      </c>
      <c r="U51" s="273">
        <v>123493</v>
      </c>
      <c r="V51" s="273">
        <v>436500</v>
      </c>
      <c r="W51" s="273">
        <v>698</v>
      </c>
      <c r="X51" s="273">
        <v>234111</v>
      </c>
      <c r="Y51" s="273">
        <v>1114695</v>
      </c>
      <c r="Z51" s="273">
        <v>1123924</v>
      </c>
      <c r="AA51" s="273">
        <v>100378</v>
      </c>
      <c r="AB51" s="273">
        <v>258275</v>
      </c>
      <c r="AC51" s="273">
        <v>103044</v>
      </c>
      <c r="AD51" s="273">
        <v>0</v>
      </c>
      <c r="AE51" s="273">
        <v>10698</v>
      </c>
      <c r="AF51" s="273">
        <v>0</v>
      </c>
      <c r="AG51" s="273">
        <v>70775</v>
      </c>
      <c r="AH51" s="273">
        <v>0</v>
      </c>
      <c r="AI51" s="273">
        <v>0</v>
      </c>
      <c r="AJ51" s="273">
        <v>174616</v>
      </c>
      <c r="AK51" s="273">
        <v>0</v>
      </c>
      <c r="AL51" s="273">
        <v>0</v>
      </c>
      <c r="AM51" s="273">
        <v>0</v>
      </c>
      <c r="AN51" s="273">
        <v>0</v>
      </c>
      <c r="AO51" s="273">
        <v>13881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1039</v>
      </c>
      <c r="AW51" s="273">
        <v>0</v>
      </c>
      <c r="AX51" s="273">
        <v>0</v>
      </c>
      <c r="AY51" s="273">
        <v>24001</v>
      </c>
      <c r="AZ51" s="273">
        <v>3380</v>
      </c>
      <c r="BA51" s="273">
        <v>2304</v>
      </c>
      <c r="BB51" s="273">
        <v>0</v>
      </c>
      <c r="BC51" s="273">
        <v>1702</v>
      </c>
      <c r="BD51" s="273">
        <v>0</v>
      </c>
      <c r="BE51" s="273">
        <v>2285207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6032</v>
      </c>
      <c r="BM51" s="273">
        <v>0</v>
      </c>
      <c r="BN51" s="273">
        <v>19238969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1522</v>
      </c>
      <c r="CA51" s="273">
        <v>0</v>
      </c>
      <c r="CB51" s="273">
        <v>0</v>
      </c>
      <c r="CC51" s="273">
        <v>32171</v>
      </c>
      <c r="CD51" s="16"/>
      <c r="CE51" s="25">
        <f>SUM(C51:CD51)</f>
        <v>28325885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28325885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13957</v>
      </c>
      <c r="D59" s="273">
        <v>0</v>
      </c>
      <c r="E59" s="273">
        <v>123352</v>
      </c>
      <c r="F59" s="273">
        <v>0</v>
      </c>
      <c r="G59" s="273">
        <v>3555</v>
      </c>
      <c r="H59" s="273">
        <v>7802</v>
      </c>
      <c r="I59" s="273">
        <v>4266</v>
      </c>
      <c r="J59" s="273">
        <v>13716</v>
      </c>
      <c r="K59" s="273">
        <v>0</v>
      </c>
      <c r="L59" s="273">
        <v>0</v>
      </c>
      <c r="M59" s="273">
        <v>0</v>
      </c>
      <c r="N59" s="273">
        <v>0</v>
      </c>
      <c r="O59" s="273">
        <v>3925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0</v>
      </c>
      <c r="V59" s="275">
        <v>0</v>
      </c>
      <c r="W59" s="275">
        <v>0</v>
      </c>
      <c r="X59" s="275">
        <v>0</v>
      </c>
      <c r="Y59" s="275">
        <v>0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0</v>
      </c>
      <c r="AF59" s="275">
        <v>0</v>
      </c>
      <c r="AG59" s="275">
        <v>0</v>
      </c>
      <c r="AH59" s="275">
        <v>0</v>
      </c>
      <c r="AI59" s="275">
        <v>0</v>
      </c>
      <c r="AJ59" s="275">
        <v>0</v>
      </c>
      <c r="AK59" s="275">
        <v>0</v>
      </c>
      <c r="AL59" s="275">
        <v>0</v>
      </c>
      <c r="AM59" s="275">
        <v>0</v>
      </c>
      <c r="AN59" s="275">
        <v>0</v>
      </c>
      <c r="AO59" s="275">
        <v>0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0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1112832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134.88999999999999</v>
      </c>
      <c r="D60" s="277">
        <v>0</v>
      </c>
      <c r="E60" s="277">
        <v>825.61</v>
      </c>
      <c r="F60" s="277">
        <v>0</v>
      </c>
      <c r="G60" s="277">
        <v>21.3</v>
      </c>
      <c r="H60" s="277">
        <v>59.83</v>
      </c>
      <c r="I60" s="277">
        <v>26.83</v>
      </c>
      <c r="J60" s="277">
        <v>63.3</v>
      </c>
      <c r="K60" s="277">
        <v>0</v>
      </c>
      <c r="L60" s="277">
        <v>0</v>
      </c>
      <c r="M60" s="277">
        <v>0</v>
      </c>
      <c r="N60" s="277">
        <v>0</v>
      </c>
      <c r="O60" s="277">
        <v>163.6</v>
      </c>
      <c r="P60" s="274">
        <v>253.45</v>
      </c>
      <c r="Q60" s="274">
        <v>31.81</v>
      </c>
      <c r="R60" s="274">
        <v>11.35</v>
      </c>
      <c r="S60" s="278">
        <v>1.52</v>
      </c>
      <c r="T60" s="278">
        <v>12.46</v>
      </c>
      <c r="U60" s="279">
        <v>121.58</v>
      </c>
      <c r="V60" s="274">
        <v>55</v>
      </c>
      <c r="W60" s="274">
        <v>16.38</v>
      </c>
      <c r="X60" s="274">
        <v>24.94</v>
      </c>
      <c r="Y60" s="274">
        <v>131.84</v>
      </c>
      <c r="Z60" s="274">
        <v>26.36</v>
      </c>
      <c r="AA60" s="274">
        <v>7.33</v>
      </c>
      <c r="AB60" s="278">
        <v>81.48</v>
      </c>
      <c r="AC60" s="274">
        <v>58.05</v>
      </c>
      <c r="AD60" s="274">
        <v>0</v>
      </c>
      <c r="AE60" s="274">
        <v>60.52</v>
      </c>
      <c r="AF60" s="274">
        <v>0</v>
      </c>
      <c r="AG60" s="274">
        <v>158.30000000000001</v>
      </c>
      <c r="AH60" s="274">
        <v>0</v>
      </c>
      <c r="AI60" s="274">
        <v>0</v>
      </c>
      <c r="AJ60" s="274">
        <v>108.16</v>
      </c>
      <c r="AK60" s="274">
        <v>0</v>
      </c>
      <c r="AL60" s="274">
        <v>0</v>
      </c>
      <c r="AM60" s="274">
        <v>0</v>
      </c>
      <c r="AN60" s="274">
        <v>0</v>
      </c>
      <c r="AO60" s="274">
        <v>35.92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4.29</v>
      </c>
      <c r="AV60" s="278">
        <v>19.45</v>
      </c>
      <c r="AW60" s="278">
        <v>0.03</v>
      </c>
      <c r="AX60" s="278">
        <v>0</v>
      </c>
      <c r="AY60" s="274">
        <v>110.8</v>
      </c>
      <c r="AZ60" s="274">
        <v>34.04</v>
      </c>
      <c r="BA60" s="278">
        <v>7.79</v>
      </c>
      <c r="BB60" s="278">
        <v>60.27</v>
      </c>
      <c r="BC60" s="278">
        <v>34.049999999999997</v>
      </c>
      <c r="BD60" s="278">
        <v>0</v>
      </c>
      <c r="BE60" s="274">
        <v>234.9</v>
      </c>
      <c r="BF60" s="278">
        <v>0</v>
      </c>
      <c r="BG60" s="278">
        <v>18.72</v>
      </c>
      <c r="BH60" s="278">
        <v>0</v>
      </c>
      <c r="BI60" s="278">
        <v>0</v>
      </c>
      <c r="BJ60" s="278">
        <v>0</v>
      </c>
      <c r="BK60" s="278">
        <v>0</v>
      </c>
      <c r="BL60" s="278">
        <v>32.99</v>
      </c>
      <c r="BM60" s="278">
        <v>0</v>
      </c>
      <c r="BN60" s="278">
        <v>17.920000000000002</v>
      </c>
      <c r="BO60" s="278">
        <v>3.39</v>
      </c>
      <c r="BP60" s="278">
        <v>0</v>
      </c>
      <c r="BQ60" s="278">
        <v>0</v>
      </c>
      <c r="BR60" s="278">
        <v>0</v>
      </c>
      <c r="BS60" s="278">
        <v>8.75</v>
      </c>
      <c r="BT60" s="278">
        <v>12.79</v>
      </c>
      <c r="BU60" s="278">
        <v>0</v>
      </c>
      <c r="BV60" s="278">
        <v>0</v>
      </c>
      <c r="BW60" s="278">
        <v>0</v>
      </c>
      <c r="BX60" s="278">
        <v>0</v>
      </c>
      <c r="BY60" s="278">
        <v>75.989999999999995</v>
      </c>
      <c r="BZ60" s="278">
        <v>108.04</v>
      </c>
      <c r="CA60" s="278">
        <v>83.18</v>
      </c>
      <c r="CB60" s="278">
        <v>32.33</v>
      </c>
      <c r="CC60" s="278">
        <v>46.37</v>
      </c>
      <c r="CD60" s="209" t="s">
        <v>247</v>
      </c>
      <c r="CE60" s="227">
        <f t="shared" ref="CE60:CE68" si="6">SUM(C60:CD60)</f>
        <v>3437.8999999999987</v>
      </c>
    </row>
    <row r="61" spans="1:83" x14ac:dyDescent="0.25">
      <c r="A61" s="31" t="s">
        <v>262</v>
      </c>
      <c r="B61" s="16"/>
      <c r="C61" s="273">
        <v>17792838</v>
      </c>
      <c r="D61" s="273">
        <v>0</v>
      </c>
      <c r="E61" s="273">
        <v>79196260</v>
      </c>
      <c r="F61" s="273">
        <v>0</v>
      </c>
      <c r="G61" s="273">
        <v>2421681</v>
      </c>
      <c r="H61" s="273">
        <v>6658787</v>
      </c>
      <c r="I61" s="273">
        <v>3907761</v>
      </c>
      <c r="J61" s="273">
        <v>8602803</v>
      </c>
      <c r="K61" s="273">
        <v>0</v>
      </c>
      <c r="L61" s="273">
        <v>0</v>
      </c>
      <c r="M61" s="273">
        <v>0</v>
      </c>
      <c r="N61" s="273">
        <v>0</v>
      </c>
      <c r="O61" s="273">
        <v>20180781</v>
      </c>
      <c r="P61" s="275">
        <v>27418759</v>
      </c>
      <c r="Q61" s="275">
        <v>4707174</v>
      </c>
      <c r="R61" s="275">
        <v>860017</v>
      </c>
      <c r="S61" s="280">
        <v>76831</v>
      </c>
      <c r="T61" s="280">
        <v>1997159</v>
      </c>
      <c r="U61" s="276">
        <v>11330877</v>
      </c>
      <c r="V61" s="275">
        <v>6382594</v>
      </c>
      <c r="W61" s="275">
        <v>1868432</v>
      </c>
      <c r="X61" s="275">
        <v>2309081</v>
      </c>
      <c r="Y61" s="275">
        <v>14768989</v>
      </c>
      <c r="Z61" s="275">
        <v>3227851</v>
      </c>
      <c r="AA61" s="275">
        <v>1085894</v>
      </c>
      <c r="AB61" s="281">
        <v>10788605</v>
      </c>
      <c r="AC61" s="275">
        <v>6189021</v>
      </c>
      <c r="AD61" s="275">
        <v>0</v>
      </c>
      <c r="AE61" s="275">
        <v>7313250</v>
      </c>
      <c r="AF61" s="275">
        <v>0</v>
      </c>
      <c r="AG61" s="275">
        <v>18883194</v>
      </c>
      <c r="AH61" s="275">
        <v>0</v>
      </c>
      <c r="AI61" s="275">
        <v>0</v>
      </c>
      <c r="AJ61" s="275">
        <v>11608606</v>
      </c>
      <c r="AK61" s="275">
        <v>0</v>
      </c>
      <c r="AL61" s="275">
        <v>0</v>
      </c>
      <c r="AM61" s="275">
        <v>0</v>
      </c>
      <c r="AN61" s="275">
        <v>0</v>
      </c>
      <c r="AO61" s="275">
        <v>4060378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361701</v>
      </c>
      <c r="AV61" s="280">
        <v>3055444</v>
      </c>
      <c r="AW61" s="280">
        <v>94780</v>
      </c>
      <c r="AX61" s="280">
        <v>0</v>
      </c>
      <c r="AY61" s="275">
        <v>6796799</v>
      </c>
      <c r="AZ61" s="275">
        <v>1876088</v>
      </c>
      <c r="BA61" s="280">
        <v>382259</v>
      </c>
      <c r="BB61" s="280">
        <v>6679713</v>
      </c>
      <c r="BC61" s="280">
        <v>1769396</v>
      </c>
      <c r="BD61" s="280">
        <v>0</v>
      </c>
      <c r="BE61" s="275">
        <v>15235320</v>
      </c>
      <c r="BF61" s="280">
        <v>0</v>
      </c>
      <c r="BG61" s="280">
        <v>1193641</v>
      </c>
      <c r="BH61" s="280">
        <v>0</v>
      </c>
      <c r="BI61" s="280">
        <v>0</v>
      </c>
      <c r="BJ61" s="280">
        <v>0</v>
      </c>
      <c r="BK61" s="280">
        <v>0</v>
      </c>
      <c r="BL61" s="280">
        <v>2436464</v>
      </c>
      <c r="BM61" s="280">
        <v>0</v>
      </c>
      <c r="BN61" s="280">
        <v>3846288</v>
      </c>
      <c r="BO61" s="280">
        <v>347570</v>
      </c>
      <c r="BP61" s="280">
        <v>6000</v>
      </c>
      <c r="BQ61" s="280">
        <v>0</v>
      </c>
      <c r="BR61" s="280">
        <v>0</v>
      </c>
      <c r="BS61" s="280">
        <v>1053606</v>
      </c>
      <c r="BT61" s="280">
        <v>1232662</v>
      </c>
      <c r="BU61" s="280">
        <v>0</v>
      </c>
      <c r="BV61" s="280">
        <v>0</v>
      </c>
      <c r="BW61" s="280">
        <v>103455</v>
      </c>
      <c r="BX61" s="280">
        <v>0</v>
      </c>
      <c r="BY61" s="280">
        <v>10810898</v>
      </c>
      <c r="BZ61" s="280">
        <v>9180168</v>
      </c>
      <c r="CA61" s="280">
        <v>8052575</v>
      </c>
      <c r="CB61" s="280">
        <v>2935828</v>
      </c>
      <c r="CC61" s="280">
        <v>5337034</v>
      </c>
      <c r="CD61" s="24" t="s">
        <v>247</v>
      </c>
      <c r="CE61" s="25">
        <f t="shared" si="6"/>
        <v>356425312</v>
      </c>
    </row>
    <row r="62" spans="1:83" x14ac:dyDescent="0.25">
      <c r="A62" s="31" t="s">
        <v>10</v>
      </c>
      <c r="B62" s="16"/>
      <c r="C62" s="25">
        <f t="shared" ref="C62:AH62" si="7">ROUND(C47+C48,0)</f>
        <v>1918380</v>
      </c>
      <c r="D62" s="25">
        <f t="shared" si="7"/>
        <v>0</v>
      </c>
      <c r="E62" s="25">
        <f t="shared" si="7"/>
        <v>7218521</v>
      </c>
      <c r="F62" s="25">
        <f t="shared" si="7"/>
        <v>0</v>
      </c>
      <c r="G62" s="25">
        <f t="shared" si="7"/>
        <v>214108</v>
      </c>
      <c r="H62" s="25">
        <f t="shared" si="7"/>
        <v>718220</v>
      </c>
      <c r="I62" s="25">
        <f t="shared" si="7"/>
        <v>355503</v>
      </c>
      <c r="J62" s="25">
        <f t="shared" si="7"/>
        <v>887191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2221784</v>
      </c>
      <c r="P62" s="25">
        <f t="shared" si="7"/>
        <v>2899179</v>
      </c>
      <c r="Q62" s="25">
        <f t="shared" si="7"/>
        <v>492196</v>
      </c>
      <c r="R62" s="25">
        <f t="shared" si="7"/>
        <v>92129</v>
      </c>
      <c r="S62" s="25">
        <f t="shared" si="7"/>
        <v>5601</v>
      </c>
      <c r="T62" s="25">
        <f t="shared" si="7"/>
        <v>213558</v>
      </c>
      <c r="U62" s="25">
        <f t="shared" si="7"/>
        <v>1178651</v>
      </c>
      <c r="V62" s="25">
        <f t="shared" si="7"/>
        <v>645042</v>
      </c>
      <c r="W62" s="25">
        <f t="shared" si="7"/>
        <v>170733</v>
      </c>
      <c r="X62" s="25">
        <f t="shared" si="7"/>
        <v>231478</v>
      </c>
      <c r="Y62" s="25">
        <f t="shared" si="7"/>
        <v>1498526</v>
      </c>
      <c r="Z62" s="25">
        <f t="shared" si="7"/>
        <v>331103</v>
      </c>
      <c r="AA62" s="25">
        <f t="shared" si="7"/>
        <v>110290</v>
      </c>
      <c r="AB62" s="25">
        <f t="shared" si="7"/>
        <v>1247402</v>
      </c>
      <c r="AC62" s="25">
        <f t="shared" si="7"/>
        <v>654411</v>
      </c>
      <c r="AD62" s="25">
        <f t="shared" si="7"/>
        <v>0</v>
      </c>
      <c r="AE62" s="25">
        <f t="shared" si="7"/>
        <v>751103</v>
      </c>
      <c r="AF62" s="25">
        <f t="shared" si="7"/>
        <v>0</v>
      </c>
      <c r="AG62" s="25">
        <f t="shared" si="7"/>
        <v>2301164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1227891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499488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35521</v>
      </c>
      <c r="AV62" s="25">
        <f t="shared" si="8"/>
        <v>415718</v>
      </c>
      <c r="AW62" s="25">
        <f t="shared" si="8"/>
        <v>0</v>
      </c>
      <c r="AX62" s="25">
        <f t="shared" si="8"/>
        <v>0</v>
      </c>
      <c r="AY62" s="25">
        <f t="shared" si="8"/>
        <v>688042</v>
      </c>
      <c r="AZ62" s="25">
        <f t="shared" si="8"/>
        <v>195160</v>
      </c>
      <c r="BA62" s="25">
        <f t="shared" si="8"/>
        <v>25829</v>
      </c>
      <c r="BB62" s="25">
        <f t="shared" si="8"/>
        <v>737473</v>
      </c>
      <c r="BC62" s="25">
        <f t="shared" si="8"/>
        <v>186476</v>
      </c>
      <c r="BD62" s="25">
        <f t="shared" si="8"/>
        <v>0</v>
      </c>
      <c r="BE62" s="25">
        <f t="shared" si="8"/>
        <v>1609578</v>
      </c>
      <c r="BF62" s="25">
        <f t="shared" si="8"/>
        <v>0</v>
      </c>
      <c r="BG62" s="25">
        <f t="shared" si="8"/>
        <v>124016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229989</v>
      </c>
      <c r="BM62" s="25">
        <f t="shared" si="8"/>
        <v>0</v>
      </c>
      <c r="BN62" s="25">
        <f t="shared" si="8"/>
        <v>141955</v>
      </c>
      <c r="BO62" s="25">
        <f t="shared" ref="BO62:CC62" si="9">ROUND(BO47+BO48,0)</f>
        <v>61353927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117299</v>
      </c>
      <c r="BT62" s="25">
        <f t="shared" si="9"/>
        <v>158875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1106194</v>
      </c>
      <c r="BZ62" s="25">
        <f t="shared" si="9"/>
        <v>1574920</v>
      </c>
      <c r="CA62" s="25">
        <f t="shared" si="9"/>
        <v>162118</v>
      </c>
      <c r="CB62" s="25">
        <f t="shared" si="9"/>
        <v>355694</v>
      </c>
      <c r="CC62" s="25">
        <f t="shared" si="9"/>
        <v>1322334</v>
      </c>
      <c r="CD62" s="24" t="s">
        <v>247</v>
      </c>
      <c r="CE62" s="25">
        <f t="shared" si="6"/>
        <v>98624770</v>
      </c>
    </row>
    <row r="63" spans="1:83" x14ac:dyDescent="0.25">
      <c r="A63" s="31" t="s">
        <v>263</v>
      </c>
      <c r="B63" s="16"/>
      <c r="C63" s="273">
        <v>28</v>
      </c>
      <c r="D63" s="273">
        <v>0</v>
      </c>
      <c r="E63" s="273">
        <v>176</v>
      </c>
      <c r="F63" s="273">
        <v>0</v>
      </c>
      <c r="G63" s="273">
        <v>1018467.23</v>
      </c>
      <c r="H63" s="273">
        <v>0</v>
      </c>
      <c r="I63" s="273">
        <v>0</v>
      </c>
      <c r="J63" s="273">
        <v>1940732.25</v>
      </c>
      <c r="K63" s="273">
        <v>0</v>
      </c>
      <c r="L63" s="273">
        <v>0</v>
      </c>
      <c r="M63" s="273">
        <v>0</v>
      </c>
      <c r="N63" s="273">
        <v>0</v>
      </c>
      <c r="O63" s="273">
        <v>580514</v>
      </c>
      <c r="P63" s="275">
        <v>12428</v>
      </c>
      <c r="Q63" s="275">
        <v>4</v>
      </c>
      <c r="R63" s="275">
        <v>15076120</v>
      </c>
      <c r="S63" s="280">
        <v>0</v>
      </c>
      <c r="T63" s="280">
        <v>0</v>
      </c>
      <c r="U63" s="276">
        <v>23418.42</v>
      </c>
      <c r="V63" s="275">
        <v>294259.93</v>
      </c>
      <c r="W63" s="275">
        <v>0</v>
      </c>
      <c r="X63" s="275">
        <v>0</v>
      </c>
      <c r="Y63" s="275">
        <v>3000000</v>
      </c>
      <c r="Z63" s="275">
        <v>0</v>
      </c>
      <c r="AA63" s="275">
        <v>0</v>
      </c>
      <c r="AB63" s="281">
        <v>0</v>
      </c>
      <c r="AC63" s="275">
        <v>0</v>
      </c>
      <c r="AD63" s="275">
        <v>0</v>
      </c>
      <c r="AE63" s="275">
        <v>0</v>
      </c>
      <c r="AF63" s="275">
        <v>0</v>
      </c>
      <c r="AG63" s="275">
        <v>827087</v>
      </c>
      <c r="AH63" s="275">
        <v>0</v>
      </c>
      <c r="AI63" s="275">
        <v>0</v>
      </c>
      <c r="AJ63" s="275">
        <v>117863.37</v>
      </c>
      <c r="AK63" s="275">
        <v>0</v>
      </c>
      <c r="AL63" s="275">
        <v>0</v>
      </c>
      <c r="AM63" s="275">
        <v>0</v>
      </c>
      <c r="AN63" s="275">
        <v>0</v>
      </c>
      <c r="AO63" s="275">
        <v>1380159.12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6000</v>
      </c>
      <c r="BC63" s="280">
        <v>0</v>
      </c>
      <c r="BD63" s="280">
        <v>0</v>
      </c>
      <c r="BE63" s="275">
        <v>2881.76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993009.94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39740668.07</v>
      </c>
      <c r="BX63" s="280">
        <v>0</v>
      </c>
      <c r="BY63" s="280">
        <v>2898583.22</v>
      </c>
      <c r="BZ63" s="280">
        <v>44</v>
      </c>
      <c r="CA63" s="280">
        <v>9880125.4800000004</v>
      </c>
      <c r="CB63" s="280">
        <v>187993.32</v>
      </c>
      <c r="CC63" s="280">
        <v>1058.4000000000001</v>
      </c>
      <c r="CD63" s="24" t="s">
        <v>247</v>
      </c>
      <c r="CE63" s="25">
        <f t="shared" si="6"/>
        <v>77981621.510000005</v>
      </c>
    </row>
    <row r="64" spans="1:83" x14ac:dyDescent="0.25">
      <c r="A64" s="31" t="s">
        <v>264</v>
      </c>
      <c r="B64" s="16"/>
      <c r="C64" s="273">
        <v>1741306</v>
      </c>
      <c r="D64" s="273">
        <v>0</v>
      </c>
      <c r="E64" s="273">
        <v>4785499</v>
      </c>
      <c r="F64" s="273">
        <v>0</v>
      </c>
      <c r="G64" s="273">
        <v>63378</v>
      </c>
      <c r="H64" s="273">
        <v>55291</v>
      </c>
      <c r="I64" s="273">
        <v>51675</v>
      </c>
      <c r="J64" s="273">
        <v>976466</v>
      </c>
      <c r="K64" s="273">
        <v>0</v>
      </c>
      <c r="L64" s="273">
        <v>0</v>
      </c>
      <c r="M64" s="273">
        <v>-30695</v>
      </c>
      <c r="N64" s="273">
        <v>0</v>
      </c>
      <c r="O64" s="273">
        <v>1910492</v>
      </c>
      <c r="P64" s="275">
        <v>42608481</v>
      </c>
      <c r="Q64" s="275">
        <v>1138670</v>
      </c>
      <c r="R64" s="275">
        <v>780602</v>
      </c>
      <c r="S64" s="280">
        <v>-521067</v>
      </c>
      <c r="T64" s="280">
        <v>361234</v>
      </c>
      <c r="U64" s="276">
        <v>5086427</v>
      </c>
      <c r="V64" s="275">
        <v>25302512</v>
      </c>
      <c r="W64" s="275">
        <v>327454</v>
      </c>
      <c r="X64" s="275">
        <v>1200710</v>
      </c>
      <c r="Y64" s="275">
        <v>4929595</v>
      </c>
      <c r="Z64" s="275">
        <v>76677</v>
      </c>
      <c r="AA64" s="275">
        <v>5149422</v>
      </c>
      <c r="AB64" s="281">
        <v>18610445</v>
      </c>
      <c r="AC64" s="275">
        <v>1346686</v>
      </c>
      <c r="AD64" s="275">
        <v>-74004</v>
      </c>
      <c r="AE64" s="275">
        <v>20063</v>
      </c>
      <c r="AF64" s="275">
        <v>0</v>
      </c>
      <c r="AG64" s="275">
        <v>3386397</v>
      </c>
      <c r="AH64" s="275">
        <v>0</v>
      </c>
      <c r="AI64" s="275">
        <v>0</v>
      </c>
      <c r="AJ64" s="275">
        <v>932778</v>
      </c>
      <c r="AK64" s="275">
        <v>0</v>
      </c>
      <c r="AL64" s="275">
        <v>0</v>
      </c>
      <c r="AM64" s="275">
        <v>0</v>
      </c>
      <c r="AN64" s="275">
        <v>0</v>
      </c>
      <c r="AO64" s="275">
        <v>217951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105</v>
      </c>
      <c r="AV64" s="280">
        <v>554726</v>
      </c>
      <c r="AW64" s="280">
        <v>0</v>
      </c>
      <c r="AX64" s="280">
        <v>0</v>
      </c>
      <c r="AY64" s="275">
        <v>1452082</v>
      </c>
      <c r="AZ64" s="275">
        <v>42131</v>
      </c>
      <c r="BA64" s="280">
        <v>86707</v>
      </c>
      <c r="BB64" s="280">
        <v>154617</v>
      </c>
      <c r="BC64" s="280">
        <v>9400</v>
      </c>
      <c r="BD64" s="280">
        <v>0</v>
      </c>
      <c r="BE64" s="275">
        <v>2130682</v>
      </c>
      <c r="BF64" s="280">
        <v>0</v>
      </c>
      <c r="BG64" s="280">
        <v>10112</v>
      </c>
      <c r="BH64" s="280">
        <v>941</v>
      </c>
      <c r="BI64" s="280">
        <v>0</v>
      </c>
      <c r="BJ64" s="280">
        <v>0</v>
      </c>
      <c r="BK64" s="280">
        <v>0</v>
      </c>
      <c r="BL64" s="280">
        <v>54896</v>
      </c>
      <c r="BM64" s="280">
        <v>0</v>
      </c>
      <c r="BN64" s="280">
        <v>704520</v>
      </c>
      <c r="BO64" s="280">
        <v>6422</v>
      </c>
      <c r="BP64" s="280">
        <v>0</v>
      </c>
      <c r="BQ64" s="280">
        <v>0</v>
      </c>
      <c r="BR64" s="280">
        <v>0</v>
      </c>
      <c r="BS64" s="280">
        <v>15027</v>
      </c>
      <c r="BT64" s="280">
        <v>18712</v>
      </c>
      <c r="BU64" s="280">
        <v>44</v>
      </c>
      <c r="BV64" s="280">
        <v>0</v>
      </c>
      <c r="BW64" s="280">
        <v>10116</v>
      </c>
      <c r="BX64" s="280">
        <v>0</v>
      </c>
      <c r="BY64" s="280">
        <v>120416</v>
      </c>
      <c r="BZ64" s="280">
        <v>16864</v>
      </c>
      <c r="CA64" s="280">
        <v>10228</v>
      </c>
      <c r="CB64" s="280">
        <v>41208</v>
      </c>
      <c r="CC64" s="280">
        <v>157054</v>
      </c>
      <c r="CD64" s="24" t="s">
        <v>247</v>
      </c>
      <c r="CE64" s="25">
        <f t="shared" si="6"/>
        <v>126031455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4334</v>
      </c>
      <c r="D66" s="273">
        <v>0</v>
      </c>
      <c r="E66" s="273">
        <v>30085</v>
      </c>
      <c r="F66" s="273">
        <v>0</v>
      </c>
      <c r="G66" s="273">
        <v>-105933</v>
      </c>
      <c r="H66" s="273">
        <v>16235</v>
      </c>
      <c r="I66" s="273">
        <v>19388</v>
      </c>
      <c r="J66" s="273">
        <v>143354</v>
      </c>
      <c r="K66" s="273">
        <v>0</v>
      </c>
      <c r="L66" s="273">
        <v>0</v>
      </c>
      <c r="M66" s="273">
        <v>0</v>
      </c>
      <c r="N66" s="273">
        <v>0</v>
      </c>
      <c r="O66" s="273">
        <v>86353</v>
      </c>
      <c r="P66" s="275">
        <v>248039</v>
      </c>
      <c r="Q66" s="275">
        <v>2874</v>
      </c>
      <c r="R66" s="275">
        <v>8327</v>
      </c>
      <c r="S66" s="280">
        <v>208718</v>
      </c>
      <c r="T66" s="280">
        <v>506</v>
      </c>
      <c r="U66" s="276">
        <v>4141559</v>
      </c>
      <c r="V66" s="275">
        <v>324110</v>
      </c>
      <c r="W66" s="275">
        <v>39009</v>
      </c>
      <c r="X66" s="275">
        <v>345083</v>
      </c>
      <c r="Y66" s="275">
        <v>619858</v>
      </c>
      <c r="Z66" s="275">
        <v>1220769</v>
      </c>
      <c r="AA66" s="275">
        <v>78556</v>
      </c>
      <c r="AB66" s="281">
        <v>1224963</v>
      </c>
      <c r="AC66" s="275">
        <v>36264</v>
      </c>
      <c r="AD66" s="275">
        <v>2931957</v>
      </c>
      <c r="AE66" s="275">
        <v>3109</v>
      </c>
      <c r="AF66" s="275">
        <v>0</v>
      </c>
      <c r="AG66" s="275">
        <v>262856</v>
      </c>
      <c r="AH66" s="275">
        <v>0</v>
      </c>
      <c r="AI66" s="275">
        <v>0</v>
      </c>
      <c r="AJ66" s="275">
        <v>610225</v>
      </c>
      <c r="AK66" s="275">
        <v>0</v>
      </c>
      <c r="AL66" s="275">
        <v>0</v>
      </c>
      <c r="AM66" s="275">
        <v>0</v>
      </c>
      <c r="AN66" s="275">
        <v>0</v>
      </c>
      <c r="AO66" s="275">
        <v>781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1778</v>
      </c>
      <c r="AV66" s="280">
        <v>653119</v>
      </c>
      <c r="AW66" s="280">
        <v>221123</v>
      </c>
      <c r="AX66" s="280">
        <v>481843</v>
      </c>
      <c r="AY66" s="275">
        <v>6797982</v>
      </c>
      <c r="AZ66" s="275">
        <v>103568</v>
      </c>
      <c r="BA66" s="280">
        <v>1433675</v>
      </c>
      <c r="BB66" s="280">
        <v>293926</v>
      </c>
      <c r="BC66" s="280">
        <v>540</v>
      </c>
      <c r="BD66" s="280">
        <v>2165</v>
      </c>
      <c r="BE66" s="275">
        <v>2857699</v>
      </c>
      <c r="BF66" s="280">
        <v>0</v>
      </c>
      <c r="BG66" s="280">
        <v>42276</v>
      </c>
      <c r="BH66" s="280">
        <v>13077</v>
      </c>
      <c r="BI66" s="280">
        <v>0</v>
      </c>
      <c r="BJ66" s="280">
        <v>0</v>
      </c>
      <c r="BK66" s="280">
        <v>660007</v>
      </c>
      <c r="BL66" s="280">
        <v>14484</v>
      </c>
      <c r="BM66" s="280">
        <v>0</v>
      </c>
      <c r="BN66" s="280">
        <v>427832</v>
      </c>
      <c r="BO66" s="280">
        <v>23758</v>
      </c>
      <c r="BP66" s="280">
        <v>184784</v>
      </c>
      <c r="BQ66" s="280">
        <v>0</v>
      </c>
      <c r="BR66" s="280">
        <v>0</v>
      </c>
      <c r="BS66" s="280">
        <v>6334</v>
      </c>
      <c r="BT66" s="280">
        <v>11235</v>
      </c>
      <c r="BU66" s="280">
        <v>0</v>
      </c>
      <c r="BV66" s="280">
        <v>0</v>
      </c>
      <c r="BW66" s="280">
        <v>164539</v>
      </c>
      <c r="BX66" s="280">
        <v>0</v>
      </c>
      <c r="BY66" s="280">
        <v>1846871</v>
      </c>
      <c r="BZ66" s="280">
        <v>2560</v>
      </c>
      <c r="CA66" s="280">
        <v>39786</v>
      </c>
      <c r="CB66" s="280">
        <v>57061</v>
      </c>
      <c r="CC66" s="280">
        <v>166800</v>
      </c>
      <c r="CD66" s="24" t="s">
        <v>247</v>
      </c>
      <c r="CE66" s="25">
        <f t="shared" si="6"/>
        <v>29010201</v>
      </c>
    </row>
    <row r="67" spans="1:83" x14ac:dyDescent="0.25">
      <c r="A67" s="31" t="s">
        <v>15</v>
      </c>
      <c r="B67" s="16"/>
      <c r="C67" s="25">
        <f t="shared" ref="C67:AH67" si="10">ROUND(C51+C52,0)</f>
        <v>43177</v>
      </c>
      <c r="D67" s="25">
        <f t="shared" si="10"/>
        <v>0</v>
      </c>
      <c r="E67" s="25">
        <f t="shared" si="10"/>
        <v>232190</v>
      </c>
      <c r="F67" s="25">
        <f t="shared" si="10"/>
        <v>0</v>
      </c>
      <c r="G67" s="25">
        <f t="shared" si="10"/>
        <v>16888</v>
      </c>
      <c r="H67" s="25">
        <f t="shared" si="10"/>
        <v>0</v>
      </c>
      <c r="I67" s="25">
        <f t="shared" si="10"/>
        <v>564</v>
      </c>
      <c r="J67" s="25">
        <f t="shared" si="10"/>
        <v>78705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238403</v>
      </c>
      <c r="P67" s="25">
        <f t="shared" si="10"/>
        <v>2270120</v>
      </c>
      <c r="Q67" s="25">
        <f t="shared" si="10"/>
        <v>19922</v>
      </c>
      <c r="R67" s="25">
        <f t="shared" si="10"/>
        <v>32814</v>
      </c>
      <c r="S67" s="25">
        <f t="shared" si="10"/>
        <v>2958</v>
      </c>
      <c r="T67" s="25">
        <f t="shared" si="10"/>
        <v>28729</v>
      </c>
      <c r="U67" s="25">
        <f t="shared" si="10"/>
        <v>123493</v>
      </c>
      <c r="V67" s="25">
        <f t="shared" si="10"/>
        <v>436500</v>
      </c>
      <c r="W67" s="25">
        <f t="shared" si="10"/>
        <v>698</v>
      </c>
      <c r="X67" s="25">
        <f t="shared" si="10"/>
        <v>234111</v>
      </c>
      <c r="Y67" s="25">
        <f t="shared" si="10"/>
        <v>1114695</v>
      </c>
      <c r="Z67" s="25">
        <f t="shared" si="10"/>
        <v>1123924</v>
      </c>
      <c r="AA67" s="25">
        <f t="shared" si="10"/>
        <v>100378</v>
      </c>
      <c r="AB67" s="25">
        <f t="shared" si="10"/>
        <v>258275</v>
      </c>
      <c r="AC67" s="25">
        <f t="shared" si="10"/>
        <v>103044</v>
      </c>
      <c r="AD67" s="25">
        <f t="shared" si="10"/>
        <v>0</v>
      </c>
      <c r="AE67" s="25">
        <f t="shared" si="10"/>
        <v>10698</v>
      </c>
      <c r="AF67" s="25">
        <f t="shared" si="10"/>
        <v>0</v>
      </c>
      <c r="AG67" s="25">
        <f t="shared" si="10"/>
        <v>70775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174616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13881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1039</v>
      </c>
      <c r="AW67" s="25">
        <f t="shared" si="11"/>
        <v>0</v>
      </c>
      <c r="AX67" s="25">
        <f t="shared" si="11"/>
        <v>0</v>
      </c>
      <c r="AY67" s="25">
        <f t="shared" si="11"/>
        <v>24001</v>
      </c>
      <c r="AZ67" s="25">
        <f t="shared" si="11"/>
        <v>3380</v>
      </c>
      <c r="BA67" s="25">
        <f t="shared" si="11"/>
        <v>2304</v>
      </c>
      <c r="BB67" s="25">
        <f t="shared" si="11"/>
        <v>0</v>
      </c>
      <c r="BC67" s="25">
        <f t="shared" si="11"/>
        <v>1702</v>
      </c>
      <c r="BD67" s="25">
        <f t="shared" si="11"/>
        <v>0</v>
      </c>
      <c r="BE67" s="25">
        <f t="shared" si="11"/>
        <v>2285207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6032</v>
      </c>
      <c r="BM67" s="25">
        <f t="shared" si="11"/>
        <v>0</v>
      </c>
      <c r="BN67" s="25">
        <f t="shared" si="11"/>
        <v>19238969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1522</v>
      </c>
      <c r="CA67" s="25">
        <f t="shared" si="12"/>
        <v>0</v>
      </c>
      <c r="CB67" s="25">
        <f t="shared" si="12"/>
        <v>0</v>
      </c>
      <c r="CC67" s="25">
        <f t="shared" si="12"/>
        <v>32171</v>
      </c>
      <c r="CD67" s="24" t="s">
        <v>247</v>
      </c>
      <c r="CE67" s="25">
        <f t="shared" si="6"/>
        <v>28325885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950472</v>
      </c>
      <c r="Q68" s="275">
        <v>0</v>
      </c>
      <c r="R68" s="275">
        <v>0</v>
      </c>
      <c r="S68" s="280">
        <v>1383</v>
      </c>
      <c r="T68" s="280">
        <v>0</v>
      </c>
      <c r="U68" s="276">
        <v>17403</v>
      </c>
      <c r="V68" s="275">
        <v>75668</v>
      </c>
      <c r="W68" s="275">
        <v>97004</v>
      </c>
      <c r="X68" s="275">
        <v>312921</v>
      </c>
      <c r="Y68" s="275">
        <v>198857</v>
      </c>
      <c r="Z68" s="275">
        <v>1292040</v>
      </c>
      <c r="AA68" s="275">
        <v>94541</v>
      </c>
      <c r="AB68" s="281">
        <v>893572</v>
      </c>
      <c r="AC68" s="275">
        <v>155027</v>
      </c>
      <c r="AD68" s="275">
        <v>0</v>
      </c>
      <c r="AE68" s="275">
        <v>5976</v>
      </c>
      <c r="AF68" s="275">
        <v>0</v>
      </c>
      <c r="AG68" s="275">
        <v>0</v>
      </c>
      <c r="AH68" s="275">
        <v>0</v>
      </c>
      <c r="AI68" s="275">
        <v>0</v>
      </c>
      <c r="AJ68" s="275">
        <v>188085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102143</v>
      </c>
      <c r="AW68" s="280">
        <v>0</v>
      </c>
      <c r="AX68" s="280">
        <v>0</v>
      </c>
      <c r="AY68" s="275">
        <v>8144</v>
      </c>
      <c r="AZ68" s="275">
        <v>43485</v>
      </c>
      <c r="BA68" s="280">
        <v>0</v>
      </c>
      <c r="BB68" s="280">
        <v>0</v>
      </c>
      <c r="BC68" s="280">
        <v>0</v>
      </c>
      <c r="BD68" s="280">
        <v>0</v>
      </c>
      <c r="BE68" s="275">
        <v>2530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395391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85</v>
      </c>
      <c r="BZ68" s="280">
        <v>0</v>
      </c>
      <c r="CA68" s="280">
        <v>13250</v>
      </c>
      <c r="CB68" s="280">
        <v>44280</v>
      </c>
      <c r="CC68" s="280">
        <v>195709</v>
      </c>
      <c r="CD68" s="24" t="s">
        <v>247</v>
      </c>
      <c r="CE68" s="25">
        <f t="shared" si="6"/>
        <v>5087966</v>
      </c>
    </row>
    <row r="69" spans="1:83" x14ac:dyDescent="0.25">
      <c r="A69" s="31" t="s">
        <v>268</v>
      </c>
      <c r="B69" s="16"/>
      <c r="C69" s="25">
        <f t="shared" ref="C69:AH69" si="13">SUM(C70:C83)</f>
        <v>12165411</v>
      </c>
      <c r="D69" s="25">
        <f t="shared" si="13"/>
        <v>0</v>
      </c>
      <c r="E69" s="25">
        <f t="shared" si="13"/>
        <v>70669078</v>
      </c>
      <c r="F69" s="25">
        <f t="shared" si="13"/>
        <v>0</v>
      </c>
      <c r="G69" s="25">
        <f t="shared" si="13"/>
        <v>1609225</v>
      </c>
      <c r="H69" s="25">
        <f t="shared" si="13"/>
        <v>3859811</v>
      </c>
      <c r="I69" s="25">
        <f t="shared" si="13"/>
        <v>2352255</v>
      </c>
      <c r="J69" s="25">
        <f t="shared" si="13"/>
        <v>5194162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12916883</v>
      </c>
      <c r="P69" s="25">
        <f t="shared" si="13"/>
        <v>20316507</v>
      </c>
      <c r="Q69" s="25">
        <f t="shared" si="13"/>
        <v>2886522</v>
      </c>
      <c r="R69" s="25">
        <f t="shared" si="13"/>
        <v>734549</v>
      </c>
      <c r="S69" s="25">
        <f t="shared" si="13"/>
        <v>192340</v>
      </c>
      <c r="T69" s="25">
        <f t="shared" si="13"/>
        <v>1130437</v>
      </c>
      <c r="U69" s="25">
        <f t="shared" si="13"/>
        <v>9882476</v>
      </c>
      <c r="V69" s="25">
        <f t="shared" si="13"/>
        <v>5918421</v>
      </c>
      <c r="W69" s="25">
        <f t="shared" si="13"/>
        <v>1432082</v>
      </c>
      <c r="X69" s="25">
        <f t="shared" si="13"/>
        <v>2365809</v>
      </c>
      <c r="Y69" s="25">
        <f t="shared" si="13"/>
        <v>9879630</v>
      </c>
      <c r="Z69" s="25">
        <f t="shared" si="13"/>
        <v>3032675</v>
      </c>
      <c r="AA69" s="25">
        <f t="shared" si="13"/>
        <v>1117882</v>
      </c>
      <c r="AB69" s="25">
        <f t="shared" si="13"/>
        <v>6260467</v>
      </c>
      <c r="AC69" s="25">
        <f t="shared" si="13"/>
        <v>4806051</v>
      </c>
      <c r="AD69" s="25">
        <f t="shared" si="13"/>
        <v>0</v>
      </c>
      <c r="AE69" s="25">
        <f t="shared" si="13"/>
        <v>4165715</v>
      </c>
      <c r="AF69" s="25">
        <f t="shared" si="13"/>
        <v>0</v>
      </c>
      <c r="AG69" s="25">
        <f t="shared" si="13"/>
        <v>12495686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13232888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2991551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201076</v>
      </c>
      <c r="AV69" s="25">
        <f t="shared" si="14"/>
        <v>1701541</v>
      </c>
      <c r="AW69" s="25">
        <f t="shared" si="14"/>
        <v>56383</v>
      </c>
      <c r="AX69" s="25">
        <f t="shared" si="14"/>
        <v>0</v>
      </c>
      <c r="AY69" s="25">
        <f t="shared" si="14"/>
        <v>4048490</v>
      </c>
      <c r="AZ69" s="25">
        <f t="shared" si="14"/>
        <v>1161711</v>
      </c>
      <c r="BA69" s="25">
        <f t="shared" si="14"/>
        <v>2486594</v>
      </c>
      <c r="BB69" s="25">
        <f t="shared" si="14"/>
        <v>4308925</v>
      </c>
      <c r="BC69" s="25">
        <f t="shared" si="14"/>
        <v>983842</v>
      </c>
      <c r="BD69" s="25">
        <f t="shared" si="14"/>
        <v>0</v>
      </c>
      <c r="BE69" s="25">
        <f t="shared" si="14"/>
        <v>15750280</v>
      </c>
      <c r="BF69" s="25">
        <f t="shared" si="14"/>
        <v>0</v>
      </c>
      <c r="BG69" s="25">
        <f t="shared" si="14"/>
        <v>678111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1402132</v>
      </c>
      <c r="BM69" s="25">
        <f t="shared" si="14"/>
        <v>0</v>
      </c>
      <c r="BN69" s="25">
        <f t="shared" si="14"/>
        <v>14824981</v>
      </c>
      <c r="BO69" s="25">
        <f t="shared" ref="BO69:CE69" si="15">SUM(BO70:BO83)</f>
        <v>193905</v>
      </c>
      <c r="BP69" s="25">
        <f t="shared" si="15"/>
        <v>3613</v>
      </c>
      <c r="BQ69" s="25">
        <f t="shared" si="15"/>
        <v>0</v>
      </c>
      <c r="BR69" s="25">
        <f t="shared" si="15"/>
        <v>0</v>
      </c>
      <c r="BS69" s="25">
        <f t="shared" si="15"/>
        <v>613783</v>
      </c>
      <c r="BT69" s="25">
        <f t="shared" si="15"/>
        <v>689512</v>
      </c>
      <c r="BU69" s="25">
        <f t="shared" si="15"/>
        <v>0</v>
      </c>
      <c r="BV69" s="25">
        <f t="shared" si="15"/>
        <v>0</v>
      </c>
      <c r="BW69" s="25">
        <f t="shared" si="15"/>
        <v>57474</v>
      </c>
      <c r="BX69" s="25">
        <f t="shared" si="15"/>
        <v>0</v>
      </c>
      <c r="BY69" s="25">
        <f t="shared" si="15"/>
        <v>7078132</v>
      </c>
      <c r="BZ69" s="25">
        <f t="shared" si="15"/>
        <v>5327920</v>
      </c>
      <c r="CA69" s="25">
        <f t="shared" si="15"/>
        <v>5130794</v>
      </c>
      <c r="CB69" s="25">
        <f t="shared" si="15"/>
        <v>1817595</v>
      </c>
      <c r="CC69" s="25">
        <f t="shared" si="15"/>
        <v>61688070</v>
      </c>
      <c r="CD69" s="25">
        <f t="shared" si="15"/>
        <v>0</v>
      </c>
      <c r="CE69" s="25">
        <f t="shared" si="15"/>
        <v>341813377</v>
      </c>
    </row>
    <row r="70" spans="1:83" x14ac:dyDescent="0.25">
      <c r="A70" s="26" t="s">
        <v>269</v>
      </c>
      <c r="B70" s="27"/>
      <c r="C70" s="282">
        <v>8222</v>
      </c>
      <c r="D70" s="282">
        <v>0</v>
      </c>
      <c r="E70" s="282">
        <v>17651</v>
      </c>
      <c r="F70" s="282">
        <v>0</v>
      </c>
      <c r="G70" s="282">
        <v>13</v>
      </c>
      <c r="H70" s="282">
        <v>0</v>
      </c>
      <c r="I70" s="282">
        <v>0</v>
      </c>
      <c r="J70" s="282">
        <v>217</v>
      </c>
      <c r="K70" s="282">
        <v>0</v>
      </c>
      <c r="L70" s="282">
        <v>0</v>
      </c>
      <c r="M70" s="282">
        <v>0</v>
      </c>
      <c r="N70" s="282">
        <v>0</v>
      </c>
      <c r="O70" s="282">
        <v>2463</v>
      </c>
      <c r="P70" s="282">
        <v>20426</v>
      </c>
      <c r="Q70" s="282">
        <v>840</v>
      </c>
      <c r="R70" s="282">
        <v>13164</v>
      </c>
      <c r="S70" s="282">
        <v>12685</v>
      </c>
      <c r="T70" s="282">
        <v>165</v>
      </c>
      <c r="U70" s="282">
        <v>3248293</v>
      </c>
      <c r="V70" s="282">
        <v>26</v>
      </c>
      <c r="W70" s="282">
        <v>0</v>
      </c>
      <c r="X70" s="282">
        <v>0</v>
      </c>
      <c r="Y70" s="282">
        <v>20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10551</v>
      </c>
      <c r="AH70" s="282">
        <v>0</v>
      </c>
      <c r="AI70" s="282">
        <v>0</v>
      </c>
      <c r="AJ70" s="282">
        <v>3392</v>
      </c>
      <c r="AK70" s="282">
        <v>0</v>
      </c>
      <c r="AL70" s="282">
        <v>0</v>
      </c>
      <c r="AM70" s="282">
        <v>0</v>
      </c>
      <c r="AN70" s="282">
        <v>0</v>
      </c>
      <c r="AO70" s="282">
        <v>957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345</v>
      </c>
      <c r="CD70" s="282">
        <v>0</v>
      </c>
      <c r="CE70" s="25">
        <f t="shared" ref="CE70:CE85" si="16">SUM(C70:CD70)</f>
        <v>3339430</v>
      </c>
    </row>
    <row r="71" spans="1:83" x14ac:dyDescent="0.25">
      <c r="A71" s="26" t="s">
        <v>270</v>
      </c>
      <c r="B71" s="27"/>
      <c r="C71" s="282">
        <v>2004677</v>
      </c>
      <c r="D71" s="282">
        <v>0</v>
      </c>
      <c r="E71" s="282">
        <v>25822535</v>
      </c>
      <c r="F71" s="282">
        <v>0</v>
      </c>
      <c r="G71" s="282">
        <v>263374</v>
      </c>
      <c r="H71" s="282">
        <v>145097</v>
      </c>
      <c r="I71" s="282">
        <v>174569</v>
      </c>
      <c r="J71" s="282">
        <v>390816</v>
      </c>
      <c r="K71" s="282">
        <v>0</v>
      </c>
      <c r="L71" s="282">
        <v>0</v>
      </c>
      <c r="M71" s="282">
        <v>0</v>
      </c>
      <c r="N71" s="282">
        <v>0</v>
      </c>
      <c r="O71" s="282">
        <v>1590119</v>
      </c>
      <c r="P71" s="282">
        <v>3725761</v>
      </c>
      <c r="Q71" s="282">
        <v>219915</v>
      </c>
      <c r="R71" s="282">
        <v>240009</v>
      </c>
      <c r="S71" s="282">
        <v>0</v>
      </c>
      <c r="T71" s="282">
        <v>0</v>
      </c>
      <c r="U71" s="282">
        <v>44171</v>
      </c>
      <c r="V71" s="282">
        <v>1952195</v>
      </c>
      <c r="W71" s="282">
        <v>380793</v>
      </c>
      <c r="X71" s="282">
        <v>956981</v>
      </c>
      <c r="Y71" s="282">
        <v>1323432</v>
      </c>
      <c r="Z71" s="282">
        <v>0</v>
      </c>
      <c r="AA71" s="282">
        <v>0</v>
      </c>
      <c r="AB71" s="282">
        <v>-21500</v>
      </c>
      <c r="AC71" s="282">
        <v>1191273</v>
      </c>
      <c r="AD71" s="282">
        <v>0</v>
      </c>
      <c r="AE71" s="282">
        <v>81008</v>
      </c>
      <c r="AF71" s="282">
        <v>0</v>
      </c>
      <c r="AG71" s="282">
        <v>1708444</v>
      </c>
      <c r="AH71" s="282">
        <v>0</v>
      </c>
      <c r="AI71" s="282">
        <v>0</v>
      </c>
      <c r="AJ71" s="282">
        <v>304122</v>
      </c>
      <c r="AK71" s="282">
        <v>0</v>
      </c>
      <c r="AL71" s="282">
        <v>0</v>
      </c>
      <c r="AM71" s="282">
        <v>0</v>
      </c>
      <c r="AN71" s="282">
        <v>0</v>
      </c>
      <c r="AO71" s="282">
        <v>664108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191416</v>
      </c>
      <c r="AZ71" s="282">
        <v>0</v>
      </c>
      <c r="BA71" s="282">
        <v>0</v>
      </c>
      <c r="BB71" s="282">
        <v>464677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43185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301121</v>
      </c>
      <c r="BZ71" s="282">
        <v>153905</v>
      </c>
      <c r="CA71" s="282">
        <v>0</v>
      </c>
      <c r="CB71" s="282">
        <v>9524</v>
      </c>
      <c r="CC71" s="282">
        <v>0</v>
      </c>
      <c r="CD71" s="282">
        <v>0</v>
      </c>
      <c r="CE71" s="25">
        <f t="shared" si="16"/>
        <v>44325727</v>
      </c>
    </row>
    <row r="72" spans="1:83" x14ac:dyDescent="0.25">
      <c r="A72" s="26" t="s">
        <v>271</v>
      </c>
      <c r="B72" s="27"/>
      <c r="C72" s="282">
        <v>150</v>
      </c>
      <c r="D72" s="282">
        <v>0</v>
      </c>
      <c r="E72" s="282">
        <v>1028</v>
      </c>
      <c r="F72" s="282">
        <v>0</v>
      </c>
      <c r="G72" s="282">
        <v>0</v>
      </c>
      <c r="H72" s="282">
        <v>363</v>
      </c>
      <c r="I72" s="282">
        <v>1960</v>
      </c>
      <c r="J72" s="282">
        <v>441</v>
      </c>
      <c r="K72" s="282">
        <v>0</v>
      </c>
      <c r="L72" s="282">
        <v>0</v>
      </c>
      <c r="M72" s="282">
        <v>0</v>
      </c>
      <c r="N72" s="282">
        <v>0</v>
      </c>
      <c r="O72" s="282">
        <v>39</v>
      </c>
      <c r="P72" s="282">
        <v>817</v>
      </c>
      <c r="Q72" s="282">
        <v>0</v>
      </c>
      <c r="R72" s="282">
        <v>0</v>
      </c>
      <c r="S72" s="282">
        <v>0</v>
      </c>
      <c r="T72" s="282">
        <v>0</v>
      </c>
      <c r="U72" s="282">
        <v>2100</v>
      </c>
      <c r="V72" s="282">
        <v>364</v>
      </c>
      <c r="W72" s="282">
        <v>0</v>
      </c>
      <c r="X72" s="282">
        <v>0</v>
      </c>
      <c r="Y72" s="282">
        <v>5557</v>
      </c>
      <c r="Z72" s="282">
        <v>609</v>
      </c>
      <c r="AA72" s="282">
        <v>1424</v>
      </c>
      <c r="AB72" s="282">
        <v>4751</v>
      </c>
      <c r="AC72" s="282">
        <v>0</v>
      </c>
      <c r="AD72" s="282">
        <v>0</v>
      </c>
      <c r="AE72" s="282">
        <v>129</v>
      </c>
      <c r="AF72" s="282">
        <v>0</v>
      </c>
      <c r="AG72" s="282">
        <v>200</v>
      </c>
      <c r="AH72" s="282">
        <v>0</v>
      </c>
      <c r="AI72" s="282">
        <v>0</v>
      </c>
      <c r="AJ72" s="282">
        <v>1146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969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617</v>
      </c>
      <c r="BC72" s="282">
        <v>0</v>
      </c>
      <c r="BD72" s="282">
        <v>0</v>
      </c>
      <c r="BE72" s="282">
        <v>20148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268</v>
      </c>
      <c r="BM72" s="282">
        <v>0</v>
      </c>
      <c r="BN72" s="282">
        <v>305462</v>
      </c>
      <c r="BO72" s="282">
        <v>0</v>
      </c>
      <c r="BP72" s="282">
        <v>0</v>
      </c>
      <c r="BQ72" s="282">
        <v>0</v>
      </c>
      <c r="BR72" s="282">
        <v>0</v>
      </c>
      <c r="BS72" s="282">
        <v>652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4126</v>
      </c>
      <c r="BZ72" s="282">
        <v>150</v>
      </c>
      <c r="CA72" s="282">
        <v>0</v>
      </c>
      <c r="CB72" s="282">
        <v>768</v>
      </c>
      <c r="CC72" s="282">
        <v>769</v>
      </c>
      <c r="CD72" s="282">
        <v>0</v>
      </c>
      <c r="CE72" s="25">
        <f t="shared" si="16"/>
        <v>355007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8077058</v>
      </c>
      <c r="CD73" s="282">
        <v>0</v>
      </c>
      <c r="CE73" s="25">
        <f t="shared" si="16"/>
        <v>8077058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2267642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2267642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1915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515</v>
      </c>
      <c r="P75" s="282">
        <v>0</v>
      </c>
      <c r="Q75" s="282">
        <v>0</v>
      </c>
      <c r="R75" s="282">
        <v>0</v>
      </c>
      <c r="S75" s="282">
        <v>342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715837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150</v>
      </c>
      <c r="CC75" s="282">
        <v>0</v>
      </c>
      <c r="CD75" s="282">
        <v>0</v>
      </c>
      <c r="CE75" s="25">
        <f t="shared" si="16"/>
        <v>718759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10980</v>
      </c>
      <c r="D77" s="282">
        <v>0</v>
      </c>
      <c r="E77" s="282">
        <v>75733</v>
      </c>
      <c r="F77" s="282">
        <v>0</v>
      </c>
      <c r="G77" s="282">
        <v>0</v>
      </c>
      <c r="H77" s="282">
        <v>8366</v>
      </c>
      <c r="I77" s="282">
        <v>103</v>
      </c>
      <c r="J77" s="282">
        <v>414</v>
      </c>
      <c r="K77" s="282">
        <v>0</v>
      </c>
      <c r="L77" s="282">
        <v>0</v>
      </c>
      <c r="M77" s="282">
        <v>0</v>
      </c>
      <c r="N77" s="282">
        <v>0</v>
      </c>
      <c r="O77" s="282">
        <v>31838</v>
      </c>
      <c r="P77" s="282">
        <v>1266649</v>
      </c>
      <c r="Q77" s="282">
        <v>1325</v>
      </c>
      <c r="R77" s="282">
        <v>3596</v>
      </c>
      <c r="S77" s="282">
        <v>24517</v>
      </c>
      <c r="T77" s="282">
        <v>19015</v>
      </c>
      <c r="U77" s="282">
        <v>187399</v>
      </c>
      <c r="V77" s="282">
        <v>379340</v>
      </c>
      <c r="W77" s="282">
        <v>12482</v>
      </c>
      <c r="X77" s="282">
        <v>47679</v>
      </c>
      <c r="Y77" s="282">
        <v>185389</v>
      </c>
      <c r="Z77" s="282">
        <v>1235808</v>
      </c>
      <c r="AA77" s="282">
        <v>513193</v>
      </c>
      <c r="AB77" s="282">
        <v>264911</v>
      </c>
      <c r="AC77" s="282">
        <v>142454</v>
      </c>
      <c r="AD77" s="282">
        <v>0</v>
      </c>
      <c r="AE77" s="282">
        <v>0</v>
      </c>
      <c r="AF77" s="282">
        <v>0</v>
      </c>
      <c r="AG77" s="282">
        <v>17682</v>
      </c>
      <c r="AH77" s="282">
        <v>0</v>
      </c>
      <c r="AI77" s="282">
        <v>0</v>
      </c>
      <c r="AJ77" s="282">
        <v>6213314</v>
      </c>
      <c r="AK77" s="282">
        <v>0</v>
      </c>
      <c r="AL77" s="282">
        <v>0</v>
      </c>
      <c r="AM77" s="282">
        <v>0</v>
      </c>
      <c r="AN77" s="282">
        <v>0</v>
      </c>
      <c r="AO77" s="282">
        <v>495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1778</v>
      </c>
      <c r="AW77" s="282">
        <v>0</v>
      </c>
      <c r="AX77" s="282">
        <v>0</v>
      </c>
      <c r="AY77" s="282">
        <v>78277</v>
      </c>
      <c r="AZ77" s="282">
        <v>119456</v>
      </c>
      <c r="BA77" s="282">
        <v>6589</v>
      </c>
      <c r="BB77" s="282">
        <v>0</v>
      </c>
      <c r="BC77" s="282">
        <v>316</v>
      </c>
      <c r="BD77" s="282">
        <v>0</v>
      </c>
      <c r="BE77" s="282">
        <v>1428113</v>
      </c>
      <c r="BF77" s="282">
        <v>0</v>
      </c>
      <c r="BG77" s="282">
        <v>1099</v>
      </c>
      <c r="BH77" s="282">
        <v>0</v>
      </c>
      <c r="BI77" s="282">
        <v>0</v>
      </c>
      <c r="BJ77" s="282">
        <v>0</v>
      </c>
      <c r="BK77" s="282">
        <v>0</v>
      </c>
      <c r="BL77" s="282">
        <v>634</v>
      </c>
      <c r="BM77" s="282">
        <v>0</v>
      </c>
      <c r="BN77" s="282">
        <v>167791</v>
      </c>
      <c r="BO77" s="282">
        <v>262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106894</v>
      </c>
      <c r="BZ77" s="282">
        <v>0</v>
      </c>
      <c r="CA77" s="282">
        <v>0</v>
      </c>
      <c r="CB77" s="282">
        <v>3382</v>
      </c>
      <c r="CC77" s="282">
        <v>1317</v>
      </c>
      <c r="CD77" s="282">
        <v>0</v>
      </c>
      <c r="CE77" s="25">
        <f t="shared" si="16"/>
        <v>12558590</v>
      </c>
    </row>
    <row r="78" spans="1:83" x14ac:dyDescent="0.25">
      <c r="A78" s="26" t="s">
        <v>277</v>
      </c>
      <c r="B78" s="16"/>
      <c r="C78" s="282">
        <v>9884753</v>
      </c>
      <c r="D78" s="282">
        <v>0</v>
      </c>
      <c r="E78" s="282">
        <v>43997222</v>
      </c>
      <c r="F78" s="282">
        <v>0</v>
      </c>
      <c r="G78" s="282">
        <v>1345357</v>
      </c>
      <c r="H78" s="282">
        <v>3699267</v>
      </c>
      <c r="I78" s="282">
        <v>2170944</v>
      </c>
      <c r="J78" s="282">
        <v>4779259</v>
      </c>
      <c r="K78" s="282">
        <v>0</v>
      </c>
      <c r="L78" s="282">
        <v>0</v>
      </c>
      <c r="M78" s="282">
        <v>0</v>
      </c>
      <c r="N78" s="282">
        <v>0</v>
      </c>
      <c r="O78" s="282">
        <v>11211367</v>
      </c>
      <c r="P78" s="282">
        <v>15232401</v>
      </c>
      <c r="Q78" s="282">
        <v>2615055</v>
      </c>
      <c r="R78" s="282">
        <v>477780</v>
      </c>
      <c r="S78" s="282">
        <v>42683</v>
      </c>
      <c r="T78" s="282">
        <v>1109515</v>
      </c>
      <c r="U78" s="282">
        <v>6294831</v>
      </c>
      <c r="V78" s="282">
        <v>3545829</v>
      </c>
      <c r="W78" s="282">
        <v>1038001</v>
      </c>
      <c r="X78" s="282">
        <v>1282802</v>
      </c>
      <c r="Y78" s="282">
        <v>8204863</v>
      </c>
      <c r="Z78" s="282">
        <v>1793222</v>
      </c>
      <c r="AA78" s="282">
        <v>603265</v>
      </c>
      <c r="AB78" s="282">
        <v>5993574</v>
      </c>
      <c r="AC78" s="282">
        <v>3438290</v>
      </c>
      <c r="AD78" s="282">
        <v>0</v>
      </c>
      <c r="AE78" s="282">
        <v>4062852</v>
      </c>
      <c r="AF78" s="282">
        <v>0</v>
      </c>
      <c r="AG78" s="282">
        <v>10490496</v>
      </c>
      <c r="AH78" s="282">
        <v>0</v>
      </c>
      <c r="AI78" s="282">
        <v>0</v>
      </c>
      <c r="AJ78" s="282">
        <v>6449123</v>
      </c>
      <c r="AK78" s="282">
        <v>0</v>
      </c>
      <c r="AL78" s="282">
        <v>0</v>
      </c>
      <c r="AM78" s="282">
        <v>0</v>
      </c>
      <c r="AN78" s="282">
        <v>0</v>
      </c>
      <c r="AO78" s="282">
        <v>2255730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200942</v>
      </c>
      <c r="AV78" s="282">
        <v>1697442</v>
      </c>
      <c r="AW78" s="282">
        <v>52655</v>
      </c>
      <c r="AX78" s="282">
        <v>0</v>
      </c>
      <c r="AY78" s="282">
        <v>3775939</v>
      </c>
      <c r="AZ78" s="282">
        <v>1042255</v>
      </c>
      <c r="BA78" s="282">
        <v>212363</v>
      </c>
      <c r="BB78" s="282">
        <v>3710893</v>
      </c>
      <c r="BC78" s="282">
        <v>982982</v>
      </c>
      <c r="BD78" s="282">
        <v>0</v>
      </c>
      <c r="BE78" s="282">
        <v>8463932</v>
      </c>
      <c r="BF78" s="282">
        <v>0</v>
      </c>
      <c r="BG78" s="282">
        <v>663123</v>
      </c>
      <c r="BH78" s="282">
        <v>0</v>
      </c>
      <c r="BI78" s="282">
        <v>0</v>
      </c>
      <c r="BJ78" s="282">
        <v>0</v>
      </c>
      <c r="BK78" s="282">
        <v>0</v>
      </c>
      <c r="BL78" s="282">
        <v>1353570</v>
      </c>
      <c r="BM78" s="282">
        <v>0</v>
      </c>
      <c r="BN78" s="282">
        <v>2136793</v>
      </c>
      <c r="BO78" s="282">
        <v>193091</v>
      </c>
      <c r="BP78" s="282">
        <v>3333</v>
      </c>
      <c r="BQ78" s="282">
        <v>0</v>
      </c>
      <c r="BR78" s="282">
        <v>0</v>
      </c>
      <c r="BS78" s="282">
        <v>585327</v>
      </c>
      <c r="BT78" s="282">
        <v>684801</v>
      </c>
      <c r="BU78" s="282">
        <v>0</v>
      </c>
      <c r="BV78" s="282">
        <v>0</v>
      </c>
      <c r="BW78" s="282">
        <v>57474</v>
      </c>
      <c r="BX78" s="282">
        <v>0</v>
      </c>
      <c r="BY78" s="282">
        <v>6005959</v>
      </c>
      <c r="BZ78" s="282">
        <v>5100012</v>
      </c>
      <c r="CA78" s="282">
        <v>4473582</v>
      </c>
      <c r="CB78" s="282">
        <v>1630990</v>
      </c>
      <c r="CC78" s="282">
        <v>2964972</v>
      </c>
      <c r="CD78" s="282">
        <v>0</v>
      </c>
      <c r="CE78" s="25">
        <f t="shared" si="16"/>
        <v>198010911</v>
      </c>
    </row>
    <row r="79" spans="1:83" x14ac:dyDescent="0.25">
      <c r="A79" s="26" t="s">
        <v>278</v>
      </c>
      <c r="B79" s="16"/>
      <c r="C79" s="282">
        <v>234593</v>
      </c>
      <c r="D79" s="282">
        <v>0</v>
      </c>
      <c r="E79" s="282">
        <v>671812</v>
      </c>
      <c r="F79" s="282">
        <v>0</v>
      </c>
      <c r="G79" s="282">
        <v>0</v>
      </c>
      <c r="H79" s="282">
        <v>4635</v>
      </c>
      <c r="I79" s="282">
        <v>1694</v>
      </c>
      <c r="J79" s="282">
        <v>4974</v>
      </c>
      <c r="K79" s="282">
        <v>0</v>
      </c>
      <c r="L79" s="282">
        <v>0</v>
      </c>
      <c r="M79" s="282">
        <v>0</v>
      </c>
      <c r="N79" s="282">
        <v>0</v>
      </c>
      <c r="O79" s="282">
        <v>70633</v>
      </c>
      <c r="P79" s="282">
        <v>32988</v>
      </c>
      <c r="Q79" s="282">
        <v>43800</v>
      </c>
      <c r="R79" s="282">
        <v>0</v>
      </c>
      <c r="S79" s="282">
        <v>0</v>
      </c>
      <c r="T79" s="282">
        <v>0</v>
      </c>
      <c r="U79" s="282">
        <v>0</v>
      </c>
      <c r="V79" s="282">
        <v>15553</v>
      </c>
      <c r="W79" s="282">
        <v>0</v>
      </c>
      <c r="X79" s="282">
        <v>15000</v>
      </c>
      <c r="Y79" s="282">
        <v>35773</v>
      </c>
      <c r="Z79" s="282">
        <v>0</v>
      </c>
      <c r="AA79" s="282">
        <v>0</v>
      </c>
      <c r="AB79" s="282">
        <v>0</v>
      </c>
      <c r="AC79" s="282">
        <v>266</v>
      </c>
      <c r="AD79" s="282">
        <v>0</v>
      </c>
      <c r="AE79" s="282">
        <v>0</v>
      </c>
      <c r="AF79" s="282">
        <v>0</v>
      </c>
      <c r="AG79" s="282">
        <v>200632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63790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48201</v>
      </c>
      <c r="BO79" s="282">
        <v>0</v>
      </c>
      <c r="BP79" s="282">
        <v>0</v>
      </c>
      <c r="BQ79" s="282">
        <v>0</v>
      </c>
      <c r="BR79" s="282">
        <v>0</v>
      </c>
      <c r="BS79" s="282">
        <v>22477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136050</v>
      </c>
      <c r="BZ79" s="282">
        <v>66177</v>
      </c>
      <c r="CA79" s="282">
        <v>1041</v>
      </c>
      <c r="CB79" s="282">
        <v>0</v>
      </c>
      <c r="CC79" s="282">
        <v>8080</v>
      </c>
      <c r="CD79" s="282">
        <v>0</v>
      </c>
      <c r="CE79" s="25">
        <f t="shared" si="16"/>
        <v>1678169</v>
      </c>
    </row>
    <row r="80" spans="1:83" x14ac:dyDescent="0.25">
      <c r="A80" s="26" t="s">
        <v>279</v>
      </c>
      <c r="B80" s="16"/>
      <c r="C80" s="282">
        <v>11326</v>
      </c>
      <c r="D80" s="282">
        <v>0</v>
      </c>
      <c r="E80" s="282">
        <v>32558</v>
      </c>
      <c r="F80" s="282">
        <v>0</v>
      </c>
      <c r="G80" s="282">
        <v>0</v>
      </c>
      <c r="H80" s="282">
        <v>755</v>
      </c>
      <c r="I80" s="282">
        <v>2250</v>
      </c>
      <c r="J80" s="282">
        <v>10343</v>
      </c>
      <c r="K80" s="282">
        <v>0</v>
      </c>
      <c r="L80" s="282">
        <v>0</v>
      </c>
      <c r="M80" s="282">
        <v>0</v>
      </c>
      <c r="N80" s="282">
        <v>0</v>
      </c>
      <c r="O80" s="282">
        <v>1633</v>
      </c>
      <c r="P80" s="282">
        <v>21017</v>
      </c>
      <c r="Q80" s="282">
        <v>2377</v>
      </c>
      <c r="R80" s="282">
        <v>0</v>
      </c>
      <c r="S80" s="282">
        <v>0</v>
      </c>
      <c r="T80" s="282">
        <v>1056</v>
      </c>
      <c r="U80" s="282">
        <v>1922</v>
      </c>
      <c r="V80" s="282">
        <v>17755</v>
      </c>
      <c r="W80" s="282">
        <v>153</v>
      </c>
      <c r="X80" s="282">
        <v>167</v>
      </c>
      <c r="Y80" s="282">
        <v>13834</v>
      </c>
      <c r="Z80" s="282">
        <v>0</v>
      </c>
      <c r="AA80" s="282">
        <v>0</v>
      </c>
      <c r="AB80" s="282">
        <v>4100</v>
      </c>
      <c r="AC80" s="282">
        <v>29115</v>
      </c>
      <c r="AD80" s="282">
        <v>0</v>
      </c>
      <c r="AE80" s="282">
        <v>9026</v>
      </c>
      <c r="AF80" s="282">
        <v>0</v>
      </c>
      <c r="AG80" s="282">
        <v>18618</v>
      </c>
      <c r="AH80" s="282">
        <v>0</v>
      </c>
      <c r="AI80" s="282">
        <v>0</v>
      </c>
      <c r="AJ80" s="282">
        <v>40532</v>
      </c>
      <c r="AK80" s="282">
        <v>0</v>
      </c>
      <c r="AL80" s="282">
        <v>0</v>
      </c>
      <c r="AM80" s="282">
        <v>0</v>
      </c>
      <c r="AN80" s="282">
        <v>0</v>
      </c>
      <c r="AO80" s="282">
        <v>971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4232</v>
      </c>
      <c r="AZ80" s="282">
        <v>0</v>
      </c>
      <c r="BA80" s="282">
        <v>0</v>
      </c>
      <c r="BB80" s="282">
        <v>6416</v>
      </c>
      <c r="BC80" s="282">
        <v>0</v>
      </c>
      <c r="BD80" s="282">
        <v>0</v>
      </c>
      <c r="BE80" s="282">
        <v>28741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2613</v>
      </c>
      <c r="BM80" s="282">
        <v>0</v>
      </c>
      <c r="BN80" s="282">
        <v>16948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580</v>
      </c>
      <c r="BU80" s="282">
        <v>0</v>
      </c>
      <c r="BV80" s="282">
        <v>0</v>
      </c>
      <c r="BW80" s="282">
        <v>0</v>
      </c>
      <c r="BX80" s="282">
        <v>0</v>
      </c>
      <c r="BY80" s="282">
        <v>60594</v>
      </c>
      <c r="BZ80" s="282">
        <v>2625</v>
      </c>
      <c r="CA80" s="282">
        <v>34544</v>
      </c>
      <c r="CB80" s="282">
        <v>23203</v>
      </c>
      <c r="CC80" s="282">
        <v>289788</v>
      </c>
      <c r="CD80" s="282">
        <v>0</v>
      </c>
      <c r="CE80" s="25">
        <f t="shared" si="16"/>
        <v>689792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880</v>
      </c>
      <c r="Q81" s="282">
        <v>0</v>
      </c>
      <c r="R81" s="282">
        <v>0</v>
      </c>
      <c r="S81" s="282">
        <v>0</v>
      </c>
      <c r="T81" s="282">
        <v>0</v>
      </c>
      <c r="U81" s="282">
        <v>48239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9468</v>
      </c>
      <c r="AH81" s="282">
        <v>0</v>
      </c>
      <c r="AI81" s="282">
        <v>0</v>
      </c>
      <c r="AJ81" s="282">
        <v>52088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-1024135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7755467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50329634</v>
      </c>
      <c r="CD81" s="282">
        <v>0</v>
      </c>
      <c r="CE81" s="25">
        <f t="shared" si="16"/>
        <v>57171641</v>
      </c>
    </row>
    <row r="82" spans="1:84" x14ac:dyDescent="0.25">
      <c r="A82" s="26" t="s">
        <v>281</v>
      </c>
      <c r="B82" s="16"/>
      <c r="C82" s="282">
        <v>1651</v>
      </c>
      <c r="D82" s="282">
        <v>0</v>
      </c>
      <c r="E82" s="282">
        <v>993</v>
      </c>
      <c r="F82" s="282">
        <v>0</v>
      </c>
      <c r="G82" s="282">
        <v>472</v>
      </c>
      <c r="H82" s="282">
        <v>329</v>
      </c>
      <c r="I82" s="282">
        <v>0</v>
      </c>
      <c r="J82" s="282">
        <v>781</v>
      </c>
      <c r="K82" s="282">
        <v>0</v>
      </c>
      <c r="L82" s="282">
        <v>0</v>
      </c>
      <c r="M82" s="282">
        <v>0</v>
      </c>
      <c r="N82" s="282">
        <v>0</v>
      </c>
      <c r="O82" s="282">
        <v>1564</v>
      </c>
      <c r="P82" s="282">
        <v>3357</v>
      </c>
      <c r="Q82" s="282">
        <v>0</v>
      </c>
      <c r="R82" s="282">
        <v>0</v>
      </c>
      <c r="S82" s="282">
        <v>0</v>
      </c>
      <c r="T82" s="282">
        <v>536</v>
      </c>
      <c r="U82" s="282">
        <v>3219</v>
      </c>
      <c r="V82" s="282">
        <v>0</v>
      </c>
      <c r="W82" s="282">
        <v>0</v>
      </c>
      <c r="X82" s="282">
        <v>0</v>
      </c>
      <c r="Y82" s="282">
        <v>95</v>
      </c>
      <c r="Z82" s="282">
        <v>0</v>
      </c>
      <c r="AA82" s="282">
        <v>0</v>
      </c>
      <c r="AB82" s="282">
        <v>0</v>
      </c>
      <c r="AC82" s="282">
        <v>3448</v>
      </c>
      <c r="AD82" s="282">
        <v>0</v>
      </c>
      <c r="AE82" s="282">
        <v>714</v>
      </c>
      <c r="AF82" s="282">
        <v>0</v>
      </c>
      <c r="AG82" s="282">
        <v>1125</v>
      </c>
      <c r="AH82" s="282">
        <v>0</v>
      </c>
      <c r="AI82" s="282">
        <v>0</v>
      </c>
      <c r="AJ82" s="282">
        <v>27072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100</v>
      </c>
      <c r="BC82" s="282">
        <v>73</v>
      </c>
      <c r="BD82" s="282">
        <v>0</v>
      </c>
      <c r="BE82" s="282">
        <v>6795565</v>
      </c>
      <c r="BF82" s="282">
        <v>0</v>
      </c>
      <c r="BG82" s="282">
        <v>1541</v>
      </c>
      <c r="BH82" s="282">
        <v>0</v>
      </c>
      <c r="BI82" s="282">
        <v>0</v>
      </c>
      <c r="BJ82" s="282">
        <v>0</v>
      </c>
      <c r="BK82" s="282">
        <v>0</v>
      </c>
      <c r="BL82" s="282">
        <v>1853</v>
      </c>
      <c r="BM82" s="282">
        <v>0</v>
      </c>
      <c r="BN82" s="282">
        <v>124572</v>
      </c>
      <c r="BO82" s="282">
        <v>0</v>
      </c>
      <c r="BP82" s="282">
        <v>0</v>
      </c>
      <c r="BQ82" s="282">
        <v>0</v>
      </c>
      <c r="BR82" s="282">
        <v>0</v>
      </c>
      <c r="BS82" s="282">
        <v>342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12864</v>
      </c>
      <c r="BZ82" s="282">
        <v>0</v>
      </c>
      <c r="CA82" s="282">
        <v>0</v>
      </c>
      <c r="CB82" s="282">
        <v>13740</v>
      </c>
      <c r="CC82" s="282">
        <v>1594</v>
      </c>
      <c r="CD82" s="282">
        <v>0</v>
      </c>
      <c r="CE82" s="25">
        <f t="shared" si="16"/>
        <v>6997600</v>
      </c>
    </row>
    <row r="83" spans="1:84" x14ac:dyDescent="0.25">
      <c r="A83" s="26" t="s">
        <v>282</v>
      </c>
      <c r="B83" s="16"/>
      <c r="C83" s="273">
        <v>9059</v>
      </c>
      <c r="D83" s="273">
        <v>0</v>
      </c>
      <c r="E83" s="275">
        <v>47631</v>
      </c>
      <c r="F83" s="275">
        <v>0</v>
      </c>
      <c r="G83" s="273">
        <v>9</v>
      </c>
      <c r="H83" s="273">
        <v>999</v>
      </c>
      <c r="I83" s="275">
        <v>735</v>
      </c>
      <c r="J83" s="275">
        <v>6917</v>
      </c>
      <c r="K83" s="275">
        <v>0</v>
      </c>
      <c r="L83" s="275">
        <v>0</v>
      </c>
      <c r="M83" s="273">
        <v>0</v>
      </c>
      <c r="N83" s="273">
        <v>0</v>
      </c>
      <c r="O83" s="273">
        <v>6712</v>
      </c>
      <c r="P83" s="275">
        <v>12211</v>
      </c>
      <c r="Q83" s="275">
        <v>3210</v>
      </c>
      <c r="R83" s="276">
        <v>0</v>
      </c>
      <c r="S83" s="275">
        <v>112113</v>
      </c>
      <c r="T83" s="273">
        <v>150</v>
      </c>
      <c r="U83" s="275">
        <v>52302</v>
      </c>
      <c r="V83" s="275">
        <v>7359</v>
      </c>
      <c r="W83" s="273">
        <v>653</v>
      </c>
      <c r="X83" s="275">
        <v>63180</v>
      </c>
      <c r="Y83" s="275">
        <v>110667</v>
      </c>
      <c r="Z83" s="275">
        <v>3036</v>
      </c>
      <c r="AA83" s="275">
        <v>0</v>
      </c>
      <c r="AB83" s="275">
        <v>14631</v>
      </c>
      <c r="AC83" s="275">
        <v>1205</v>
      </c>
      <c r="AD83" s="275">
        <v>0</v>
      </c>
      <c r="AE83" s="275">
        <v>11986</v>
      </c>
      <c r="AF83" s="275">
        <v>0</v>
      </c>
      <c r="AG83" s="275">
        <v>38470</v>
      </c>
      <c r="AH83" s="275">
        <v>0</v>
      </c>
      <c r="AI83" s="275">
        <v>0</v>
      </c>
      <c r="AJ83" s="275">
        <v>142099</v>
      </c>
      <c r="AK83" s="275">
        <v>0</v>
      </c>
      <c r="AL83" s="275">
        <v>0</v>
      </c>
      <c r="AM83" s="275">
        <v>0</v>
      </c>
      <c r="AN83" s="275">
        <v>0</v>
      </c>
      <c r="AO83" s="273">
        <v>5500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134</v>
      </c>
      <c r="AV83" s="275">
        <v>1352</v>
      </c>
      <c r="AW83" s="275">
        <v>3728</v>
      </c>
      <c r="AX83" s="275">
        <v>0</v>
      </c>
      <c r="AY83" s="275">
        <v>-1374</v>
      </c>
      <c r="AZ83" s="275">
        <v>0</v>
      </c>
      <c r="BA83" s="275">
        <v>0</v>
      </c>
      <c r="BB83" s="275">
        <v>126222</v>
      </c>
      <c r="BC83" s="275">
        <v>471</v>
      </c>
      <c r="BD83" s="275">
        <v>0</v>
      </c>
      <c r="BE83" s="275">
        <v>37916</v>
      </c>
      <c r="BF83" s="275">
        <v>0</v>
      </c>
      <c r="BG83" s="275">
        <v>12348</v>
      </c>
      <c r="BH83" s="276">
        <v>0</v>
      </c>
      <c r="BI83" s="275">
        <v>0</v>
      </c>
      <c r="BJ83" s="275">
        <v>0</v>
      </c>
      <c r="BK83" s="275">
        <v>0</v>
      </c>
      <c r="BL83" s="275">
        <v>9</v>
      </c>
      <c r="BM83" s="275">
        <v>0</v>
      </c>
      <c r="BN83" s="275">
        <v>3553910</v>
      </c>
      <c r="BO83" s="275">
        <v>552</v>
      </c>
      <c r="BP83" s="275">
        <v>280</v>
      </c>
      <c r="BQ83" s="275">
        <v>0</v>
      </c>
      <c r="BR83" s="275">
        <v>0</v>
      </c>
      <c r="BS83" s="275">
        <v>4985</v>
      </c>
      <c r="BT83" s="275">
        <v>4131</v>
      </c>
      <c r="BU83" s="275">
        <v>0</v>
      </c>
      <c r="BV83" s="275">
        <v>0</v>
      </c>
      <c r="BW83" s="275">
        <v>0</v>
      </c>
      <c r="BX83" s="275">
        <v>0</v>
      </c>
      <c r="BY83" s="275">
        <v>450524</v>
      </c>
      <c r="BZ83" s="275">
        <v>5051</v>
      </c>
      <c r="CA83" s="275">
        <v>621627</v>
      </c>
      <c r="CB83" s="275">
        <v>135838</v>
      </c>
      <c r="CC83" s="275">
        <v>14513</v>
      </c>
      <c r="CD83" s="282">
        <v>0</v>
      </c>
      <c r="CE83" s="25">
        <f t="shared" si="16"/>
        <v>5623051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142044</v>
      </c>
      <c r="I84" s="273">
        <v>120867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1740</v>
      </c>
      <c r="P84" s="273">
        <v>1242</v>
      </c>
      <c r="Q84" s="273">
        <v>0</v>
      </c>
      <c r="R84" s="273">
        <v>0</v>
      </c>
      <c r="S84" s="273">
        <v>0</v>
      </c>
      <c r="T84" s="273">
        <v>0</v>
      </c>
      <c r="U84" s="273">
        <v>185242</v>
      </c>
      <c r="V84" s="273">
        <v>61718</v>
      </c>
      <c r="W84" s="273">
        <v>0</v>
      </c>
      <c r="X84" s="273">
        <v>0</v>
      </c>
      <c r="Y84" s="273">
        <v>118012</v>
      </c>
      <c r="Z84" s="273">
        <v>0</v>
      </c>
      <c r="AA84" s="273">
        <v>0</v>
      </c>
      <c r="AB84" s="273">
        <v>3807985</v>
      </c>
      <c r="AC84" s="273">
        <v>18750</v>
      </c>
      <c r="AD84" s="273">
        <v>0</v>
      </c>
      <c r="AE84" s="273">
        <v>0</v>
      </c>
      <c r="AF84" s="273">
        <v>0</v>
      </c>
      <c r="AG84" s="273">
        <v>2400</v>
      </c>
      <c r="AH84" s="273">
        <v>0</v>
      </c>
      <c r="AI84" s="273">
        <v>0</v>
      </c>
      <c r="AJ84" s="273">
        <v>436564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245698</v>
      </c>
      <c r="AW84" s="273">
        <v>0</v>
      </c>
      <c r="AX84" s="273">
        <v>0</v>
      </c>
      <c r="AY84" s="273">
        <v>5395091</v>
      </c>
      <c r="AZ84" s="273">
        <v>179646</v>
      </c>
      <c r="BA84" s="273">
        <v>126371</v>
      </c>
      <c r="BB84" s="273">
        <v>4000</v>
      </c>
      <c r="BC84" s="273">
        <v>0</v>
      </c>
      <c r="BD84" s="273">
        <v>0</v>
      </c>
      <c r="BE84" s="273">
        <v>231942</v>
      </c>
      <c r="BF84" s="273">
        <v>0</v>
      </c>
      <c r="BG84" s="273">
        <v>347756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288628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-968</v>
      </c>
      <c r="BZ84" s="273">
        <v>0</v>
      </c>
      <c r="CA84" s="273">
        <v>442404</v>
      </c>
      <c r="CB84" s="273">
        <v>284457</v>
      </c>
      <c r="CC84" s="273">
        <v>23500</v>
      </c>
      <c r="CD84" s="282">
        <v>0</v>
      </c>
      <c r="CE84" s="25">
        <f t="shared" si="16"/>
        <v>12465089</v>
      </c>
    </row>
    <row r="85" spans="1:84" x14ac:dyDescent="0.25">
      <c r="A85" s="31" t="s">
        <v>284</v>
      </c>
      <c r="B85" s="25"/>
      <c r="C85" s="25">
        <f t="shared" ref="C85:AH85" si="17">SUM(C61:C69)-C84</f>
        <v>33665474</v>
      </c>
      <c r="D85" s="25">
        <f t="shared" si="17"/>
        <v>0</v>
      </c>
      <c r="E85" s="25">
        <f t="shared" si="17"/>
        <v>162131809</v>
      </c>
      <c r="F85" s="25">
        <f t="shared" si="17"/>
        <v>0</v>
      </c>
      <c r="G85" s="25">
        <f t="shared" si="17"/>
        <v>5237814.2300000004</v>
      </c>
      <c r="H85" s="25">
        <f t="shared" si="17"/>
        <v>11166300</v>
      </c>
      <c r="I85" s="25">
        <f t="shared" si="17"/>
        <v>6566279</v>
      </c>
      <c r="J85" s="25">
        <f t="shared" si="17"/>
        <v>17823413.25</v>
      </c>
      <c r="K85" s="25">
        <f t="shared" si="17"/>
        <v>0</v>
      </c>
      <c r="L85" s="25">
        <f t="shared" si="17"/>
        <v>0</v>
      </c>
      <c r="M85" s="25">
        <f t="shared" si="17"/>
        <v>-30695</v>
      </c>
      <c r="N85" s="25">
        <f t="shared" si="17"/>
        <v>0</v>
      </c>
      <c r="O85" s="25">
        <f t="shared" si="17"/>
        <v>38133470</v>
      </c>
      <c r="P85" s="25">
        <f t="shared" si="17"/>
        <v>96722743</v>
      </c>
      <c r="Q85" s="25">
        <f t="shared" si="17"/>
        <v>9247362</v>
      </c>
      <c r="R85" s="25">
        <f t="shared" si="17"/>
        <v>17584558</v>
      </c>
      <c r="S85" s="25">
        <f t="shared" si="17"/>
        <v>-33236</v>
      </c>
      <c r="T85" s="25">
        <f t="shared" si="17"/>
        <v>3731623</v>
      </c>
      <c r="U85" s="25">
        <f t="shared" si="17"/>
        <v>31599062.420000002</v>
      </c>
      <c r="V85" s="25">
        <f t="shared" si="17"/>
        <v>39317388.93</v>
      </c>
      <c r="W85" s="25">
        <f t="shared" si="17"/>
        <v>3935412</v>
      </c>
      <c r="X85" s="25">
        <f t="shared" si="17"/>
        <v>6999193</v>
      </c>
      <c r="Y85" s="25">
        <f t="shared" si="17"/>
        <v>35892138</v>
      </c>
      <c r="Z85" s="25">
        <f t="shared" si="17"/>
        <v>10305039</v>
      </c>
      <c r="AA85" s="25">
        <f t="shared" si="17"/>
        <v>7736963</v>
      </c>
      <c r="AB85" s="25">
        <f t="shared" si="17"/>
        <v>35475744</v>
      </c>
      <c r="AC85" s="25">
        <f t="shared" si="17"/>
        <v>13271754</v>
      </c>
      <c r="AD85" s="25">
        <f t="shared" si="17"/>
        <v>2857953</v>
      </c>
      <c r="AE85" s="25">
        <f t="shared" si="17"/>
        <v>12269914</v>
      </c>
      <c r="AF85" s="25">
        <f t="shared" si="17"/>
        <v>0</v>
      </c>
      <c r="AG85" s="25">
        <f t="shared" si="17"/>
        <v>38224759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27656388.369999997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9164189.120000001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600181</v>
      </c>
      <c r="AV85" s="25">
        <f t="shared" si="18"/>
        <v>6238032</v>
      </c>
      <c r="AW85" s="25">
        <f t="shared" si="18"/>
        <v>372286</v>
      </c>
      <c r="AX85" s="25">
        <f t="shared" si="18"/>
        <v>481843</v>
      </c>
      <c r="AY85" s="25">
        <f t="shared" si="18"/>
        <v>14420449</v>
      </c>
      <c r="AZ85" s="25">
        <f t="shared" si="18"/>
        <v>3245877</v>
      </c>
      <c r="BA85" s="25">
        <f t="shared" si="18"/>
        <v>4290997</v>
      </c>
      <c r="BB85" s="25">
        <f t="shared" si="18"/>
        <v>12176654</v>
      </c>
      <c r="BC85" s="25">
        <f t="shared" si="18"/>
        <v>2951356</v>
      </c>
      <c r="BD85" s="25">
        <f t="shared" si="18"/>
        <v>2165</v>
      </c>
      <c r="BE85" s="25">
        <f t="shared" si="18"/>
        <v>39642235.760000005</v>
      </c>
      <c r="BF85" s="25">
        <f t="shared" si="18"/>
        <v>0</v>
      </c>
      <c r="BG85" s="25">
        <f t="shared" si="18"/>
        <v>1700400</v>
      </c>
      <c r="BH85" s="25">
        <f t="shared" si="18"/>
        <v>14018</v>
      </c>
      <c r="BI85" s="25">
        <f t="shared" si="18"/>
        <v>0</v>
      </c>
      <c r="BJ85" s="25">
        <f t="shared" si="18"/>
        <v>0</v>
      </c>
      <c r="BK85" s="25">
        <f t="shared" si="18"/>
        <v>660007</v>
      </c>
      <c r="BL85" s="25">
        <f t="shared" si="18"/>
        <v>4143997</v>
      </c>
      <c r="BM85" s="25">
        <f t="shared" si="18"/>
        <v>0</v>
      </c>
      <c r="BN85" s="25">
        <f t="shared" si="18"/>
        <v>40284317.939999998</v>
      </c>
      <c r="BO85" s="25">
        <f t="shared" ref="BO85:CD85" si="19">SUM(BO61:BO69)-BO84</f>
        <v>61925582</v>
      </c>
      <c r="BP85" s="25">
        <f t="shared" si="19"/>
        <v>194397</v>
      </c>
      <c r="BQ85" s="25">
        <f t="shared" si="19"/>
        <v>0</v>
      </c>
      <c r="BR85" s="25">
        <f t="shared" si="19"/>
        <v>0</v>
      </c>
      <c r="BS85" s="25">
        <f t="shared" si="19"/>
        <v>1806049</v>
      </c>
      <c r="BT85" s="25">
        <f t="shared" si="19"/>
        <v>2110996</v>
      </c>
      <c r="BU85" s="25">
        <f t="shared" si="19"/>
        <v>44</v>
      </c>
      <c r="BV85" s="25">
        <f t="shared" si="19"/>
        <v>0</v>
      </c>
      <c r="BW85" s="25">
        <f t="shared" si="19"/>
        <v>40076252.07</v>
      </c>
      <c r="BX85" s="25">
        <f t="shared" si="19"/>
        <v>0</v>
      </c>
      <c r="BY85" s="25">
        <f t="shared" si="19"/>
        <v>23862147.219999999</v>
      </c>
      <c r="BZ85" s="25">
        <f t="shared" si="19"/>
        <v>16103998</v>
      </c>
      <c r="CA85" s="25">
        <f t="shared" si="19"/>
        <v>22846472.48</v>
      </c>
      <c r="CB85" s="25">
        <f t="shared" si="19"/>
        <v>5155202.32</v>
      </c>
      <c r="CC85" s="25">
        <f t="shared" si="19"/>
        <v>68876730.400000006</v>
      </c>
      <c r="CD85" s="25">
        <f t="shared" si="19"/>
        <v>0</v>
      </c>
      <c r="CE85" s="25">
        <f t="shared" si="16"/>
        <v>1050835498.5100001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125808440</v>
      </c>
      <c r="D87" s="273">
        <v>0</v>
      </c>
      <c r="E87" s="273">
        <v>511183053</v>
      </c>
      <c r="F87" s="273">
        <v>0</v>
      </c>
      <c r="G87" s="273">
        <v>14301209</v>
      </c>
      <c r="H87" s="273">
        <v>34948851</v>
      </c>
      <c r="I87" s="273">
        <v>9955652</v>
      </c>
      <c r="J87" s="273">
        <v>91383469</v>
      </c>
      <c r="K87" s="273">
        <v>0</v>
      </c>
      <c r="L87" s="273">
        <v>0</v>
      </c>
      <c r="M87" s="273">
        <v>0</v>
      </c>
      <c r="N87" s="273">
        <v>0</v>
      </c>
      <c r="O87" s="273">
        <v>122351347</v>
      </c>
      <c r="P87" s="273">
        <v>369664463</v>
      </c>
      <c r="Q87" s="273">
        <v>16599473</v>
      </c>
      <c r="R87" s="273">
        <v>-17710</v>
      </c>
      <c r="S87" s="273">
        <v>0</v>
      </c>
      <c r="T87" s="273">
        <v>12025183</v>
      </c>
      <c r="U87" s="273">
        <v>148637471</v>
      </c>
      <c r="V87" s="273">
        <v>136776129</v>
      </c>
      <c r="W87" s="273">
        <v>14278119</v>
      </c>
      <c r="X87" s="273">
        <v>70552984</v>
      </c>
      <c r="Y87" s="273">
        <v>73345654</v>
      </c>
      <c r="Z87" s="273">
        <v>1662778</v>
      </c>
      <c r="AA87" s="273">
        <v>2312688</v>
      </c>
      <c r="AB87" s="273">
        <v>127016697</v>
      </c>
      <c r="AC87" s="273">
        <v>89504644</v>
      </c>
      <c r="AD87" s="273">
        <v>8068834</v>
      </c>
      <c r="AE87" s="273">
        <v>17011334</v>
      </c>
      <c r="AF87" s="273">
        <v>0</v>
      </c>
      <c r="AG87" s="273">
        <v>142199663</v>
      </c>
      <c r="AH87" s="273">
        <v>0</v>
      </c>
      <c r="AI87" s="273">
        <v>0</v>
      </c>
      <c r="AJ87" s="273">
        <v>461731</v>
      </c>
      <c r="AK87" s="273">
        <v>0</v>
      </c>
      <c r="AL87" s="273">
        <v>0</v>
      </c>
      <c r="AM87" s="273">
        <v>0</v>
      </c>
      <c r="AN87" s="273">
        <v>0</v>
      </c>
      <c r="AO87" s="273">
        <v>9744227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2823</v>
      </c>
      <c r="AV87" s="273">
        <v>11235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2149790441</v>
      </c>
    </row>
    <row r="88" spans="1:84" x14ac:dyDescent="0.25">
      <c r="A88" s="31" t="s">
        <v>287</v>
      </c>
      <c r="B88" s="16"/>
      <c r="C88" s="273">
        <v>1211641</v>
      </c>
      <c r="D88" s="273">
        <v>0</v>
      </c>
      <c r="E88" s="273">
        <v>75091588</v>
      </c>
      <c r="F88" s="273">
        <v>0</v>
      </c>
      <c r="G88" s="273">
        <v>0</v>
      </c>
      <c r="H88" s="273">
        <v>119</v>
      </c>
      <c r="I88" s="273">
        <v>1407635</v>
      </c>
      <c r="J88" s="273">
        <v>792488</v>
      </c>
      <c r="K88" s="273">
        <v>0</v>
      </c>
      <c r="L88" s="273">
        <v>0</v>
      </c>
      <c r="M88" s="273">
        <v>0</v>
      </c>
      <c r="N88" s="273">
        <v>0</v>
      </c>
      <c r="O88" s="273">
        <v>9461962</v>
      </c>
      <c r="P88" s="273">
        <v>311381516</v>
      </c>
      <c r="Q88" s="273">
        <v>17390368</v>
      </c>
      <c r="R88" s="273">
        <v>17710</v>
      </c>
      <c r="S88" s="273">
        <v>0</v>
      </c>
      <c r="T88" s="273">
        <v>985786</v>
      </c>
      <c r="U88" s="273">
        <v>84186223</v>
      </c>
      <c r="V88" s="273">
        <v>163609156</v>
      </c>
      <c r="W88" s="273">
        <v>22408823</v>
      </c>
      <c r="X88" s="273">
        <v>98603381</v>
      </c>
      <c r="Y88" s="273">
        <v>133576039</v>
      </c>
      <c r="Z88" s="273">
        <v>45495025</v>
      </c>
      <c r="AA88" s="273">
        <v>27609594</v>
      </c>
      <c r="AB88" s="273">
        <v>50924816</v>
      </c>
      <c r="AC88" s="273">
        <v>5784087</v>
      </c>
      <c r="AD88" s="273">
        <v>390742</v>
      </c>
      <c r="AE88" s="273">
        <v>3661855</v>
      </c>
      <c r="AF88" s="273">
        <v>0</v>
      </c>
      <c r="AG88" s="273">
        <v>273481953</v>
      </c>
      <c r="AH88" s="273">
        <v>0</v>
      </c>
      <c r="AI88" s="273">
        <v>0</v>
      </c>
      <c r="AJ88" s="273">
        <v>26293196</v>
      </c>
      <c r="AK88" s="273">
        <v>0</v>
      </c>
      <c r="AL88" s="273">
        <v>0</v>
      </c>
      <c r="AM88" s="273">
        <v>0</v>
      </c>
      <c r="AN88" s="273">
        <v>0</v>
      </c>
      <c r="AO88" s="273">
        <v>14404177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1349628</v>
      </c>
      <c r="AV88" s="273">
        <v>9112828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1378632336</v>
      </c>
    </row>
    <row r="89" spans="1:84" x14ac:dyDescent="0.25">
      <c r="A89" s="21" t="s">
        <v>288</v>
      </c>
      <c r="B89" s="16"/>
      <c r="C89" s="25">
        <f t="shared" ref="C89:AV89" si="21">C87+C88</f>
        <v>127020081</v>
      </c>
      <c r="D89" s="25">
        <f t="shared" si="21"/>
        <v>0</v>
      </c>
      <c r="E89" s="25">
        <f t="shared" si="21"/>
        <v>586274641</v>
      </c>
      <c r="F89" s="25">
        <f t="shared" si="21"/>
        <v>0</v>
      </c>
      <c r="G89" s="25">
        <f t="shared" si="21"/>
        <v>14301209</v>
      </c>
      <c r="H89" s="25">
        <f t="shared" si="21"/>
        <v>34948970</v>
      </c>
      <c r="I89" s="25">
        <f t="shared" si="21"/>
        <v>11363287</v>
      </c>
      <c r="J89" s="25">
        <f t="shared" si="21"/>
        <v>92175957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131813309</v>
      </c>
      <c r="P89" s="25">
        <f t="shared" si="21"/>
        <v>681045979</v>
      </c>
      <c r="Q89" s="25">
        <f t="shared" si="21"/>
        <v>33989841</v>
      </c>
      <c r="R89" s="25">
        <f t="shared" si="21"/>
        <v>0</v>
      </c>
      <c r="S89" s="25">
        <f t="shared" si="21"/>
        <v>0</v>
      </c>
      <c r="T89" s="25">
        <f t="shared" si="21"/>
        <v>13010969</v>
      </c>
      <c r="U89" s="25">
        <f t="shared" si="21"/>
        <v>232823694</v>
      </c>
      <c r="V89" s="25">
        <f t="shared" si="21"/>
        <v>300385285</v>
      </c>
      <c r="W89" s="25">
        <f t="shared" si="21"/>
        <v>36686942</v>
      </c>
      <c r="X89" s="25">
        <f t="shared" si="21"/>
        <v>169156365</v>
      </c>
      <c r="Y89" s="25">
        <f t="shared" si="21"/>
        <v>206921693</v>
      </c>
      <c r="Z89" s="25">
        <f t="shared" si="21"/>
        <v>47157803</v>
      </c>
      <c r="AA89" s="25">
        <f t="shared" si="21"/>
        <v>29922282</v>
      </c>
      <c r="AB89" s="25">
        <f t="shared" si="21"/>
        <v>177941513</v>
      </c>
      <c r="AC89" s="25">
        <f t="shared" si="21"/>
        <v>95288731</v>
      </c>
      <c r="AD89" s="25">
        <f t="shared" si="21"/>
        <v>8459576</v>
      </c>
      <c r="AE89" s="25">
        <f t="shared" si="21"/>
        <v>20673189</v>
      </c>
      <c r="AF89" s="25">
        <f t="shared" si="21"/>
        <v>0</v>
      </c>
      <c r="AG89" s="25">
        <f t="shared" si="21"/>
        <v>415681616</v>
      </c>
      <c r="AH89" s="25">
        <f t="shared" si="21"/>
        <v>0</v>
      </c>
      <c r="AI89" s="25">
        <f t="shared" si="21"/>
        <v>0</v>
      </c>
      <c r="AJ89" s="25">
        <f t="shared" si="21"/>
        <v>26754927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24148404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1352451</v>
      </c>
      <c r="AV89" s="25">
        <f t="shared" si="21"/>
        <v>9124063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3528422777</v>
      </c>
    </row>
    <row r="90" spans="1:84" x14ac:dyDescent="0.25">
      <c r="A90" s="31" t="s">
        <v>289</v>
      </c>
      <c r="B90" s="25"/>
      <c r="C90" s="273">
        <v>30824</v>
      </c>
      <c r="D90" s="273">
        <v>0</v>
      </c>
      <c r="E90" s="273">
        <v>190945</v>
      </c>
      <c r="F90" s="273">
        <v>0</v>
      </c>
      <c r="G90" s="273">
        <v>7447</v>
      </c>
      <c r="H90" s="273">
        <v>13969</v>
      </c>
      <c r="I90" s="273">
        <v>6199</v>
      </c>
      <c r="J90" s="273">
        <v>16752</v>
      </c>
      <c r="K90" s="273">
        <v>0</v>
      </c>
      <c r="L90" s="273">
        <v>0</v>
      </c>
      <c r="M90" s="273">
        <v>12194</v>
      </c>
      <c r="N90" s="273">
        <v>0</v>
      </c>
      <c r="O90" s="273">
        <v>50404</v>
      </c>
      <c r="P90" s="273">
        <v>83062</v>
      </c>
      <c r="Q90" s="273">
        <v>33679</v>
      </c>
      <c r="R90" s="273">
        <v>684</v>
      </c>
      <c r="S90" s="273">
        <v>37918</v>
      </c>
      <c r="T90" s="273">
        <v>0</v>
      </c>
      <c r="U90" s="273">
        <v>16510</v>
      </c>
      <c r="V90" s="273">
        <v>15635</v>
      </c>
      <c r="W90" s="273">
        <v>2953</v>
      </c>
      <c r="X90" s="273">
        <v>3929</v>
      </c>
      <c r="Y90" s="273">
        <v>36327</v>
      </c>
      <c r="Z90" s="273">
        <v>0</v>
      </c>
      <c r="AA90" s="273">
        <v>4246</v>
      </c>
      <c r="AB90" s="273">
        <v>10102</v>
      </c>
      <c r="AC90" s="273">
        <v>2062</v>
      </c>
      <c r="AD90" s="273">
        <v>0</v>
      </c>
      <c r="AE90" s="273">
        <v>9595</v>
      </c>
      <c r="AF90" s="273">
        <v>0</v>
      </c>
      <c r="AG90" s="273">
        <v>50920</v>
      </c>
      <c r="AH90" s="273">
        <v>0</v>
      </c>
      <c r="AI90" s="273">
        <v>0</v>
      </c>
      <c r="AJ90" s="273">
        <v>25327</v>
      </c>
      <c r="AK90" s="273">
        <v>0</v>
      </c>
      <c r="AL90" s="273">
        <v>0</v>
      </c>
      <c r="AM90" s="273">
        <v>0</v>
      </c>
      <c r="AN90" s="273">
        <v>0</v>
      </c>
      <c r="AO90" s="273">
        <v>10425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1054</v>
      </c>
      <c r="AV90" s="273">
        <v>41899</v>
      </c>
      <c r="AW90" s="273">
        <v>0</v>
      </c>
      <c r="AX90" s="273">
        <v>0</v>
      </c>
      <c r="AY90" s="273">
        <v>27211</v>
      </c>
      <c r="AZ90" s="273">
        <v>925</v>
      </c>
      <c r="BA90" s="273">
        <v>3818</v>
      </c>
      <c r="BB90" s="273">
        <v>1524</v>
      </c>
      <c r="BC90" s="273">
        <v>590</v>
      </c>
      <c r="BD90" s="273">
        <v>110</v>
      </c>
      <c r="BE90" s="273">
        <v>258343</v>
      </c>
      <c r="BF90" s="273">
        <v>0</v>
      </c>
      <c r="BG90" s="273">
        <v>1349</v>
      </c>
      <c r="BH90" s="273">
        <v>15275</v>
      </c>
      <c r="BI90" s="273">
        <v>0</v>
      </c>
      <c r="BJ90" s="273">
        <v>861</v>
      </c>
      <c r="BK90" s="273">
        <v>0</v>
      </c>
      <c r="BL90" s="273">
        <v>3174</v>
      </c>
      <c r="BM90" s="273">
        <v>0</v>
      </c>
      <c r="BN90" s="273">
        <v>20734</v>
      </c>
      <c r="BO90" s="273">
        <v>1870</v>
      </c>
      <c r="BP90" s="273">
        <v>2636</v>
      </c>
      <c r="BQ90" s="273">
        <v>0</v>
      </c>
      <c r="BR90" s="273">
        <v>0</v>
      </c>
      <c r="BS90" s="273">
        <v>8300</v>
      </c>
      <c r="BT90" s="273">
        <v>4588</v>
      </c>
      <c r="BU90" s="273">
        <v>0</v>
      </c>
      <c r="BV90" s="273">
        <v>3953</v>
      </c>
      <c r="BW90" s="273">
        <v>2224</v>
      </c>
      <c r="BX90" s="273">
        <v>0</v>
      </c>
      <c r="BY90" s="273">
        <v>23737</v>
      </c>
      <c r="BZ90" s="273">
        <v>1310</v>
      </c>
      <c r="CA90" s="273">
        <v>2048</v>
      </c>
      <c r="CB90" s="273">
        <v>2682</v>
      </c>
      <c r="CC90" s="273">
        <v>10509</v>
      </c>
      <c r="CD90" s="224" t="s">
        <v>247</v>
      </c>
      <c r="CE90" s="25">
        <f t="shared" si="20"/>
        <v>1112832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8535</v>
      </c>
      <c r="D92" s="273">
        <v>0</v>
      </c>
      <c r="E92" s="273">
        <v>52873</v>
      </c>
      <c r="F92" s="273">
        <v>0</v>
      </c>
      <c r="G92" s="273">
        <v>2062</v>
      </c>
      <c r="H92" s="273">
        <v>3868</v>
      </c>
      <c r="I92" s="273">
        <v>1717</v>
      </c>
      <c r="J92" s="273">
        <v>4639</v>
      </c>
      <c r="K92" s="273">
        <v>0</v>
      </c>
      <c r="L92" s="273">
        <v>0</v>
      </c>
      <c r="M92" s="273">
        <v>3377</v>
      </c>
      <c r="N92" s="273">
        <v>0</v>
      </c>
      <c r="O92" s="273">
        <v>13957</v>
      </c>
      <c r="P92" s="273">
        <v>23000</v>
      </c>
      <c r="Q92" s="273">
        <v>9326</v>
      </c>
      <c r="R92" s="273">
        <v>189</v>
      </c>
      <c r="S92" s="273">
        <v>10500</v>
      </c>
      <c r="T92" s="273">
        <v>0</v>
      </c>
      <c r="U92" s="273">
        <v>4572</v>
      </c>
      <c r="V92" s="273">
        <v>4329</v>
      </c>
      <c r="W92" s="273">
        <v>818</v>
      </c>
      <c r="X92" s="273">
        <v>1088</v>
      </c>
      <c r="Y92" s="273">
        <v>10059</v>
      </c>
      <c r="Z92" s="273">
        <v>0</v>
      </c>
      <c r="AA92" s="273">
        <v>1176</v>
      </c>
      <c r="AB92" s="273">
        <v>2797</v>
      </c>
      <c r="AC92" s="273">
        <v>571</v>
      </c>
      <c r="AD92" s="273">
        <v>0</v>
      </c>
      <c r="AE92" s="273">
        <v>2657</v>
      </c>
      <c r="AF92" s="273">
        <v>0</v>
      </c>
      <c r="AG92" s="273">
        <v>14100</v>
      </c>
      <c r="AH92" s="273">
        <v>0</v>
      </c>
      <c r="AI92" s="273">
        <v>0</v>
      </c>
      <c r="AJ92" s="273">
        <v>7013</v>
      </c>
      <c r="AK92" s="273">
        <v>0</v>
      </c>
      <c r="AL92" s="273">
        <v>0</v>
      </c>
      <c r="AM92" s="273">
        <v>0</v>
      </c>
      <c r="AN92" s="273">
        <v>0</v>
      </c>
      <c r="AO92" s="273">
        <v>2887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292</v>
      </c>
      <c r="AV92" s="273">
        <v>11602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1057</v>
      </c>
      <c r="BB92" s="273">
        <v>422</v>
      </c>
      <c r="BC92" s="273">
        <v>163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4230</v>
      </c>
      <c r="BI92" s="273">
        <v>0</v>
      </c>
      <c r="BJ92" s="24" t="s">
        <v>247</v>
      </c>
      <c r="BK92" s="273">
        <v>0</v>
      </c>
      <c r="BL92" s="273">
        <v>879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2298</v>
      </c>
      <c r="BT92" s="273">
        <v>1270</v>
      </c>
      <c r="BU92" s="273">
        <v>0</v>
      </c>
      <c r="BV92" s="273">
        <v>1095</v>
      </c>
      <c r="BW92" s="273">
        <v>616</v>
      </c>
      <c r="BX92" s="273">
        <v>0</v>
      </c>
      <c r="BY92" s="273">
        <v>6573</v>
      </c>
      <c r="BZ92" s="273">
        <v>363</v>
      </c>
      <c r="CA92" s="273">
        <v>567</v>
      </c>
      <c r="CB92" s="273">
        <v>743</v>
      </c>
      <c r="CC92" s="24" t="s">
        <v>247</v>
      </c>
      <c r="CD92" s="24" t="s">
        <v>247</v>
      </c>
      <c r="CE92" s="25">
        <f t="shared" si="20"/>
        <v>218280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>
        <v>99.81</v>
      </c>
      <c r="D94" s="277">
        <v>0</v>
      </c>
      <c r="E94" s="277">
        <v>436.32</v>
      </c>
      <c r="F94" s="277">
        <v>0</v>
      </c>
      <c r="G94" s="277">
        <v>10.86</v>
      </c>
      <c r="H94" s="277">
        <v>24.62</v>
      </c>
      <c r="I94" s="277">
        <v>15.34</v>
      </c>
      <c r="J94" s="277">
        <v>47.64</v>
      </c>
      <c r="K94" s="277">
        <v>0</v>
      </c>
      <c r="L94" s="277">
        <v>0</v>
      </c>
      <c r="M94" s="277">
        <v>0</v>
      </c>
      <c r="N94" s="277">
        <v>0</v>
      </c>
      <c r="O94" s="277">
        <v>94.75</v>
      </c>
      <c r="P94" s="274">
        <v>107.68</v>
      </c>
      <c r="Q94" s="274">
        <v>23.01</v>
      </c>
      <c r="R94" s="274">
        <v>0</v>
      </c>
      <c r="S94" s="278">
        <v>0</v>
      </c>
      <c r="T94" s="278">
        <v>10.39</v>
      </c>
      <c r="U94" s="279">
        <v>0.01</v>
      </c>
      <c r="V94" s="274">
        <v>15.03</v>
      </c>
      <c r="W94" s="274">
        <v>7.0000000000000007E-2</v>
      </c>
      <c r="X94" s="274">
        <v>0.92</v>
      </c>
      <c r="Y94" s="274">
        <v>6.61</v>
      </c>
      <c r="Z94" s="274">
        <v>2.4</v>
      </c>
      <c r="AA94" s="274">
        <v>0.21</v>
      </c>
      <c r="AB94" s="278">
        <v>0</v>
      </c>
      <c r="AC94" s="274">
        <v>0.03</v>
      </c>
      <c r="AD94" s="274">
        <v>0</v>
      </c>
      <c r="AE94" s="274">
        <v>0</v>
      </c>
      <c r="AF94" s="274">
        <v>0</v>
      </c>
      <c r="AG94" s="274">
        <v>92.86</v>
      </c>
      <c r="AH94" s="274">
        <v>0</v>
      </c>
      <c r="AI94" s="274">
        <v>0</v>
      </c>
      <c r="AJ94" s="274">
        <v>14.06</v>
      </c>
      <c r="AK94" s="274">
        <v>0</v>
      </c>
      <c r="AL94" s="274">
        <v>0</v>
      </c>
      <c r="AM94" s="274">
        <v>0</v>
      </c>
      <c r="AN94" s="274">
        <v>0</v>
      </c>
      <c r="AO94" s="274">
        <v>17.93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1.1399999999999999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1021.6899999999998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98201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1371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1372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/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27370</v>
      </c>
      <c r="D127" s="295">
        <v>174411</v>
      </c>
      <c r="E127" s="16"/>
    </row>
    <row r="128" spans="1:5" x14ac:dyDescent="0.25">
      <c r="A128" s="16" t="s">
        <v>334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3925</v>
      </c>
      <c r="D130" s="295">
        <v>13716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89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/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390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13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46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24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14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/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576</v>
      </c>
    </row>
    <row r="144" spans="1:5" x14ac:dyDescent="0.25">
      <c r="A144" s="16" t="s">
        <v>348</v>
      </c>
      <c r="B144" s="35" t="s">
        <v>299</v>
      </c>
      <c r="C144" s="294">
        <v>595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13555</v>
      </c>
      <c r="C154" s="295">
        <v>4968</v>
      </c>
      <c r="D154" s="295">
        <v>8848</v>
      </c>
      <c r="E154" s="25">
        <f>SUM(B154:D154)</f>
        <v>27371</v>
      </c>
    </row>
    <row r="155" spans="1:6" x14ac:dyDescent="0.25">
      <c r="A155" s="16" t="s">
        <v>241</v>
      </c>
      <c r="B155" s="295">
        <v>86374</v>
      </c>
      <c r="C155" s="295">
        <v>31655</v>
      </c>
      <c r="D155" s="295">
        <v>56382</v>
      </c>
      <c r="E155" s="25">
        <f>SUM(B155:D155)</f>
        <v>174411</v>
      </c>
    </row>
    <row r="156" spans="1:6" x14ac:dyDescent="0.25">
      <c r="A156" s="16" t="s">
        <v>355</v>
      </c>
      <c r="B156" s="295">
        <v>217643</v>
      </c>
      <c r="C156" s="295">
        <v>79764</v>
      </c>
      <c r="D156" s="295">
        <v>142070</v>
      </c>
      <c r="E156" s="25">
        <f>SUM(B156:D156)</f>
        <v>439477</v>
      </c>
    </row>
    <row r="157" spans="1:6" x14ac:dyDescent="0.25">
      <c r="A157" s="16" t="s">
        <v>286</v>
      </c>
      <c r="B157" s="295">
        <v>1145607768</v>
      </c>
      <c r="C157" s="295">
        <v>414360275</v>
      </c>
      <c r="D157" s="295">
        <v>589822398</v>
      </c>
      <c r="E157" s="25">
        <f>SUM(B157:D157)</f>
        <v>2149790441</v>
      </c>
      <c r="F157" s="14"/>
    </row>
    <row r="158" spans="1:6" x14ac:dyDescent="0.25">
      <c r="A158" s="16" t="s">
        <v>287</v>
      </c>
      <c r="B158" s="295">
        <v>601781388</v>
      </c>
      <c r="C158" s="295">
        <v>226040145</v>
      </c>
      <c r="D158" s="295">
        <v>550810802</v>
      </c>
      <c r="E158" s="25">
        <f>SUM(B158:D158)</f>
        <v>1378632335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27078241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6433631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42683693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20608217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1820986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98624768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1589556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3498409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5087965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8077058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8077058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7209138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50329634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57538772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-1276652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16964329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15687677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23626040</v>
      </c>
      <c r="C211" s="292">
        <v>0</v>
      </c>
      <c r="D211" s="295">
        <v>0</v>
      </c>
      <c r="E211" s="25">
        <f t="shared" ref="E211:E219" si="22">SUM(B211:C211)-D211</f>
        <v>23626040</v>
      </c>
    </row>
    <row r="212" spans="1:5" x14ac:dyDescent="0.25">
      <c r="A212" s="16" t="s">
        <v>390</v>
      </c>
      <c r="B212" s="292">
        <v>12813384</v>
      </c>
      <c r="C212" s="292">
        <v>0</v>
      </c>
      <c r="D212" s="295">
        <v>0</v>
      </c>
      <c r="E212" s="25">
        <f t="shared" si="22"/>
        <v>12813384</v>
      </c>
    </row>
    <row r="213" spans="1:5" x14ac:dyDescent="0.25">
      <c r="A213" s="16" t="s">
        <v>391</v>
      </c>
      <c r="B213" s="292">
        <v>585387083</v>
      </c>
      <c r="C213" s="292">
        <v>1611504</v>
      </c>
      <c r="D213" s="295">
        <v>0</v>
      </c>
      <c r="E213" s="25">
        <f t="shared" si="22"/>
        <v>586998587</v>
      </c>
    </row>
    <row r="214" spans="1:5" x14ac:dyDescent="0.25">
      <c r="A214" s="16" t="s">
        <v>392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393</v>
      </c>
      <c r="B215" s="292">
        <v>59249625</v>
      </c>
      <c r="C215" s="292">
        <v>0</v>
      </c>
      <c r="D215" s="295">
        <v>0</v>
      </c>
      <c r="E215" s="25">
        <f t="shared" si="22"/>
        <v>59249625</v>
      </c>
    </row>
    <row r="216" spans="1:5" x14ac:dyDescent="0.25">
      <c r="A216" s="16" t="s">
        <v>394</v>
      </c>
      <c r="B216" s="292">
        <v>228725879</v>
      </c>
      <c r="C216" s="292">
        <v>5804602</v>
      </c>
      <c r="D216" s="295">
        <v>-52275</v>
      </c>
      <c r="E216" s="25">
        <f t="shared" si="22"/>
        <v>234582756</v>
      </c>
    </row>
    <row r="217" spans="1:5" x14ac:dyDescent="0.25">
      <c r="A217" s="16" t="s">
        <v>395</v>
      </c>
      <c r="B217" s="292">
        <v>-218083</v>
      </c>
      <c r="C217" s="292">
        <v>233963</v>
      </c>
      <c r="D217" s="295">
        <v>0</v>
      </c>
      <c r="E217" s="25">
        <f t="shared" si="22"/>
        <v>15880</v>
      </c>
    </row>
    <row r="218" spans="1:5" x14ac:dyDescent="0.25">
      <c r="A218" s="16" t="s">
        <v>396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397</v>
      </c>
      <c r="B219" s="292">
        <v>7888784</v>
      </c>
      <c r="C219" s="292">
        <v>13061865</v>
      </c>
      <c r="D219" s="295">
        <v>0</v>
      </c>
      <c r="E219" s="25">
        <f t="shared" si="22"/>
        <v>20950649</v>
      </c>
    </row>
    <row r="220" spans="1:5" x14ac:dyDescent="0.25">
      <c r="A220" s="16" t="s">
        <v>229</v>
      </c>
      <c r="B220" s="25">
        <f>SUM(B211:B219)</f>
        <v>917472712</v>
      </c>
      <c r="C220" s="225">
        <f>SUM(C211:C219)</f>
        <v>20711934</v>
      </c>
      <c r="D220" s="25">
        <f>SUM(D211:D219)</f>
        <v>-52275</v>
      </c>
      <c r="E220" s="25">
        <f>SUM(E211:E219)</f>
        <v>938236921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10234456</v>
      </c>
      <c r="C225" s="292">
        <v>585854</v>
      </c>
      <c r="D225" s="295">
        <v>0</v>
      </c>
      <c r="E225" s="25">
        <f t="shared" ref="E225:E232" si="23">SUM(B225:C225)-D225</f>
        <v>10820310</v>
      </c>
    </row>
    <row r="226" spans="1:6" x14ac:dyDescent="0.25">
      <c r="A226" s="16" t="s">
        <v>391</v>
      </c>
      <c r="B226" s="292">
        <v>273534955</v>
      </c>
      <c r="C226" s="292">
        <v>20424801</v>
      </c>
      <c r="D226" s="295">
        <v>0</v>
      </c>
      <c r="E226" s="25">
        <f t="shared" si="23"/>
        <v>293959756</v>
      </c>
    </row>
    <row r="227" spans="1:6" x14ac:dyDescent="0.25">
      <c r="A227" s="16" t="s">
        <v>392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393</v>
      </c>
      <c r="B228" s="292">
        <v>49993619</v>
      </c>
      <c r="C228" s="292">
        <v>626645</v>
      </c>
      <c r="D228" s="295">
        <v>0</v>
      </c>
      <c r="E228" s="25">
        <f t="shared" si="23"/>
        <v>50620264</v>
      </c>
    </row>
    <row r="229" spans="1:6" x14ac:dyDescent="0.25">
      <c r="A229" s="16" t="s">
        <v>394</v>
      </c>
      <c r="B229" s="292">
        <v>198411534</v>
      </c>
      <c r="C229" s="292">
        <v>6526258</v>
      </c>
      <c r="D229" s="295">
        <v>-52275</v>
      </c>
      <c r="E229" s="25">
        <f t="shared" si="23"/>
        <v>204990067</v>
      </c>
    </row>
    <row r="230" spans="1:6" x14ac:dyDescent="0.25">
      <c r="A230" s="16" t="s">
        <v>395</v>
      </c>
      <c r="B230" s="292">
        <v>169653</v>
      </c>
      <c r="C230" s="292">
        <v>-269065</v>
      </c>
      <c r="D230" s="295">
        <v>0</v>
      </c>
      <c r="E230" s="25">
        <f t="shared" si="23"/>
        <v>-99412</v>
      </c>
    </row>
    <row r="231" spans="1:6" x14ac:dyDescent="0.25">
      <c r="A231" s="16" t="s">
        <v>396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397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532344217</v>
      </c>
      <c r="C233" s="225">
        <f>SUM(C224:C232)</f>
        <v>27894493</v>
      </c>
      <c r="D233" s="25">
        <f>SUM(D224:D232)</f>
        <v>-52275</v>
      </c>
      <c r="E233" s="25">
        <f>SUM(E224:E232)</f>
        <v>560290985</v>
      </c>
    </row>
    <row r="234" spans="1:6" x14ac:dyDescent="0.25">
      <c r="A234" s="16"/>
      <c r="B234" s="16"/>
      <c r="C234" s="22"/>
      <c r="D234" s="16"/>
      <c r="E234" s="16"/>
      <c r="F234" s="11">
        <f>E220-E233</f>
        <v>377945936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38" t="s">
        <v>400</v>
      </c>
      <c r="C236" s="338"/>
      <c r="D236" s="30"/>
      <c r="E236" s="30"/>
    </row>
    <row r="237" spans="1:6" x14ac:dyDescent="0.25">
      <c r="A237" s="43" t="s">
        <v>400</v>
      </c>
      <c r="B237" s="30"/>
      <c r="C237" s="292">
        <v>57417814</v>
      </c>
      <c r="D237" s="32">
        <f>C237</f>
        <v>57417814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1393372681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456646611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18658962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98249931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477806963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1607633.7299999958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2446342781.73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2964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36513306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32158756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68672062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2572432657.73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189468125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482150208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232274361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18613163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10194735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954834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469106704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25026419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25026419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23626040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12813384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586998587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15880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59249625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234582756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20950649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938236921</v>
      </c>
      <c r="E291" s="16"/>
    </row>
    <row r="292" spans="1:5" x14ac:dyDescent="0.25">
      <c r="A292" s="16" t="s">
        <v>439</v>
      </c>
      <c r="B292" s="35" t="s">
        <v>299</v>
      </c>
      <c r="C292" s="292">
        <v>560290985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377945936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41716965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41716965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913796024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913796024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57461399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15924393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23111400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96497192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-116436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-116436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380899141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6931457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387830598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387830598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429584672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913796026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913796024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2149790441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1378632335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3528422776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57417814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2446342781.73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68672062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2572432657.73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955990118.26999998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313317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6868414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352352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3807985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231942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185242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2444763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5574737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2312831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22091583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22091583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978081701.26999998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356425315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98624768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77981622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126031452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29010201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28325885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5087965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15687677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3339428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44325724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355007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8077058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2267642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718759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12558589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198010912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1678167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689792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57171640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6997601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5623048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341813367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1078988252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-100906550.73000002</v>
      </c>
      <c r="E417" s="25"/>
    </row>
    <row r="418" spans="1:13" x14ac:dyDescent="0.25">
      <c r="A418" s="25" t="s">
        <v>531</v>
      </c>
      <c r="B418" s="16"/>
      <c r="C418" s="294">
        <v>1723850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1723850</v>
      </c>
      <c r="E420" s="25"/>
      <c r="F420" s="11">
        <f>D420-C399</f>
        <v>-13963827</v>
      </c>
    </row>
    <row r="421" spans="1:13" x14ac:dyDescent="0.25">
      <c r="A421" s="25" t="s">
        <v>534</v>
      </c>
      <c r="B421" s="16"/>
      <c r="C421" s="22"/>
      <c r="D421" s="25">
        <f>D417+D420</f>
        <v>-99182700.730000019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-99182700.730000019</v>
      </c>
      <c r="E424" s="16"/>
    </row>
    <row r="426" spans="1:13" ht="29.1" customHeight="1" x14ac:dyDescent="0.25">
      <c r="A426" s="339" t="s">
        <v>538</v>
      </c>
      <c r="B426" s="339"/>
      <c r="C426" s="339"/>
      <c r="D426" s="339"/>
      <c r="E426" s="339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854489</v>
      </c>
      <c r="E612" s="219">
        <f>SUM(C624:D647)+SUM(C668:D713)</f>
        <v>932343908.13279963</v>
      </c>
      <c r="F612" s="219">
        <f>CE64-(AX64+BD64+BE64+BG64+BJ64+BN64+BP64+BQ64+CB64+CC64+CD64)</f>
        <v>122987879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2939.4299999999985</v>
      </c>
      <c r="I612" s="217">
        <f>CE92-(AX92+AY92+AZ92+BD92+BE92+BF92+BG92+BJ92+BN92+BO92+BP92+BQ92+BR92+CB92+CC92+CD92)</f>
        <v>217537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3528422777</v>
      </c>
      <c r="L612" s="223">
        <f>CE94-(AW94+AX94+AY94+AZ94+BA94+BB94+BC94+BD94+BE94+BF94+BG94+BH94+BI94+BJ94+BK94+BL94+BM94+BN94+BO94+BP94+BQ94+BR94+BS94+BT94+BU94+BV94+BW94+BX94+BY94+BZ94+CA94+CB94+CC94+CD94)</f>
        <v>1021.6899999999998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39642235.760000005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39642235.760000005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481843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39944.300031199935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1700400</v>
      </c>
      <c r="D618" s="217">
        <f>(D615/D612)*BG90</f>
        <v>62584.042673738346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40284317.939999998</v>
      </c>
      <c r="D619" s="217">
        <f>(D615/D612)*BN90</f>
        <v>961910.70481637574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68876730.400000006</v>
      </c>
      <c r="D620" s="217">
        <f>(D615/D612)*CC90</f>
        <v>487543.14637384453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194397</v>
      </c>
      <c r="D621" s="217">
        <f>(D615/D612)*BP90</f>
        <v>122291.7246019083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5155202.32</v>
      </c>
      <c r="D622" s="217">
        <f>(D615/D612)*CB90</f>
        <v>124425.79870345905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118491590.37720054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2165</v>
      </c>
      <c r="D624" s="217">
        <f>(D615/D612)*BD90</f>
        <v>5103.2206776213625</v>
      </c>
      <c r="E624" s="219">
        <f>(E623/E612)*SUM(C624:D624)</f>
        <v>923.71819002772952</v>
      </c>
      <c r="F624" s="219">
        <f>SUM(C624:E624)</f>
        <v>8191.9388676490917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14420449</v>
      </c>
      <c r="D625" s="217">
        <f>(D615/D612)*AY90</f>
        <v>1262397.6168977718</v>
      </c>
      <c r="E625" s="219">
        <f>(E623/E612)*SUM(C625:D625)</f>
        <v>1993133.0285618475</v>
      </c>
      <c r="F625" s="219">
        <f>(F624/F612)*AY64</f>
        <v>96.719831836547314</v>
      </c>
      <c r="G625" s="217">
        <f>SUM(C625:F625)</f>
        <v>17676076.365291454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61925582</v>
      </c>
      <c r="D627" s="217">
        <f>(D615/D612)*BO90</f>
        <v>86754.751519563171</v>
      </c>
      <c r="E627" s="219">
        <f>(E623/E612)*SUM(C627:D627)</f>
        <v>7881148.0834467579</v>
      </c>
      <c r="F627" s="219">
        <f>(F624/F612)*BO64</f>
        <v>0.42775460342756599</v>
      </c>
      <c r="G627" s="217" t="e">
        <f>(G625/G612)*BO91</f>
        <v>#DIV/0!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3245877</v>
      </c>
      <c r="D628" s="217">
        <f>(D615/D612)*AZ90</f>
        <v>42913.446607270547</v>
      </c>
      <c r="E628" s="219">
        <f>(E623/E612)*SUM(C628:D628)</f>
        <v>417972.38876830047</v>
      </c>
      <c r="F628" s="219">
        <f>(F624/F612)*AZ64</f>
        <v>2.806248707101648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4290997</v>
      </c>
      <c r="D630" s="217">
        <f>(D615/D612)*BA90</f>
        <v>177128.1504287124</v>
      </c>
      <c r="E630" s="219">
        <f>(E623/E612)*SUM(C630:D630)</f>
        <v>567854.04018884385</v>
      </c>
      <c r="F630" s="219">
        <f>(F624/F612)*BA64</f>
        <v>5.7753532232005549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372286</v>
      </c>
      <c r="D631" s="217">
        <f>(D615/D612)*AW90</f>
        <v>0</v>
      </c>
      <c r="E631" s="219">
        <f>(E623/E612)*SUM(C631:D631)</f>
        <v>47313.828974879965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12176654</v>
      </c>
      <c r="D632" s="217">
        <f>(D615/D612)*BB90</f>
        <v>70702.802842681427</v>
      </c>
      <c r="E632" s="219">
        <f>(E623/E612)*SUM(C632:D632)</f>
        <v>1556516.6166979992</v>
      </c>
      <c r="F632" s="219">
        <f>(F624/F612)*BB64</f>
        <v>10.298681644061036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2951356</v>
      </c>
      <c r="D633" s="217">
        <f>(D615/D612)*BC90</f>
        <v>27371.819998150946</v>
      </c>
      <c r="E633" s="219">
        <f>(E623/E612)*SUM(C633:D633)</f>
        <v>378566.52852406364</v>
      </c>
      <c r="F633" s="219">
        <f>(F624/F612)*BC64</f>
        <v>0.62611231270929935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660007</v>
      </c>
      <c r="D635" s="217">
        <f>(D615/D612)*BK90</f>
        <v>0</v>
      </c>
      <c r="E635" s="219">
        <f>(E623/E612)*SUM(C635:D635)</f>
        <v>83880.291819256163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14018</v>
      </c>
      <c r="D636" s="217">
        <f>(D615/D612)*BH90</f>
        <v>708651.78046060284</v>
      </c>
      <c r="E636" s="219">
        <f>(E623/E612)*SUM(C636:D636)</f>
        <v>91844.104795847845</v>
      </c>
      <c r="F636" s="219">
        <f>(F624/F612)*BH64</f>
        <v>6.2677838963771354E-2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4143997</v>
      </c>
      <c r="D637" s="217">
        <f>(D615/D612)*BL90</f>
        <v>147251.11300700187</v>
      </c>
      <c r="E637" s="219">
        <f>(E623/E612)*SUM(C637:D637)</f>
        <v>545374.73691621399</v>
      </c>
      <c r="F637" s="219">
        <f>(F624/F612)*BL64</f>
        <v>3.6564959062223079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1806049</v>
      </c>
      <c r="D639" s="217">
        <f>(D615/D612)*BS90</f>
        <v>385061.19658415735</v>
      </c>
      <c r="E639" s="219">
        <f>(E623/E612)*SUM(C639:D639)</f>
        <v>278468.20215183601</v>
      </c>
      <c r="F639" s="219">
        <f>(F624/F612)*BS64</f>
        <v>1.0009138003279405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2110996</v>
      </c>
      <c r="D640" s="217">
        <f>(D615/D612)*BT90</f>
        <v>212850.69517206191</v>
      </c>
      <c r="E640" s="219">
        <f>(E623/E612)*SUM(C640:D640)</f>
        <v>295337.68419766246</v>
      </c>
      <c r="F640" s="219">
        <f>(F624/F612)*BT64</f>
        <v>1.2463631484485542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44</v>
      </c>
      <c r="D641" s="217">
        <f>(D615/D612)*BU90</f>
        <v>0</v>
      </c>
      <c r="E641" s="219">
        <f>(E623/E612)*SUM(C641:D641)</f>
        <v>5.591960145948863</v>
      </c>
      <c r="F641" s="219">
        <f>(F624/F612)*BU64</f>
        <v>2.930738485022252E-3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0</v>
      </c>
      <c r="D642" s="217">
        <f>(D615/D612)*BV90</f>
        <v>183391.19398761133</v>
      </c>
      <c r="E642" s="219">
        <f>(E623/E612)*SUM(C642:D642)</f>
        <v>23307.187452197712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40076252.07</v>
      </c>
      <c r="D643" s="217">
        <f>(D615/D612)*BW90</f>
        <v>103177.84351845374</v>
      </c>
      <c r="E643" s="219">
        <f>(E623/E612)*SUM(C643:D643)</f>
        <v>5106403.8809850169</v>
      </c>
      <c r="F643" s="219">
        <f>(F624/F612)*BW64</f>
        <v>0.67380342078375233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23862147.219999999</v>
      </c>
      <c r="D645" s="217">
        <f>(D615/D612)*BY90</f>
        <v>1101228.6293154389</v>
      </c>
      <c r="E645" s="219">
        <f>(E623/E612)*SUM(C645:D645)</f>
        <v>3172595.5194935063</v>
      </c>
      <c r="F645" s="219">
        <f>(F624/F612)*BY64</f>
        <v>8.020631941191807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16103998</v>
      </c>
      <c r="D646" s="217">
        <f>(D615/D612)*BZ90</f>
        <v>60774.718978945319</v>
      </c>
      <c r="E646" s="219">
        <f>(E623/E612)*SUM(C646:D646)</f>
        <v>2054381.0184739023</v>
      </c>
      <c r="F646" s="219">
        <f>(F624/F612)*BZ64</f>
        <v>1.1232721320776196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22846472.48</v>
      </c>
      <c r="D647" s="217">
        <f>(D615/D612)*CA90</f>
        <v>95012.690434259552</v>
      </c>
      <c r="E647" s="219">
        <f>(E623/E612)*SUM(C647:D647)</f>
        <v>2915633.4264078462</v>
      </c>
      <c r="F647" s="219">
        <f>(F624/F612)*CA64</f>
        <v>0.68126348238199075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367344473.19000006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33665474</v>
      </c>
      <c r="D668" s="217">
        <f>(D615/D612)*C90</f>
        <v>1430015.2197000079</v>
      </c>
      <c r="E668" s="219">
        <f>(E623/E612)*SUM(C668:D668)</f>
        <v>4460285.8413441004</v>
      </c>
      <c r="F668" s="219">
        <f>(F624/F612)*C64</f>
        <v>115.98437519091267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162131809</v>
      </c>
      <c r="D670" s="217">
        <f>(D615/D612)*E90</f>
        <v>8858495.2026219182</v>
      </c>
      <c r="E670" s="219">
        <f>(E623/E612)*SUM(C670:D670)</f>
        <v>21731158.328289412</v>
      </c>
      <c r="F670" s="219">
        <f>(F624/F612)*E64</f>
        <v>318.75104748489781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5237814.2300000004</v>
      </c>
      <c r="D672" s="217">
        <f>(D615/D612)*G90</f>
        <v>345488.03987496626</v>
      </c>
      <c r="E672" s="219">
        <f>(E623/E612)*SUM(C672:D672)</f>
        <v>709581.90399833268</v>
      </c>
      <c r="F672" s="219">
        <f>(F624/F612)*G64</f>
        <v>4.2214623569031886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11166300</v>
      </c>
      <c r="D673" s="217">
        <f>(D615/D612)*H90</f>
        <v>648062.633142662</v>
      </c>
      <c r="E673" s="219">
        <f>(E623/E612)*SUM(C673:D673)</f>
        <v>1501487.3862345733</v>
      </c>
      <c r="F673" s="219">
        <f>(F624/F612)*H64</f>
        <v>3.6828059448946671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6566279</v>
      </c>
      <c r="D674" s="217">
        <f>(D615/D612)*I90</f>
        <v>287589.68164158933</v>
      </c>
      <c r="E674" s="219">
        <f>(E623/E612)*SUM(C674:D674)</f>
        <v>871058.19348424638</v>
      </c>
      <c r="F674" s="219">
        <f>(F624/F612)*I64</f>
        <v>3.4419525275801108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17823413.25</v>
      </c>
      <c r="D675" s="217">
        <f>(D615/D612)*J90</f>
        <v>777174.11628648243</v>
      </c>
      <c r="E675" s="219">
        <f>(E623/E612)*SUM(C675:D675)</f>
        <v>2363948.7100798623</v>
      </c>
      <c r="F675" s="219">
        <f>(F624/F612)*J64</f>
        <v>65.040147398084969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-30695</v>
      </c>
      <c r="D678" s="217">
        <f>(D615/D612)*M90</f>
        <v>565715.20857195358</v>
      </c>
      <c r="E678" s="219">
        <f>(E623/E612)*SUM(C678:D678)</f>
        <v>67995.720082082102</v>
      </c>
      <c r="F678" s="219">
        <f>(F624/F612)*M64</f>
        <v>-2.0445231317672281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38133470</v>
      </c>
      <c r="D680" s="217">
        <f>(D615/D612)*O90</f>
        <v>2338388.5003166106</v>
      </c>
      <c r="E680" s="219">
        <f>(E623/E612)*SUM(C680:D680)</f>
        <v>5143568.6310511865</v>
      </c>
      <c r="F680" s="219">
        <f>(F624/F612)*O64</f>
        <v>127.25346431198028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96722743</v>
      </c>
      <c r="D681" s="217">
        <f>(D615/D612)*P90</f>
        <v>3853488.326587142</v>
      </c>
      <c r="E681" s="219">
        <f>(E623/E612)*SUM(C681:D681)</f>
        <v>12782233.572909292</v>
      </c>
      <c r="F681" s="219">
        <f>(F624/F612)*P64</f>
        <v>2838.0526148872596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9247362</v>
      </c>
      <c r="D682" s="217">
        <f>(D615/D612)*Q90</f>
        <v>1562466.9927419079</v>
      </c>
      <c r="E682" s="219">
        <f>(E623/E612)*SUM(C682:D682)</f>
        <v>1373821.2025439839</v>
      </c>
      <c r="F682" s="219">
        <f>(F624/F612)*Q64</f>
        <v>75.844181607733816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17584558</v>
      </c>
      <c r="D683" s="217">
        <f>(D615/D612)*R90</f>
        <v>31732.754031754655</v>
      </c>
      <c r="E683" s="219">
        <f>(E623/E612)*SUM(C683:D683)</f>
        <v>2238854.4503634777</v>
      </c>
      <c r="F683" s="219">
        <f>(F624/F612)*R64</f>
        <v>51.994098247394092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-33236</v>
      </c>
      <c r="D684" s="217">
        <f>(D615/D612)*S90</f>
        <v>1759126.5604913349</v>
      </c>
      <c r="E684" s="219">
        <f>(E623/E612)*SUM(C684:D684)</f>
        <v>219343.43705765659</v>
      </c>
      <c r="F684" s="219">
        <f>(F624/F612)*S64</f>
        <v>-34.707070685797497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3731623</v>
      </c>
      <c r="D685" s="217">
        <f>(D615/D612)*T90</f>
        <v>0</v>
      </c>
      <c r="E685" s="219">
        <f>(E623/E612)*SUM(C685:D685)</f>
        <v>474251.97944786667</v>
      </c>
      <c r="F685" s="219">
        <f>(F624/F612)*T64</f>
        <v>24.060963315875643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31599062.420000002</v>
      </c>
      <c r="D686" s="217">
        <f>(D615/D612)*U90</f>
        <v>765947.0307957154</v>
      </c>
      <c r="E686" s="219">
        <f>(E623/E612)*SUM(C686:D686)</f>
        <v>4113269.1584569989</v>
      </c>
      <c r="F686" s="219">
        <f>(F624/F612)*U64</f>
        <v>338.79516727627907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39317388.93</v>
      </c>
      <c r="D687" s="217">
        <f>(D615/D612)*V90</f>
        <v>725353.22995100007</v>
      </c>
      <c r="E687" s="219">
        <f>(E623/E612)*SUM(C687:D687)</f>
        <v>5089032.233930734</v>
      </c>
      <c r="F687" s="219">
        <f>(F624/F612)*V64</f>
        <v>1685.3419474122127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3935412</v>
      </c>
      <c r="D688" s="217">
        <f>(D615/D612)*W90</f>
        <v>136998.27873650804</v>
      </c>
      <c r="E688" s="219">
        <f>(E623/E612)*SUM(C688:D688)</f>
        <v>517562.63583288755</v>
      </c>
      <c r="F688" s="219">
        <f>(F624/F612)*W64</f>
        <v>21.810955451692649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6999193</v>
      </c>
      <c r="D689" s="217">
        <f>(D615/D612)*X90</f>
        <v>182277.76402158485</v>
      </c>
      <c r="E689" s="219">
        <f>(E623/E612)*SUM(C689:D689)</f>
        <v>912693.14322058263</v>
      </c>
      <c r="F689" s="219">
        <f>(F624/F612)*X64</f>
        <v>79.976522871615188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35892138</v>
      </c>
      <c r="D690" s="217">
        <f>(D615/D612)*Y90</f>
        <v>1685315.4323268295</v>
      </c>
      <c r="E690" s="219">
        <f>(E623/E612)*SUM(C690:D690)</f>
        <v>4775718.6813595667</v>
      </c>
      <c r="F690" s="219">
        <f>(F624/F612)*Y64</f>
        <v>328.34894959257429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10305039</v>
      </c>
      <c r="D691" s="217">
        <f>(D615/D612)*Z90</f>
        <v>0</v>
      </c>
      <c r="E691" s="219">
        <f>(E623/E612)*SUM(C691:D691)</f>
        <v>1309667.4406920164</v>
      </c>
      <c r="F691" s="219">
        <f>(F624/F612)*Z64</f>
        <v>5.1072780640011644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7736963</v>
      </c>
      <c r="D692" s="217">
        <f>(D615/D612)*AA90</f>
        <v>196984.3181561846</v>
      </c>
      <c r="E692" s="219">
        <f>(E623/E612)*SUM(C692:D692)</f>
        <v>1008325.3909815283</v>
      </c>
      <c r="F692" s="219">
        <f>(F624/F612)*AA64</f>
        <v>342.99111888682398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35475744</v>
      </c>
      <c r="D693" s="217">
        <f>(D615/D612)*AB90</f>
        <v>468661.22986664553</v>
      </c>
      <c r="E693" s="219">
        <f>(E623/E612)*SUM(C693:D693)</f>
        <v>4568174.5798920495</v>
      </c>
      <c r="F693" s="219">
        <f>(F624/F612)*AB64</f>
        <v>1239.5988042020442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13271754</v>
      </c>
      <c r="D694" s="217">
        <f>(D615/D612)*AC90</f>
        <v>95662.191247775001</v>
      </c>
      <c r="E694" s="219">
        <f>(E623/E612)*SUM(C694:D694)</f>
        <v>1698864.9680856613</v>
      </c>
      <c r="F694" s="219">
        <f>(F624/F612)*AC64</f>
        <v>89.699647441833562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2857953</v>
      </c>
      <c r="D695" s="217">
        <f>(D615/D612)*AD90</f>
        <v>0</v>
      </c>
      <c r="E695" s="219">
        <f>(E623/E612)*SUM(C695:D695)</f>
        <v>363217.25624988612</v>
      </c>
      <c r="F695" s="219">
        <f>(F624/F612)*AD64</f>
        <v>-4.9292357010360623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12269914</v>
      </c>
      <c r="D696" s="217">
        <f>(D615/D612)*AE90</f>
        <v>445140.0218343361</v>
      </c>
      <c r="E696" s="219">
        <f>(E623/E612)*SUM(C696:D696)</f>
        <v>1615956.2578110094</v>
      </c>
      <c r="F696" s="219">
        <f>(F624/F612)*AE64</f>
        <v>1.3363501414773056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38224759</v>
      </c>
      <c r="D698" s="217">
        <f>(D615/D612)*AG90</f>
        <v>2362327.24458618</v>
      </c>
      <c r="E698" s="219">
        <f>(E623/E612)*SUM(C698:D698)</f>
        <v>5158212.9254526179</v>
      </c>
      <c r="F698" s="219">
        <f>(F624/F612)*AG64</f>
        <v>225.56009121508862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27656388.369999997</v>
      </c>
      <c r="D701" s="217">
        <f>(D615/D612)*AJ90</f>
        <v>1174993.3645646933</v>
      </c>
      <c r="E701" s="219">
        <f>(E623/E612)*SUM(C701:D701)</f>
        <v>3664180.4002800854</v>
      </c>
      <c r="F701" s="219">
        <f>(F624/F612)*AJ64</f>
        <v>62.130190513229238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9164189.120000001</v>
      </c>
      <c r="D706" s="217">
        <f>(D615/D612)*AO90</f>
        <v>483646.14149275189</v>
      </c>
      <c r="E706" s="219">
        <f>(E623/E612)*SUM(C706:D706)</f>
        <v>1226143.4153851727</v>
      </c>
      <c r="F706" s="219">
        <f>(F624/F612)*AO64</f>
        <v>14.517213262479203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600181</v>
      </c>
      <c r="D712" s="217">
        <f>(D615/D612)*AU90</f>
        <v>48898.132674662877</v>
      </c>
      <c r="E712" s="219">
        <f>(E623/E612)*SUM(C712:D712)</f>
        <v>82491.469124631112</v>
      </c>
      <c r="F712" s="219">
        <f>(F624/F612)*AU64</f>
        <v>6.9938077483485562E-3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6238032</v>
      </c>
      <c r="D713" s="217">
        <f>(D615/D612)*AV90</f>
        <v>1943816.7561059771</v>
      </c>
      <c r="E713" s="219">
        <f>(E623/E612)*SUM(C713:D713)</f>
        <v>1039831.1855528614</v>
      </c>
      <c r="F713" s="219">
        <f>(F624/F612)*AV64</f>
        <v>36.949019019146682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1050835498.5100001</v>
      </c>
      <c r="D715" s="202">
        <f>SUM(D616:D647)+SUM(D668:D713)</f>
        <v>39642235.760000013</v>
      </c>
      <c r="E715" s="202">
        <f>SUM(E624:E647)+SUM(E668:E713)</f>
        <v>118491590.37720053</v>
      </c>
      <c r="F715" s="202">
        <f>SUM(F625:F648)+SUM(F668:F713)</f>
        <v>8191.9388676490917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1050835498.5100001</v>
      </c>
      <c r="D716" s="202">
        <f>D615</f>
        <v>39642235.760000005</v>
      </c>
      <c r="E716" s="202">
        <f>E623</f>
        <v>118491590.37720054</v>
      </c>
      <c r="F716" s="202">
        <f>F624</f>
        <v>8191.9388676490917</v>
      </c>
      <c r="G716" s="202">
        <f>G625</f>
        <v>17676076.365291454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367344473.19000006</v>
      </c>
      <c r="N716" s="211" t="s">
        <v>694</v>
      </c>
    </row>
  </sheetData>
  <sheetProtection algorithmName="SHA-512" hashValue="yKprr/5Ut3ckTI99b6ATA7T2Co9pgrIBh5JH4pnX0FamhvmHI8DsTcMxZCfQCrsu6PgeqXoL06DmYDsDA0HC0g==" saltValue="kNGcOlYL02UlsVPTFaOFeA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Providence Regional Medical Center Everett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189468125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482150208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232274361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18613163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10194735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954834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469106704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25026419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25026419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23626040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12813384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586998587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15880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59249625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234582756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20950649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560290985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377945936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41716965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41716965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913796024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Providence Regional Medical Center Everett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57461399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15924393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928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23111400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96497192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-116436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-116436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380899141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6931457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387830598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387830598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429584672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429584672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913796024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Providence Regional Medical Center Everett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2149790441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1378632335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3528422776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57417814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2446342781.73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68672062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2572432657.73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955990118.26999998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957</v>
      </c>
      <c r="B125" s="192" t="s">
        <v>502</v>
      </c>
      <c r="C125" s="191">
        <f>data!C370</f>
        <v>313317</v>
      </c>
    </row>
    <row r="126" spans="1:3" ht="20.100000000000001" customHeight="1" x14ac:dyDescent="0.25">
      <c r="A126" s="195" t="s">
        <v>958</v>
      </c>
      <c r="B126" s="192" t="s">
        <v>503</v>
      </c>
      <c r="C126" s="191">
        <f>data!C371</f>
        <v>6868414</v>
      </c>
    </row>
    <row r="127" spans="1:3" ht="20.100000000000001" customHeight="1" x14ac:dyDescent="0.25">
      <c r="A127" s="195" t="s">
        <v>959</v>
      </c>
      <c r="B127" s="192" t="s">
        <v>504</v>
      </c>
      <c r="C127" s="191">
        <f>data!C372</f>
        <v>352352</v>
      </c>
    </row>
    <row r="128" spans="1:3" ht="20.100000000000001" customHeight="1" x14ac:dyDescent="0.25">
      <c r="A128" s="195" t="s">
        <v>960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506</v>
      </c>
      <c r="C129" s="191">
        <f>data!C374</f>
        <v>3807985</v>
      </c>
    </row>
    <row r="130" spans="1:3" ht="20.100000000000001" customHeight="1" x14ac:dyDescent="0.25">
      <c r="A130" s="195" t="s">
        <v>962</v>
      </c>
      <c r="B130" s="192" t="s">
        <v>507</v>
      </c>
      <c r="C130" s="191">
        <f>data!C375</f>
        <v>231942</v>
      </c>
    </row>
    <row r="131" spans="1:3" ht="20.100000000000001" customHeight="1" x14ac:dyDescent="0.25">
      <c r="A131" s="195" t="s">
        <v>963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509</v>
      </c>
      <c r="C132" s="191">
        <f>data!C377</f>
        <v>185242</v>
      </c>
    </row>
    <row r="133" spans="1:3" ht="20.100000000000001" customHeight="1" x14ac:dyDescent="0.25">
      <c r="A133" s="195" t="s">
        <v>965</v>
      </c>
      <c r="B133" s="192" t="s">
        <v>510</v>
      </c>
      <c r="C133" s="191">
        <f>data!C378</f>
        <v>2444763</v>
      </c>
    </row>
    <row r="134" spans="1:3" ht="20.100000000000001" customHeight="1" x14ac:dyDescent="0.25">
      <c r="A134" s="195" t="s">
        <v>966</v>
      </c>
      <c r="B134" s="192" t="s">
        <v>511</v>
      </c>
      <c r="C134" s="191">
        <f>data!C379</f>
        <v>5574737</v>
      </c>
    </row>
    <row r="135" spans="1:3" ht="20.100000000000001" customHeight="1" x14ac:dyDescent="0.25">
      <c r="A135" s="195" t="s">
        <v>967</v>
      </c>
      <c r="B135" s="192" t="s">
        <v>512</v>
      </c>
      <c r="C135" s="191">
        <f>data!C380</f>
        <v>2312831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22091583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978081701.26999998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356425315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98624768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77981622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126031452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29010201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28325885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5087965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15687677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3339428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44325724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355007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8077058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2267642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718759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12558589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198010912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1678167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689792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57171640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6997601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5623048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1078988252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-100906550.73000002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1723850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-99182700.730000019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-99182700.730000019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Providence Regional Medical Center Everett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13957</v>
      </c>
      <c r="D9" s="238">
        <f>data!D59</f>
        <v>0</v>
      </c>
      <c r="E9" s="238">
        <f>data!E59</f>
        <v>123352</v>
      </c>
      <c r="F9" s="238">
        <f>data!F59</f>
        <v>0</v>
      </c>
      <c r="G9" s="238">
        <f>data!G59</f>
        <v>3555</v>
      </c>
      <c r="H9" s="238">
        <f>data!H59</f>
        <v>7802</v>
      </c>
      <c r="I9" s="238">
        <f>data!I59</f>
        <v>4266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134.88999999999999</v>
      </c>
      <c r="D10" s="245">
        <f>data!D60</f>
        <v>0</v>
      </c>
      <c r="E10" s="245">
        <f>data!E60</f>
        <v>825.61</v>
      </c>
      <c r="F10" s="245">
        <f>data!F60</f>
        <v>0</v>
      </c>
      <c r="G10" s="245">
        <f>data!G60</f>
        <v>21.3</v>
      </c>
      <c r="H10" s="245">
        <f>data!H60</f>
        <v>59.83</v>
      </c>
      <c r="I10" s="245">
        <f>data!I60</f>
        <v>26.83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17792838</v>
      </c>
      <c r="D11" s="238">
        <f>data!D61</f>
        <v>0</v>
      </c>
      <c r="E11" s="238">
        <f>data!E61</f>
        <v>79196260</v>
      </c>
      <c r="F11" s="238">
        <f>data!F61</f>
        <v>0</v>
      </c>
      <c r="G11" s="238">
        <f>data!G61</f>
        <v>2421681</v>
      </c>
      <c r="H11" s="238">
        <f>data!H61</f>
        <v>6658787</v>
      </c>
      <c r="I11" s="238">
        <f>data!I61</f>
        <v>3907761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1918380</v>
      </c>
      <c r="D12" s="238">
        <f>data!D62</f>
        <v>0</v>
      </c>
      <c r="E12" s="238">
        <f>data!E62</f>
        <v>7218521</v>
      </c>
      <c r="F12" s="238">
        <f>data!F62</f>
        <v>0</v>
      </c>
      <c r="G12" s="238">
        <f>data!G62</f>
        <v>214108</v>
      </c>
      <c r="H12" s="238">
        <f>data!H62</f>
        <v>718220</v>
      </c>
      <c r="I12" s="238">
        <f>data!I62</f>
        <v>355503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28</v>
      </c>
      <c r="D13" s="238">
        <f>data!D63</f>
        <v>0</v>
      </c>
      <c r="E13" s="238">
        <f>data!E63</f>
        <v>176</v>
      </c>
      <c r="F13" s="238">
        <f>data!F63</f>
        <v>0</v>
      </c>
      <c r="G13" s="238">
        <f>data!G63</f>
        <v>1018467.23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1741306</v>
      </c>
      <c r="D14" s="238">
        <f>data!D64</f>
        <v>0</v>
      </c>
      <c r="E14" s="238">
        <f>data!E64</f>
        <v>4785499</v>
      </c>
      <c r="F14" s="238">
        <f>data!F64</f>
        <v>0</v>
      </c>
      <c r="G14" s="238">
        <f>data!G64</f>
        <v>63378</v>
      </c>
      <c r="H14" s="238">
        <f>data!H64</f>
        <v>55291</v>
      </c>
      <c r="I14" s="238">
        <f>data!I64</f>
        <v>51675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4334</v>
      </c>
      <c r="D16" s="238">
        <f>data!D66</f>
        <v>0</v>
      </c>
      <c r="E16" s="238">
        <f>data!E66</f>
        <v>30085</v>
      </c>
      <c r="F16" s="238">
        <f>data!F66</f>
        <v>0</v>
      </c>
      <c r="G16" s="238">
        <f>data!G66</f>
        <v>-105933</v>
      </c>
      <c r="H16" s="238">
        <f>data!H66</f>
        <v>16235</v>
      </c>
      <c r="I16" s="238">
        <f>data!I66</f>
        <v>19388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43177</v>
      </c>
      <c r="D17" s="238">
        <f>data!D67</f>
        <v>0</v>
      </c>
      <c r="E17" s="238">
        <f>data!E67</f>
        <v>232190</v>
      </c>
      <c r="F17" s="238">
        <f>data!F67</f>
        <v>0</v>
      </c>
      <c r="G17" s="238">
        <f>data!G67</f>
        <v>16888</v>
      </c>
      <c r="H17" s="238">
        <f>data!H67</f>
        <v>0</v>
      </c>
      <c r="I17" s="238">
        <f>data!I67</f>
        <v>564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12165411</v>
      </c>
      <c r="D19" s="238">
        <f>data!D69</f>
        <v>0</v>
      </c>
      <c r="E19" s="238">
        <f>data!E69</f>
        <v>70669078</v>
      </c>
      <c r="F19" s="238">
        <f>data!F69</f>
        <v>0</v>
      </c>
      <c r="G19" s="238">
        <f>data!G69</f>
        <v>1609225</v>
      </c>
      <c r="H19" s="238">
        <f>data!H69</f>
        <v>3859811</v>
      </c>
      <c r="I19" s="238">
        <f>data!I69</f>
        <v>2352255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-142044</v>
      </c>
      <c r="I20" s="238">
        <f>-data!I84</f>
        <v>-120867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33665474</v>
      </c>
      <c r="D21" s="238">
        <f>data!D85</f>
        <v>0</v>
      </c>
      <c r="E21" s="238">
        <f>data!E85</f>
        <v>162131809</v>
      </c>
      <c r="F21" s="238">
        <f>data!F85</f>
        <v>0</v>
      </c>
      <c r="G21" s="238">
        <f>data!G85</f>
        <v>5237814.2300000004</v>
      </c>
      <c r="H21" s="238">
        <f>data!H85</f>
        <v>11166300</v>
      </c>
      <c r="I21" s="238">
        <f>data!I85</f>
        <v>6566279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125808440</v>
      </c>
      <c r="D24" s="238">
        <f>data!D87</f>
        <v>0</v>
      </c>
      <c r="E24" s="238">
        <f>data!E87</f>
        <v>511183053</v>
      </c>
      <c r="F24" s="238">
        <f>data!F87</f>
        <v>0</v>
      </c>
      <c r="G24" s="238">
        <f>data!G87</f>
        <v>14301209</v>
      </c>
      <c r="H24" s="238">
        <f>data!H87</f>
        <v>34948851</v>
      </c>
      <c r="I24" s="238">
        <f>data!I87</f>
        <v>9955652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1211641</v>
      </c>
      <c r="D25" s="238">
        <f>data!D88</f>
        <v>0</v>
      </c>
      <c r="E25" s="238">
        <f>data!E88</f>
        <v>75091588</v>
      </c>
      <c r="F25" s="238">
        <f>data!F88</f>
        <v>0</v>
      </c>
      <c r="G25" s="238">
        <f>data!G88</f>
        <v>0</v>
      </c>
      <c r="H25" s="238">
        <f>data!H88</f>
        <v>119</v>
      </c>
      <c r="I25" s="238">
        <f>data!I88</f>
        <v>1407635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127020081</v>
      </c>
      <c r="D26" s="238">
        <f>data!D89</f>
        <v>0</v>
      </c>
      <c r="E26" s="238">
        <f>data!E89</f>
        <v>586274641</v>
      </c>
      <c r="F26" s="238">
        <f>data!F89</f>
        <v>0</v>
      </c>
      <c r="G26" s="238">
        <f>data!G89</f>
        <v>14301209</v>
      </c>
      <c r="H26" s="238">
        <f>data!H89</f>
        <v>34948970</v>
      </c>
      <c r="I26" s="238">
        <f>data!I89</f>
        <v>11363287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30824</v>
      </c>
      <c r="D28" s="238">
        <f>data!D90</f>
        <v>0</v>
      </c>
      <c r="E28" s="238">
        <f>data!E90</f>
        <v>190945</v>
      </c>
      <c r="F28" s="238">
        <f>data!F90</f>
        <v>0</v>
      </c>
      <c r="G28" s="238">
        <f>data!G90</f>
        <v>7447</v>
      </c>
      <c r="H28" s="238">
        <f>data!H90</f>
        <v>13969</v>
      </c>
      <c r="I28" s="238">
        <f>data!I90</f>
        <v>6199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8535</v>
      </c>
      <c r="D30" s="238">
        <f>data!D92</f>
        <v>0</v>
      </c>
      <c r="E30" s="238">
        <f>data!E92</f>
        <v>52873</v>
      </c>
      <c r="F30" s="238">
        <f>data!F92</f>
        <v>0</v>
      </c>
      <c r="G30" s="238">
        <f>data!G92</f>
        <v>2062</v>
      </c>
      <c r="H30" s="238">
        <f>data!H92</f>
        <v>3868</v>
      </c>
      <c r="I30" s="238">
        <f>data!I92</f>
        <v>1717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99.81</v>
      </c>
      <c r="D32" s="245">
        <f>data!D94</f>
        <v>0</v>
      </c>
      <c r="E32" s="245">
        <f>data!E94</f>
        <v>436.32</v>
      </c>
      <c r="F32" s="245">
        <f>data!F94</f>
        <v>0</v>
      </c>
      <c r="G32" s="245">
        <f>data!G94</f>
        <v>10.86</v>
      </c>
      <c r="H32" s="245">
        <f>data!H94</f>
        <v>24.62</v>
      </c>
      <c r="I32" s="245">
        <f>data!I94</f>
        <v>15.34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Providence Regional Medical Center Everett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13716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3925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63.3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163.6</v>
      </c>
      <c r="I42" s="245">
        <f>data!P60</f>
        <v>253.45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8602803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20180781</v>
      </c>
      <c r="I43" s="238">
        <f>data!P61</f>
        <v>27418759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887191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2221784</v>
      </c>
      <c r="I44" s="238">
        <f>data!P62</f>
        <v>2899179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1940732.25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580514</v>
      </c>
      <c r="I45" s="238">
        <f>data!P63</f>
        <v>12428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976466</v>
      </c>
      <c r="D46" s="238">
        <f>data!K64</f>
        <v>0</v>
      </c>
      <c r="E46" s="238">
        <f>data!L64</f>
        <v>0</v>
      </c>
      <c r="F46" s="238">
        <f>data!M64</f>
        <v>-30695</v>
      </c>
      <c r="G46" s="238">
        <f>data!N64</f>
        <v>0</v>
      </c>
      <c r="H46" s="238">
        <f>data!O64</f>
        <v>1910492</v>
      </c>
      <c r="I46" s="238">
        <f>data!P64</f>
        <v>42608481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143354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86353</v>
      </c>
      <c r="I48" s="238">
        <f>data!P66</f>
        <v>248039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78705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238403</v>
      </c>
      <c r="I49" s="238">
        <f>data!P67</f>
        <v>2270120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950472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5194162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12916883</v>
      </c>
      <c r="I51" s="238">
        <f>data!P69</f>
        <v>20316507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-1740</v>
      </c>
      <c r="I52" s="238">
        <f>-data!P84</f>
        <v>-1242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17823413.25</v>
      </c>
      <c r="D53" s="238">
        <f>data!K85</f>
        <v>0</v>
      </c>
      <c r="E53" s="238">
        <f>data!L85</f>
        <v>0</v>
      </c>
      <c r="F53" s="238">
        <f>data!M85</f>
        <v>-30695</v>
      </c>
      <c r="G53" s="238">
        <f>data!N85</f>
        <v>0</v>
      </c>
      <c r="H53" s="238">
        <f>data!O85</f>
        <v>38133470</v>
      </c>
      <c r="I53" s="238">
        <f>data!P85</f>
        <v>96722743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91383469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122351347</v>
      </c>
      <c r="I56" s="238">
        <f>data!P87</f>
        <v>369664463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792488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9461962</v>
      </c>
      <c r="I57" s="238">
        <f>data!P88</f>
        <v>311381516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92175957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131813309</v>
      </c>
      <c r="I58" s="238">
        <f>data!P89</f>
        <v>681045979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16752</v>
      </c>
      <c r="D60" s="238">
        <f>data!K90</f>
        <v>0</v>
      </c>
      <c r="E60" s="238">
        <f>data!L90</f>
        <v>0</v>
      </c>
      <c r="F60" s="238">
        <f>data!M90</f>
        <v>12194</v>
      </c>
      <c r="G60" s="238">
        <f>data!N90</f>
        <v>0</v>
      </c>
      <c r="H60" s="238">
        <f>data!O90</f>
        <v>50404</v>
      </c>
      <c r="I60" s="238">
        <f>data!P90</f>
        <v>83062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4639</v>
      </c>
      <c r="D62" s="238">
        <f>data!K92</f>
        <v>0</v>
      </c>
      <c r="E62" s="238">
        <f>data!L92</f>
        <v>0</v>
      </c>
      <c r="F62" s="238">
        <f>data!M92</f>
        <v>3377</v>
      </c>
      <c r="G62" s="238">
        <f>data!N92</f>
        <v>0</v>
      </c>
      <c r="H62" s="238">
        <f>data!O92</f>
        <v>13957</v>
      </c>
      <c r="I62" s="238">
        <f>data!P92</f>
        <v>23000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47.64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94.75</v>
      </c>
      <c r="I64" s="245">
        <f>data!P94</f>
        <v>107.68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Providence Regional Medical Center Everett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31.81</v>
      </c>
      <c r="D74" s="245">
        <f>data!R60</f>
        <v>11.35</v>
      </c>
      <c r="E74" s="245">
        <f>data!S60</f>
        <v>1.52</v>
      </c>
      <c r="F74" s="245">
        <f>data!T60</f>
        <v>12.46</v>
      </c>
      <c r="G74" s="245">
        <f>data!U60</f>
        <v>121.58</v>
      </c>
      <c r="H74" s="245">
        <f>data!V60</f>
        <v>55</v>
      </c>
      <c r="I74" s="245">
        <f>data!W60</f>
        <v>16.38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4707174</v>
      </c>
      <c r="D75" s="238">
        <f>data!R61</f>
        <v>860017</v>
      </c>
      <c r="E75" s="238">
        <f>data!S61</f>
        <v>76831</v>
      </c>
      <c r="F75" s="238">
        <f>data!T61</f>
        <v>1997159</v>
      </c>
      <c r="G75" s="238">
        <f>data!U61</f>
        <v>11330877</v>
      </c>
      <c r="H75" s="238">
        <f>data!V61</f>
        <v>6382594</v>
      </c>
      <c r="I75" s="238">
        <f>data!W61</f>
        <v>1868432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492196</v>
      </c>
      <c r="D76" s="238">
        <f>data!R62</f>
        <v>92129</v>
      </c>
      <c r="E76" s="238">
        <f>data!S62</f>
        <v>5601</v>
      </c>
      <c r="F76" s="238">
        <f>data!T62</f>
        <v>213558</v>
      </c>
      <c r="G76" s="238">
        <f>data!U62</f>
        <v>1178651</v>
      </c>
      <c r="H76" s="238">
        <f>data!V62</f>
        <v>645042</v>
      </c>
      <c r="I76" s="238">
        <f>data!W62</f>
        <v>170733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4</v>
      </c>
      <c r="D77" s="238">
        <f>data!R63</f>
        <v>15076120</v>
      </c>
      <c r="E77" s="238">
        <f>data!S63</f>
        <v>0</v>
      </c>
      <c r="F77" s="238">
        <f>data!T63</f>
        <v>0</v>
      </c>
      <c r="G77" s="238">
        <f>data!U63</f>
        <v>23418.42</v>
      </c>
      <c r="H77" s="238">
        <f>data!V63</f>
        <v>294259.93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1138670</v>
      </c>
      <c r="D78" s="238">
        <f>data!R64</f>
        <v>780602</v>
      </c>
      <c r="E78" s="238">
        <f>data!S64</f>
        <v>-521067</v>
      </c>
      <c r="F78" s="238">
        <f>data!T64</f>
        <v>361234</v>
      </c>
      <c r="G78" s="238">
        <f>data!U64</f>
        <v>5086427</v>
      </c>
      <c r="H78" s="238">
        <f>data!V64</f>
        <v>25302512</v>
      </c>
      <c r="I78" s="238">
        <f>data!W64</f>
        <v>327454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2874</v>
      </c>
      <c r="D80" s="238">
        <f>data!R66</f>
        <v>8327</v>
      </c>
      <c r="E80" s="238">
        <f>data!S66</f>
        <v>208718</v>
      </c>
      <c r="F80" s="238">
        <f>data!T66</f>
        <v>506</v>
      </c>
      <c r="G80" s="238">
        <f>data!U66</f>
        <v>4141559</v>
      </c>
      <c r="H80" s="238">
        <f>data!V66</f>
        <v>324110</v>
      </c>
      <c r="I80" s="238">
        <f>data!W66</f>
        <v>39009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19922</v>
      </c>
      <c r="D81" s="238">
        <f>data!R67</f>
        <v>32814</v>
      </c>
      <c r="E81" s="238">
        <f>data!S67</f>
        <v>2958</v>
      </c>
      <c r="F81" s="238">
        <f>data!T67</f>
        <v>28729</v>
      </c>
      <c r="G81" s="238">
        <f>data!U67</f>
        <v>123493</v>
      </c>
      <c r="H81" s="238">
        <f>data!V67</f>
        <v>436500</v>
      </c>
      <c r="I81" s="238">
        <f>data!W67</f>
        <v>698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1383</v>
      </c>
      <c r="F82" s="238">
        <f>data!T68</f>
        <v>0</v>
      </c>
      <c r="G82" s="238">
        <f>data!U68</f>
        <v>17403</v>
      </c>
      <c r="H82" s="238">
        <f>data!V68</f>
        <v>75668</v>
      </c>
      <c r="I82" s="238">
        <f>data!W68</f>
        <v>97004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2886522</v>
      </c>
      <c r="D83" s="238">
        <f>data!R69</f>
        <v>734549</v>
      </c>
      <c r="E83" s="238">
        <f>data!S69</f>
        <v>192340</v>
      </c>
      <c r="F83" s="238">
        <f>data!T69</f>
        <v>1130437</v>
      </c>
      <c r="G83" s="238">
        <f>data!U69</f>
        <v>9882476</v>
      </c>
      <c r="H83" s="238">
        <f>data!V69</f>
        <v>5918421</v>
      </c>
      <c r="I83" s="238">
        <f>data!W69</f>
        <v>1432082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-185242</v>
      </c>
      <c r="H84" s="238">
        <f>-data!V84</f>
        <v>-61718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9247362</v>
      </c>
      <c r="D85" s="238">
        <f>data!R85</f>
        <v>17584558</v>
      </c>
      <c r="E85" s="238">
        <f>data!S85</f>
        <v>-33236</v>
      </c>
      <c r="F85" s="238">
        <f>data!T85</f>
        <v>3731623</v>
      </c>
      <c r="G85" s="238">
        <f>data!U85</f>
        <v>31599062.420000002</v>
      </c>
      <c r="H85" s="238">
        <f>data!V85</f>
        <v>39317388.93</v>
      </c>
      <c r="I85" s="238">
        <f>data!W85</f>
        <v>3935412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16599473</v>
      </c>
      <c r="D88" s="238">
        <f>data!R87</f>
        <v>-17710</v>
      </c>
      <c r="E88" s="238">
        <f>data!S87</f>
        <v>0</v>
      </c>
      <c r="F88" s="238">
        <f>data!T87</f>
        <v>12025183</v>
      </c>
      <c r="G88" s="238">
        <f>data!U87</f>
        <v>148637471</v>
      </c>
      <c r="H88" s="238">
        <f>data!V87</f>
        <v>136776129</v>
      </c>
      <c r="I88" s="238">
        <f>data!W87</f>
        <v>14278119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17390368</v>
      </c>
      <c r="D89" s="238">
        <f>data!R88</f>
        <v>17710</v>
      </c>
      <c r="E89" s="238">
        <f>data!S88</f>
        <v>0</v>
      </c>
      <c r="F89" s="238">
        <f>data!T88</f>
        <v>985786</v>
      </c>
      <c r="G89" s="238">
        <f>data!U88</f>
        <v>84186223</v>
      </c>
      <c r="H89" s="238">
        <f>data!V88</f>
        <v>163609156</v>
      </c>
      <c r="I89" s="238">
        <f>data!W88</f>
        <v>22408823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33989841</v>
      </c>
      <c r="D90" s="238">
        <f>data!R89</f>
        <v>0</v>
      </c>
      <c r="E90" s="238">
        <f>data!S89</f>
        <v>0</v>
      </c>
      <c r="F90" s="238">
        <f>data!T89</f>
        <v>13010969</v>
      </c>
      <c r="G90" s="238">
        <f>data!U89</f>
        <v>232823694</v>
      </c>
      <c r="H90" s="238">
        <f>data!V89</f>
        <v>300385285</v>
      </c>
      <c r="I90" s="238">
        <f>data!W89</f>
        <v>36686942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33679</v>
      </c>
      <c r="D92" s="238">
        <f>data!R90</f>
        <v>684</v>
      </c>
      <c r="E92" s="238">
        <f>data!S90</f>
        <v>37918</v>
      </c>
      <c r="F92" s="238">
        <f>data!T90</f>
        <v>0</v>
      </c>
      <c r="G92" s="238">
        <f>data!U90</f>
        <v>16510</v>
      </c>
      <c r="H92" s="238">
        <f>data!V90</f>
        <v>15635</v>
      </c>
      <c r="I92" s="238">
        <f>data!W90</f>
        <v>2953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9326</v>
      </c>
      <c r="D94" s="238">
        <f>data!R92</f>
        <v>189</v>
      </c>
      <c r="E94" s="238">
        <f>data!S92</f>
        <v>10500</v>
      </c>
      <c r="F94" s="238">
        <f>data!T92</f>
        <v>0</v>
      </c>
      <c r="G94" s="238">
        <f>data!U92</f>
        <v>4572</v>
      </c>
      <c r="H94" s="238">
        <f>data!V92</f>
        <v>4329</v>
      </c>
      <c r="I94" s="238">
        <f>data!W92</f>
        <v>818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23.01</v>
      </c>
      <c r="D96" s="245">
        <f>data!R94</f>
        <v>0</v>
      </c>
      <c r="E96" s="245">
        <f>data!S94</f>
        <v>0</v>
      </c>
      <c r="F96" s="245">
        <f>data!T94</f>
        <v>10.39</v>
      </c>
      <c r="G96" s="245">
        <f>data!U94</f>
        <v>0.01</v>
      </c>
      <c r="H96" s="245">
        <f>data!V94</f>
        <v>15.03</v>
      </c>
      <c r="I96" s="245">
        <f>data!W94</f>
        <v>7.0000000000000007E-2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Providence Regional Medical Center Everett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24.94</v>
      </c>
      <c r="D106" s="245">
        <f>data!Y60</f>
        <v>131.84</v>
      </c>
      <c r="E106" s="245">
        <f>data!Z60</f>
        <v>26.36</v>
      </c>
      <c r="F106" s="245">
        <f>data!AA60</f>
        <v>7.33</v>
      </c>
      <c r="G106" s="245">
        <f>data!AB60</f>
        <v>81.48</v>
      </c>
      <c r="H106" s="245">
        <f>data!AC60</f>
        <v>58.05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2309081</v>
      </c>
      <c r="D107" s="238">
        <f>data!Y61</f>
        <v>14768989</v>
      </c>
      <c r="E107" s="238">
        <f>data!Z61</f>
        <v>3227851</v>
      </c>
      <c r="F107" s="238">
        <f>data!AA61</f>
        <v>1085894</v>
      </c>
      <c r="G107" s="238">
        <f>data!AB61</f>
        <v>10788605</v>
      </c>
      <c r="H107" s="238">
        <f>data!AC61</f>
        <v>6189021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231478</v>
      </c>
      <c r="D108" s="238">
        <f>data!Y62</f>
        <v>1498526</v>
      </c>
      <c r="E108" s="238">
        <f>data!Z62</f>
        <v>331103</v>
      </c>
      <c r="F108" s="238">
        <f>data!AA62</f>
        <v>110290</v>
      </c>
      <c r="G108" s="238">
        <f>data!AB62</f>
        <v>1247402</v>
      </c>
      <c r="H108" s="238">
        <f>data!AC62</f>
        <v>654411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3000000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1200710</v>
      </c>
      <c r="D110" s="238">
        <f>data!Y64</f>
        <v>4929595</v>
      </c>
      <c r="E110" s="238">
        <f>data!Z64</f>
        <v>76677</v>
      </c>
      <c r="F110" s="238">
        <f>data!AA64</f>
        <v>5149422</v>
      </c>
      <c r="G110" s="238">
        <f>data!AB64</f>
        <v>18610445</v>
      </c>
      <c r="H110" s="238">
        <f>data!AC64</f>
        <v>1346686</v>
      </c>
      <c r="I110" s="238">
        <f>data!AD64</f>
        <v>-74004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345083</v>
      </c>
      <c r="D112" s="238">
        <f>data!Y66</f>
        <v>619858</v>
      </c>
      <c r="E112" s="238">
        <f>data!Z66</f>
        <v>1220769</v>
      </c>
      <c r="F112" s="238">
        <f>data!AA66</f>
        <v>78556</v>
      </c>
      <c r="G112" s="238">
        <f>data!AB66</f>
        <v>1224963</v>
      </c>
      <c r="H112" s="238">
        <f>data!AC66</f>
        <v>36264</v>
      </c>
      <c r="I112" s="238">
        <f>data!AD66</f>
        <v>2931957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234111</v>
      </c>
      <c r="D113" s="238">
        <f>data!Y67</f>
        <v>1114695</v>
      </c>
      <c r="E113" s="238">
        <f>data!Z67</f>
        <v>1123924</v>
      </c>
      <c r="F113" s="238">
        <f>data!AA67</f>
        <v>100378</v>
      </c>
      <c r="G113" s="238">
        <f>data!AB67</f>
        <v>258275</v>
      </c>
      <c r="H113" s="238">
        <f>data!AC67</f>
        <v>103044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312921</v>
      </c>
      <c r="D114" s="238">
        <f>data!Y68</f>
        <v>198857</v>
      </c>
      <c r="E114" s="238">
        <f>data!Z68</f>
        <v>1292040</v>
      </c>
      <c r="F114" s="238">
        <f>data!AA68</f>
        <v>94541</v>
      </c>
      <c r="G114" s="238">
        <f>data!AB68</f>
        <v>893572</v>
      </c>
      <c r="H114" s="238">
        <f>data!AC68</f>
        <v>155027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2365809</v>
      </c>
      <c r="D115" s="238">
        <f>data!Y69</f>
        <v>9879630</v>
      </c>
      <c r="E115" s="238">
        <f>data!Z69</f>
        <v>3032675</v>
      </c>
      <c r="F115" s="238">
        <f>data!AA69</f>
        <v>1117882</v>
      </c>
      <c r="G115" s="238">
        <f>data!AB69</f>
        <v>6260467</v>
      </c>
      <c r="H115" s="238">
        <f>data!AC69</f>
        <v>4806051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-118012</v>
      </c>
      <c r="E116" s="238">
        <f>-data!Z84</f>
        <v>0</v>
      </c>
      <c r="F116" s="238">
        <f>-data!AA84</f>
        <v>0</v>
      </c>
      <c r="G116" s="238">
        <f>-data!AB84</f>
        <v>-3807985</v>
      </c>
      <c r="H116" s="238">
        <f>-data!AC84</f>
        <v>-18750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6999193</v>
      </c>
      <c r="D117" s="238">
        <f>data!Y85</f>
        <v>35892138</v>
      </c>
      <c r="E117" s="238">
        <f>data!Z85</f>
        <v>10305039</v>
      </c>
      <c r="F117" s="238">
        <f>data!AA85</f>
        <v>7736963</v>
      </c>
      <c r="G117" s="238">
        <f>data!AB85</f>
        <v>35475744</v>
      </c>
      <c r="H117" s="238">
        <f>data!AC85</f>
        <v>13271754</v>
      </c>
      <c r="I117" s="238">
        <f>data!AD85</f>
        <v>2857953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70552984</v>
      </c>
      <c r="D120" s="238">
        <f>data!Y87</f>
        <v>73345654</v>
      </c>
      <c r="E120" s="238">
        <f>data!Z87</f>
        <v>1662778</v>
      </c>
      <c r="F120" s="238">
        <f>data!AA87</f>
        <v>2312688</v>
      </c>
      <c r="G120" s="238">
        <f>data!AB87</f>
        <v>127016697</v>
      </c>
      <c r="H120" s="238">
        <f>data!AC87</f>
        <v>89504644</v>
      </c>
      <c r="I120" s="238">
        <f>data!AD87</f>
        <v>8068834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98603381</v>
      </c>
      <c r="D121" s="238">
        <f>data!Y88</f>
        <v>133576039</v>
      </c>
      <c r="E121" s="238">
        <f>data!Z88</f>
        <v>45495025</v>
      </c>
      <c r="F121" s="238">
        <f>data!AA88</f>
        <v>27609594</v>
      </c>
      <c r="G121" s="238">
        <f>data!AB88</f>
        <v>50924816</v>
      </c>
      <c r="H121" s="238">
        <f>data!AC88</f>
        <v>5784087</v>
      </c>
      <c r="I121" s="238">
        <f>data!AD88</f>
        <v>390742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169156365</v>
      </c>
      <c r="D122" s="238">
        <f>data!Y89</f>
        <v>206921693</v>
      </c>
      <c r="E122" s="238">
        <f>data!Z89</f>
        <v>47157803</v>
      </c>
      <c r="F122" s="238">
        <f>data!AA89</f>
        <v>29922282</v>
      </c>
      <c r="G122" s="238">
        <f>data!AB89</f>
        <v>177941513</v>
      </c>
      <c r="H122" s="238">
        <f>data!AC89</f>
        <v>95288731</v>
      </c>
      <c r="I122" s="238">
        <f>data!AD89</f>
        <v>8459576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3929</v>
      </c>
      <c r="D124" s="238">
        <f>data!Y90</f>
        <v>36327</v>
      </c>
      <c r="E124" s="238">
        <f>data!Z90</f>
        <v>0</v>
      </c>
      <c r="F124" s="238">
        <f>data!AA90</f>
        <v>4246</v>
      </c>
      <c r="G124" s="238">
        <f>data!AB90</f>
        <v>10102</v>
      </c>
      <c r="H124" s="238">
        <f>data!AC90</f>
        <v>2062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1088</v>
      </c>
      <c r="D126" s="238">
        <f>data!Y92</f>
        <v>10059</v>
      </c>
      <c r="E126" s="238">
        <f>data!Z92</f>
        <v>0</v>
      </c>
      <c r="F126" s="238">
        <f>data!AA92</f>
        <v>1176</v>
      </c>
      <c r="G126" s="238">
        <f>data!AB92</f>
        <v>2797</v>
      </c>
      <c r="H126" s="238">
        <f>data!AC92</f>
        <v>571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0.92</v>
      </c>
      <c r="D128" s="245">
        <f>data!Y94</f>
        <v>6.61</v>
      </c>
      <c r="E128" s="245">
        <f>data!Z94</f>
        <v>2.4</v>
      </c>
      <c r="F128" s="245">
        <f>data!AA94</f>
        <v>0.21</v>
      </c>
      <c r="G128" s="245">
        <f>data!AB94</f>
        <v>0</v>
      </c>
      <c r="H128" s="245">
        <f>data!AC94</f>
        <v>0.03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Providence Regional Medical Center Everett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60.52</v>
      </c>
      <c r="D138" s="245">
        <f>data!AF60</f>
        <v>0</v>
      </c>
      <c r="E138" s="245">
        <f>data!AG60</f>
        <v>158.30000000000001</v>
      </c>
      <c r="F138" s="245">
        <f>data!AH60</f>
        <v>0</v>
      </c>
      <c r="G138" s="245">
        <f>data!AI60</f>
        <v>0</v>
      </c>
      <c r="H138" s="245">
        <f>data!AJ60</f>
        <v>108.16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7313250</v>
      </c>
      <c r="D139" s="238">
        <f>data!AF61</f>
        <v>0</v>
      </c>
      <c r="E139" s="238">
        <f>data!AG61</f>
        <v>18883194</v>
      </c>
      <c r="F139" s="238">
        <f>data!AH61</f>
        <v>0</v>
      </c>
      <c r="G139" s="238">
        <f>data!AI61</f>
        <v>0</v>
      </c>
      <c r="H139" s="238">
        <f>data!AJ61</f>
        <v>11608606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751103</v>
      </c>
      <c r="D140" s="238">
        <f>data!AF62</f>
        <v>0</v>
      </c>
      <c r="E140" s="238">
        <f>data!AG62</f>
        <v>2301164</v>
      </c>
      <c r="F140" s="238">
        <f>data!AH62</f>
        <v>0</v>
      </c>
      <c r="G140" s="238">
        <f>data!AI62</f>
        <v>0</v>
      </c>
      <c r="H140" s="238">
        <f>data!AJ62</f>
        <v>1227891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827087</v>
      </c>
      <c r="F141" s="238">
        <f>data!AH63</f>
        <v>0</v>
      </c>
      <c r="G141" s="238">
        <f>data!AI63</f>
        <v>0</v>
      </c>
      <c r="H141" s="238">
        <f>data!AJ63</f>
        <v>117863.37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20063</v>
      </c>
      <c r="D142" s="238">
        <f>data!AF64</f>
        <v>0</v>
      </c>
      <c r="E142" s="238">
        <f>data!AG64</f>
        <v>3386397</v>
      </c>
      <c r="F142" s="238">
        <f>data!AH64</f>
        <v>0</v>
      </c>
      <c r="G142" s="238">
        <f>data!AI64</f>
        <v>0</v>
      </c>
      <c r="H142" s="238">
        <f>data!AJ64</f>
        <v>932778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3109</v>
      </c>
      <c r="D144" s="238">
        <f>data!AF66</f>
        <v>0</v>
      </c>
      <c r="E144" s="238">
        <f>data!AG66</f>
        <v>262856</v>
      </c>
      <c r="F144" s="238">
        <f>data!AH66</f>
        <v>0</v>
      </c>
      <c r="G144" s="238">
        <f>data!AI66</f>
        <v>0</v>
      </c>
      <c r="H144" s="238">
        <f>data!AJ66</f>
        <v>610225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10698</v>
      </c>
      <c r="D145" s="238">
        <f>data!AF67</f>
        <v>0</v>
      </c>
      <c r="E145" s="238">
        <f>data!AG67</f>
        <v>70775</v>
      </c>
      <c r="F145" s="238">
        <f>data!AH67</f>
        <v>0</v>
      </c>
      <c r="G145" s="238">
        <f>data!AI67</f>
        <v>0</v>
      </c>
      <c r="H145" s="238">
        <f>data!AJ67</f>
        <v>174616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5976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188085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4165715</v>
      </c>
      <c r="D147" s="238">
        <f>data!AF69</f>
        <v>0</v>
      </c>
      <c r="E147" s="238">
        <f>data!AG69</f>
        <v>12495686</v>
      </c>
      <c r="F147" s="238">
        <f>data!AH69</f>
        <v>0</v>
      </c>
      <c r="G147" s="238">
        <f>data!AI69</f>
        <v>0</v>
      </c>
      <c r="H147" s="238">
        <f>data!AJ69</f>
        <v>13232888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-2400</v>
      </c>
      <c r="F148" s="238">
        <f>-data!AH84</f>
        <v>0</v>
      </c>
      <c r="G148" s="238">
        <f>-data!AI84</f>
        <v>0</v>
      </c>
      <c r="H148" s="238">
        <f>-data!AJ84</f>
        <v>-436564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12269914</v>
      </c>
      <c r="D149" s="238">
        <f>data!AF85</f>
        <v>0</v>
      </c>
      <c r="E149" s="238">
        <f>data!AG85</f>
        <v>38224759</v>
      </c>
      <c r="F149" s="238">
        <f>data!AH85</f>
        <v>0</v>
      </c>
      <c r="G149" s="238">
        <f>data!AI85</f>
        <v>0</v>
      </c>
      <c r="H149" s="238">
        <f>data!AJ85</f>
        <v>27656388.369999997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17011334</v>
      </c>
      <c r="D152" s="238">
        <f>data!AF87</f>
        <v>0</v>
      </c>
      <c r="E152" s="238">
        <f>data!AG87</f>
        <v>142199663</v>
      </c>
      <c r="F152" s="238">
        <f>data!AH87</f>
        <v>0</v>
      </c>
      <c r="G152" s="238">
        <f>data!AI87</f>
        <v>0</v>
      </c>
      <c r="H152" s="238">
        <f>data!AJ87</f>
        <v>461731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3661855</v>
      </c>
      <c r="D153" s="238">
        <f>data!AF88</f>
        <v>0</v>
      </c>
      <c r="E153" s="238">
        <f>data!AG88</f>
        <v>273481953</v>
      </c>
      <c r="F153" s="238">
        <f>data!AH88</f>
        <v>0</v>
      </c>
      <c r="G153" s="238">
        <f>data!AI88</f>
        <v>0</v>
      </c>
      <c r="H153" s="238">
        <f>data!AJ88</f>
        <v>26293196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20673189</v>
      </c>
      <c r="D154" s="238">
        <f>data!AF89</f>
        <v>0</v>
      </c>
      <c r="E154" s="238">
        <f>data!AG89</f>
        <v>415681616</v>
      </c>
      <c r="F154" s="238">
        <f>data!AH89</f>
        <v>0</v>
      </c>
      <c r="G154" s="238">
        <f>data!AI89</f>
        <v>0</v>
      </c>
      <c r="H154" s="238">
        <f>data!AJ89</f>
        <v>26754927</v>
      </c>
      <c r="I154" s="238">
        <f>data!AK89</f>
        <v>0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9595</v>
      </c>
      <c r="D156" s="238">
        <f>data!AF90</f>
        <v>0</v>
      </c>
      <c r="E156" s="238">
        <f>data!AG90</f>
        <v>50920</v>
      </c>
      <c r="F156" s="238">
        <f>data!AH90</f>
        <v>0</v>
      </c>
      <c r="G156" s="238">
        <f>data!AI90</f>
        <v>0</v>
      </c>
      <c r="H156" s="238">
        <f>data!AJ90</f>
        <v>25327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2657</v>
      </c>
      <c r="D158" s="238">
        <f>data!AF92</f>
        <v>0</v>
      </c>
      <c r="E158" s="238">
        <f>data!AG92</f>
        <v>14100</v>
      </c>
      <c r="F158" s="238">
        <f>data!AH92</f>
        <v>0</v>
      </c>
      <c r="G158" s="238">
        <f>data!AI92</f>
        <v>0</v>
      </c>
      <c r="H158" s="238">
        <f>data!AJ92</f>
        <v>7013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92.86</v>
      </c>
      <c r="F160" s="245">
        <f>data!AH94</f>
        <v>0</v>
      </c>
      <c r="G160" s="245">
        <f>data!AI94</f>
        <v>0</v>
      </c>
      <c r="H160" s="245">
        <f>data!AJ94</f>
        <v>14.06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Providence Regional Medical Center Everett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35.92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4060378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499488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1380159.12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217951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781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13881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2991551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9164189.120000001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9744227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14404177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24148404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10425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2887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17.93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Providence Regional Medical Center Everett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4.29</v>
      </c>
      <c r="F202" s="245">
        <f>data!AV60</f>
        <v>19.45</v>
      </c>
      <c r="G202" s="245">
        <f>data!AW60</f>
        <v>0.03</v>
      </c>
      <c r="H202" s="245">
        <f>data!AX60</f>
        <v>0</v>
      </c>
      <c r="I202" s="245">
        <f>data!AY60</f>
        <v>110.8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361701</v>
      </c>
      <c r="F203" s="238">
        <f>data!AV61</f>
        <v>3055444</v>
      </c>
      <c r="G203" s="238">
        <f>data!AW61</f>
        <v>94780</v>
      </c>
      <c r="H203" s="238">
        <f>data!AX61</f>
        <v>0</v>
      </c>
      <c r="I203" s="238">
        <f>data!AY61</f>
        <v>6796799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35521</v>
      </c>
      <c r="F204" s="238">
        <f>data!AV62</f>
        <v>415718</v>
      </c>
      <c r="G204" s="238">
        <f>data!AW62</f>
        <v>0</v>
      </c>
      <c r="H204" s="238">
        <f>data!AX62</f>
        <v>0</v>
      </c>
      <c r="I204" s="238">
        <f>data!AY62</f>
        <v>688042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105</v>
      </c>
      <c r="F206" s="238">
        <f>data!AV64</f>
        <v>554726</v>
      </c>
      <c r="G206" s="238">
        <f>data!AW64</f>
        <v>0</v>
      </c>
      <c r="H206" s="238">
        <f>data!AX64</f>
        <v>0</v>
      </c>
      <c r="I206" s="238">
        <f>data!AY64</f>
        <v>1452082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1778</v>
      </c>
      <c r="F208" s="238">
        <f>data!AV66</f>
        <v>653119</v>
      </c>
      <c r="G208" s="238">
        <f>data!AW66</f>
        <v>221123</v>
      </c>
      <c r="H208" s="238">
        <f>data!AX66</f>
        <v>481843</v>
      </c>
      <c r="I208" s="238">
        <f>data!AY66</f>
        <v>6797982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1039</v>
      </c>
      <c r="G209" s="238">
        <f>data!AW67</f>
        <v>0</v>
      </c>
      <c r="H209" s="238">
        <f>data!AX67</f>
        <v>0</v>
      </c>
      <c r="I209" s="238">
        <f>data!AY67</f>
        <v>24001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102143</v>
      </c>
      <c r="G210" s="238">
        <f>data!AW68</f>
        <v>0</v>
      </c>
      <c r="H210" s="238">
        <f>data!AX68</f>
        <v>0</v>
      </c>
      <c r="I210" s="238">
        <f>data!AY68</f>
        <v>8144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201076</v>
      </c>
      <c r="F211" s="238">
        <f>data!AV69</f>
        <v>1701541</v>
      </c>
      <c r="G211" s="238">
        <f>data!AW69</f>
        <v>56383</v>
      </c>
      <c r="H211" s="238">
        <f>data!AX69</f>
        <v>0</v>
      </c>
      <c r="I211" s="238">
        <f>data!AY69</f>
        <v>4048490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-245698</v>
      </c>
      <c r="G212" s="238">
        <f>-data!AW84</f>
        <v>0</v>
      </c>
      <c r="H212" s="238">
        <f>-data!AX84</f>
        <v>0</v>
      </c>
      <c r="I212" s="238">
        <f>-data!AY84</f>
        <v>-5395091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600181</v>
      </c>
      <c r="F213" s="238">
        <f>data!AV85</f>
        <v>6238032</v>
      </c>
      <c r="G213" s="238">
        <f>data!AW85</f>
        <v>372286</v>
      </c>
      <c r="H213" s="238">
        <f>data!AX85</f>
        <v>481843</v>
      </c>
      <c r="I213" s="238">
        <f>data!AY85</f>
        <v>14420449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2823</v>
      </c>
      <c r="F216" s="238">
        <f>data!AV87</f>
        <v>11235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1349628</v>
      </c>
      <c r="F217" s="238">
        <f>data!AV88</f>
        <v>9112828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1352451</v>
      </c>
      <c r="F218" s="238">
        <f>data!AV89</f>
        <v>9124063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1054</v>
      </c>
      <c r="F220" s="238">
        <f>data!AV90</f>
        <v>41899</v>
      </c>
      <c r="G220" s="238">
        <f>data!AW90</f>
        <v>0</v>
      </c>
      <c r="H220" s="238">
        <f>data!AX90</f>
        <v>0</v>
      </c>
      <c r="I220" s="238">
        <f>data!AY90</f>
        <v>27211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292</v>
      </c>
      <c r="F222" s="238">
        <f>data!AV92</f>
        <v>11602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1.1399999999999999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Providence Regional Medical Center Everett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1112832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34.04</v>
      </c>
      <c r="D234" s="245">
        <f>data!BA60</f>
        <v>7.79</v>
      </c>
      <c r="E234" s="245">
        <f>data!BB60</f>
        <v>60.27</v>
      </c>
      <c r="F234" s="245">
        <f>data!BC60</f>
        <v>34.049999999999997</v>
      </c>
      <c r="G234" s="245">
        <f>data!BD60</f>
        <v>0</v>
      </c>
      <c r="H234" s="245">
        <f>data!BE60</f>
        <v>234.9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1876088</v>
      </c>
      <c r="D235" s="238">
        <f>data!BA61</f>
        <v>382259</v>
      </c>
      <c r="E235" s="238">
        <f>data!BB61</f>
        <v>6679713</v>
      </c>
      <c r="F235" s="238">
        <f>data!BC61</f>
        <v>1769396</v>
      </c>
      <c r="G235" s="238">
        <f>data!BD61</f>
        <v>0</v>
      </c>
      <c r="H235" s="238">
        <f>data!BE61</f>
        <v>15235320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195160</v>
      </c>
      <c r="D236" s="238">
        <f>data!BA62</f>
        <v>25829</v>
      </c>
      <c r="E236" s="238">
        <f>data!BB62</f>
        <v>737473</v>
      </c>
      <c r="F236" s="238">
        <f>data!BC62</f>
        <v>186476</v>
      </c>
      <c r="G236" s="238">
        <f>data!BD62</f>
        <v>0</v>
      </c>
      <c r="H236" s="238">
        <f>data!BE62</f>
        <v>1609578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6000</v>
      </c>
      <c r="F237" s="238">
        <f>data!BC63</f>
        <v>0</v>
      </c>
      <c r="G237" s="238">
        <f>data!BD63</f>
        <v>0</v>
      </c>
      <c r="H237" s="238">
        <f>data!BE63</f>
        <v>2881.76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42131</v>
      </c>
      <c r="D238" s="238">
        <f>data!BA64</f>
        <v>86707</v>
      </c>
      <c r="E238" s="238">
        <f>data!BB64</f>
        <v>154617</v>
      </c>
      <c r="F238" s="238">
        <f>data!BC64</f>
        <v>9400</v>
      </c>
      <c r="G238" s="238">
        <f>data!BD64</f>
        <v>0</v>
      </c>
      <c r="H238" s="238">
        <f>data!BE64</f>
        <v>2130682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103568</v>
      </c>
      <c r="D240" s="238">
        <f>data!BA66</f>
        <v>1433675</v>
      </c>
      <c r="E240" s="238">
        <f>data!BB66</f>
        <v>293926</v>
      </c>
      <c r="F240" s="238">
        <f>data!BC66</f>
        <v>540</v>
      </c>
      <c r="G240" s="238">
        <f>data!BD66</f>
        <v>2165</v>
      </c>
      <c r="H240" s="238">
        <f>data!BE66</f>
        <v>2857699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3380</v>
      </c>
      <c r="D241" s="238">
        <f>data!BA67</f>
        <v>2304</v>
      </c>
      <c r="E241" s="238">
        <f>data!BB67</f>
        <v>0</v>
      </c>
      <c r="F241" s="238">
        <f>data!BC67</f>
        <v>1702</v>
      </c>
      <c r="G241" s="238">
        <f>data!BD67</f>
        <v>0</v>
      </c>
      <c r="H241" s="238">
        <f>data!BE67</f>
        <v>2285207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43485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2530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1161711</v>
      </c>
      <c r="D243" s="238">
        <f>data!BA69</f>
        <v>2486594</v>
      </c>
      <c r="E243" s="238">
        <f>data!BB69</f>
        <v>4308925</v>
      </c>
      <c r="F243" s="238">
        <f>data!BC69</f>
        <v>983842</v>
      </c>
      <c r="G243" s="238">
        <f>data!BD69</f>
        <v>0</v>
      </c>
      <c r="H243" s="238">
        <f>data!BE69</f>
        <v>15750280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-179646</v>
      </c>
      <c r="D244" s="238">
        <f>-data!BA84</f>
        <v>-126371</v>
      </c>
      <c r="E244" s="238">
        <f>-data!BB84</f>
        <v>-4000</v>
      </c>
      <c r="F244" s="238">
        <f>-data!BC84</f>
        <v>0</v>
      </c>
      <c r="G244" s="238">
        <f>-data!BD84</f>
        <v>0</v>
      </c>
      <c r="H244" s="238">
        <f>-data!BE84</f>
        <v>-231942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3245877</v>
      </c>
      <c r="D245" s="238">
        <f>data!BA85</f>
        <v>4290997</v>
      </c>
      <c r="E245" s="238">
        <f>data!BB85</f>
        <v>12176654</v>
      </c>
      <c r="F245" s="238">
        <f>data!BC85</f>
        <v>2951356</v>
      </c>
      <c r="G245" s="238">
        <f>data!BD85</f>
        <v>2165</v>
      </c>
      <c r="H245" s="238">
        <f>data!BE85</f>
        <v>39642235.760000005</v>
      </c>
      <c r="I245" s="238">
        <f>data!BF85</f>
        <v>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925</v>
      </c>
      <c r="D252" s="254">
        <f>data!BA90</f>
        <v>3818</v>
      </c>
      <c r="E252" s="254">
        <f>data!BB90</f>
        <v>1524</v>
      </c>
      <c r="F252" s="254">
        <f>data!BC90</f>
        <v>590</v>
      </c>
      <c r="G252" s="254">
        <f>data!BD90</f>
        <v>110</v>
      </c>
      <c r="H252" s="254">
        <f>data!BE90</f>
        <v>258343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1057</v>
      </c>
      <c r="E254" s="254">
        <f>data!BB92</f>
        <v>422</v>
      </c>
      <c r="F254" s="254">
        <f>data!BC92</f>
        <v>163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Providence Regional Medical Center Everett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18.72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32.99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1193641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2436464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124016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229989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10112</v>
      </c>
      <c r="D270" s="238">
        <f>data!BH64</f>
        <v>941</v>
      </c>
      <c r="E270" s="238">
        <f>data!BI64</f>
        <v>0</v>
      </c>
      <c r="F270" s="238">
        <f>data!BJ64</f>
        <v>0</v>
      </c>
      <c r="G270" s="238">
        <f>data!BK64</f>
        <v>0</v>
      </c>
      <c r="H270" s="238">
        <f>data!BL64</f>
        <v>54896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42276</v>
      </c>
      <c r="D272" s="238">
        <f>data!BH66</f>
        <v>13077</v>
      </c>
      <c r="E272" s="238">
        <f>data!BI66</f>
        <v>0</v>
      </c>
      <c r="F272" s="238">
        <f>data!BJ66</f>
        <v>0</v>
      </c>
      <c r="G272" s="238">
        <f>data!BK66</f>
        <v>660007</v>
      </c>
      <c r="H272" s="238">
        <f>data!BL66</f>
        <v>14484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6032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678111</v>
      </c>
      <c r="D275" s="238">
        <f>data!BH69</f>
        <v>0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1402132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-347756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1700400</v>
      </c>
      <c r="D277" s="238">
        <f>data!BH85</f>
        <v>14018</v>
      </c>
      <c r="E277" s="238">
        <f>data!BI85</f>
        <v>0</v>
      </c>
      <c r="F277" s="238">
        <f>data!BJ85</f>
        <v>0</v>
      </c>
      <c r="G277" s="238">
        <f>data!BK85</f>
        <v>660007</v>
      </c>
      <c r="H277" s="238">
        <f>data!BL85</f>
        <v>4143997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1349</v>
      </c>
      <c r="D284" s="254">
        <f>data!BH90</f>
        <v>15275</v>
      </c>
      <c r="E284" s="254">
        <f>data!BI90</f>
        <v>0</v>
      </c>
      <c r="F284" s="254">
        <f>data!BJ90</f>
        <v>861</v>
      </c>
      <c r="G284" s="254">
        <f>data!BK90</f>
        <v>0</v>
      </c>
      <c r="H284" s="254">
        <f>data!BL90</f>
        <v>3174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4230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879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Providence Regional Medical Center Everett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17.920000000000002</v>
      </c>
      <c r="D298" s="245">
        <f>data!BO60</f>
        <v>3.39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8.75</v>
      </c>
      <c r="I298" s="245">
        <f>data!BT60</f>
        <v>12.79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3846288</v>
      </c>
      <c r="D299" s="238">
        <f>data!BO61</f>
        <v>347570</v>
      </c>
      <c r="E299" s="238">
        <f>data!BP61</f>
        <v>6000</v>
      </c>
      <c r="F299" s="238">
        <f>data!BQ61</f>
        <v>0</v>
      </c>
      <c r="G299" s="238">
        <f>data!BR61</f>
        <v>0</v>
      </c>
      <c r="H299" s="238">
        <f>data!BS61</f>
        <v>1053606</v>
      </c>
      <c r="I299" s="238">
        <f>data!BT61</f>
        <v>1232662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141955</v>
      </c>
      <c r="D300" s="238">
        <f>data!BO62</f>
        <v>61353927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117299</v>
      </c>
      <c r="I300" s="238">
        <f>data!BT62</f>
        <v>158875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993009.94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704520</v>
      </c>
      <c r="D302" s="238">
        <f>data!BO64</f>
        <v>6422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15027</v>
      </c>
      <c r="I302" s="238">
        <f>data!BT64</f>
        <v>18712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427832</v>
      </c>
      <c r="D304" s="238">
        <f>data!BO66</f>
        <v>23758</v>
      </c>
      <c r="E304" s="238">
        <f>data!BP66</f>
        <v>184784</v>
      </c>
      <c r="F304" s="238">
        <f>data!BQ66</f>
        <v>0</v>
      </c>
      <c r="G304" s="238">
        <f>data!BR66</f>
        <v>0</v>
      </c>
      <c r="H304" s="238">
        <f>data!BS66</f>
        <v>6334</v>
      </c>
      <c r="I304" s="238">
        <f>data!BT66</f>
        <v>11235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19238969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395391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14824981</v>
      </c>
      <c r="D307" s="238">
        <f>data!BO69</f>
        <v>193905</v>
      </c>
      <c r="E307" s="238">
        <f>data!BP69</f>
        <v>3613</v>
      </c>
      <c r="F307" s="238">
        <f>data!BQ69</f>
        <v>0</v>
      </c>
      <c r="G307" s="238">
        <f>data!BR69</f>
        <v>0</v>
      </c>
      <c r="H307" s="238">
        <f>data!BS69</f>
        <v>613783</v>
      </c>
      <c r="I307" s="238">
        <f>data!BT69</f>
        <v>689512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-288628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40284317.939999998</v>
      </c>
      <c r="D309" s="238">
        <f>data!BO85</f>
        <v>61925582</v>
      </c>
      <c r="E309" s="238">
        <f>data!BP85</f>
        <v>194397</v>
      </c>
      <c r="F309" s="238">
        <f>data!BQ85</f>
        <v>0</v>
      </c>
      <c r="G309" s="238">
        <f>data!BR85</f>
        <v>0</v>
      </c>
      <c r="H309" s="238">
        <f>data!BS85</f>
        <v>1806049</v>
      </c>
      <c r="I309" s="238">
        <f>data!BT85</f>
        <v>2110996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20734</v>
      </c>
      <c r="D316" s="254">
        <f>data!BO90</f>
        <v>1870</v>
      </c>
      <c r="E316" s="254">
        <f>data!BP90</f>
        <v>2636</v>
      </c>
      <c r="F316" s="254">
        <f>data!BQ90</f>
        <v>0</v>
      </c>
      <c r="G316" s="254">
        <f>data!BR90</f>
        <v>0</v>
      </c>
      <c r="H316" s="254">
        <f>data!BS90</f>
        <v>8300</v>
      </c>
      <c r="I316" s="254">
        <f>data!BT90</f>
        <v>4588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2298</v>
      </c>
      <c r="I318" s="254">
        <f>data!BT92</f>
        <v>1270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Providence Regional Medical Center Everett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75.989999999999995</v>
      </c>
      <c r="H330" s="245">
        <f>data!BZ60</f>
        <v>108.04</v>
      </c>
      <c r="I330" s="245">
        <f>data!CA60</f>
        <v>83.18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103455</v>
      </c>
      <c r="F331" s="257">
        <f>data!BX61</f>
        <v>0</v>
      </c>
      <c r="G331" s="257">
        <f>data!BY61</f>
        <v>10810898</v>
      </c>
      <c r="H331" s="257">
        <f>data!BZ61</f>
        <v>9180168</v>
      </c>
      <c r="I331" s="257">
        <f>data!CA61</f>
        <v>8052575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1106194</v>
      </c>
      <c r="H332" s="257">
        <f>data!BZ62</f>
        <v>1574920</v>
      </c>
      <c r="I332" s="257">
        <f>data!CA62</f>
        <v>162118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39740668.07</v>
      </c>
      <c r="F333" s="257">
        <f>data!BX63</f>
        <v>0</v>
      </c>
      <c r="G333" s="257">
        <f>data!BY63</f>
        <v>2898583.22</v>
      </c>
      <c r="H333" s="257">
        <f>data!BZ63</f>
        <v>44</v>
      </c>
      <c r="I333" s="257">
        <f>data!CA63</f>
        <v>9880125.4800000004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44</v>
      </c>
      <c r="D334" s="257">
        <f>data!BV64</f>
        <v>0</v>
      </c>
      <c r="E334" s="257">
        <f>data!BW64</f>
        <v>10116</v>
      </c>
      <c r="F334" s="257">
        <f>data!BX64</f>
        <v>0</v>
      </c>
      <c r="G334" s="257">
        <f>data!BY64</f>
        <v>120416</v>
      </c>
      <c r="H334" s="257">
        <f>data!BZ64</f>
        <v>16864</v>
      </c>
      <c r="I334" s="257">
        <f>data!CA64</f>
        <v>10228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0</v>
      </c>
      <c r="E336" s="257">
        <f>data!BW66</f>
        <v>164539</v>
      </c>
      <c r="F336" s="257">
        <f>data!BX66</f>
        <v>0</v>
      </c>
      <c r="G336" s="257">
        <f>data!BY66</f>
        <v>1846871</v>
      </c>
      <c r="H336" s="257">
        <f>data!BZ66</f>
        <v>2560</v>
      </c>
      <c r="I336" s="257">
        <f>data!CA66</f>
        <v>39786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1522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85</v>
      </c>
      <c r="H338" s="257">
        <f>data!BZ68</f>
        <v>0</v>
      </c>
      <c r="I338" s="257">
        <f>data!CA68</f>
        <v>13250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0</v>
      </c>
      <c r="E339" s="257">
        <f>data!BW69</f>
        <v>57474</v>
      </c>
      <c r="F339" s="257">
        <f>data!BX69</f>
        <v>0</v>
      </c>
      <c r="G339" s="257">
        <f>data!BY69</f>
        <v>7078132</v>
      </c>
      <c r="H339" s="257">
        <f>data!BZ69</f>
        <v>5327920</v>
      </c>
      <c r="I339" s="257">
        <f>data!CA69</f>
        <v>5130794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968</v>
      </c>
      <c r="H340" s="238">
        <f>-data!BZ84</f>
        <v>0</v>
      </c>
      <c r="I340" s="238">
        <f>-data!CA84</f>
        <v>-442404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44</v>
      </c>
      <c r="D341" s="238">
        <f>data!BV85</f>
        <v>0</v>
      </c>
      <c r="E341" s="238">
        <f>data!BW85</f>
        <v>40076252.07</v>
      </c>
      <c r="F341" s="238">
        <f>data!BX85</f>
        <v>0</v>
      </c>
      <c r="G341" s="238">
        <f>data!BY85</f>
        <v>23862147.219999999</v>
      </c>
      <c r="H341" s="238">
        <f>data!BZ85</f>
        <v>16103998</v>
      </c>
      <c r="I341" s="238">
        <f>data!CA85</f>
        <v>22846472.48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3953</v>
      </c>
      <c r="E348" s="254">
        <f>data!BW90</f>
        <v>2224</v>
      </c>
      <c r="F348" s="254">
        <f>data!BX90</f>
        <v>0</v>
      </c>
      <c r="G348" s="254">
        <f>data!BY90</f>
        <v>23737</v>
      </c>
      <c r="H348" s="254">
        <f>data!BZ90</f>
        <v>1310</v>
      </c>
      <c r="I348" s="254">
        <f>data!CA90</f>
        <v>2048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1095</v>
      </c>
      <c r="E350" s="254">
        <f>data!BW92</f>
        <v>616</v>
      </c>
      <c r="F350" s="254">
        <f>data!BX92</f>
        <v>0</v>
      </c>
      <c r="G350" s="254">
        <f>data!BY92</f>
        <v>6573</v>
      </c>
      <c r="H350" s="254">
        <f>data!BZ92</f>
        <v>363</v>
      </c>
      <c r="I350" s="254">
        <f>data!CA92</f>
        <v>567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Providence Regional Medical Center Everett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32.33</v>
      </c>
      <c r="D362" s="245">
        <f>data!CC60</f>
        <v>46.37</v>
      </c>
      <c r="E362" s="260"/>
      <c r="F362" s="248"/>
      <c r="G362" s="248"/>
      <c r="H362" s="248"/>
      <c r="I362" s="261">
        <f>data!CE60</f>
        <v>3437.8999999999987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2935828</v>
      </c>
      <c r="D363" s="257">
        <f>data!CC61</f>
        <v>5337034</v>
      </c>
      <c r="E363" s="262"/>
      <c r="F363" s="262"/>
      <c r="G363" s="262"/>
      <c r="H363" s="262"/>
      <c r="I363" s="257">
        <f>data!CE61</f>
        <v>356425312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355694</v>
      </c>
      <c r="D364" s="257">
        <f>data!CC62</f>
        <v>1322334</v>
      </c>
      <c r="E364" s="262"/>
      <c r="F364" s="262"/>
      <c r="G364" s="262"/>
      <c r="H364" s="262"/>
      <c r="I364" s="257">
        <f>data!CE62</f>
        <v>98624770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187993.32</v>
      </c>
      <c r="D365" s="257">
        <f>data!CC63</f>
        <v>1058.4000000000001</v>
      </c>
      <c r="E365" s="262"/>
      <c r="F365" s="262"/>
      <c r="G365" s="262"/>
      <c r="H365" s="262"/>
      <c r="I365" s="257">
        <f>data!CE63</f>
        <v>77981621.510000005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41208</v>
      </c>
      <c r="D366" s="257">
        <f>data!CC64</f>
        <v>157054</v>
      </c>
      <c r="E366" s="262"/>
      <c r="F366" s="262"/>
      <c r="G366" s="262"/>
      <c r="H366" s="262"/>
      <c r="I366" s="257">
        <f>data!CE64</f>
        <v>126031455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57061</v>
      </c>
      <c r="D368" s="257">
        <f>data!CC66</f>
        <v>166800</v>
      </c>
      <c r="E368" s="262"/>
      <c r="F368" s="262"/>
      <c r="G368" s="262"/>
      <c r="H368" s="262"/>
      <c r="I368" s="257">
        <f>data!CE66</f>
        <v>29010201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32171</v>
      </c>
      <c r="E369" s="262"/>
      <c r="F369" s="262"/>
      <c r="G369" s="262"/>
      <c r="H369" s="262"/>
      <c r="I369" s="257">
        <f>data!CE67</f>
        <v>28325885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44280</v>
      </c>
      <c r="D370" s="257">
        <f>data!CC68</f>
        <v>195709</v>
      </c>
      <c r="E370" s="262"/>
      <c r="F370" s="262"/>
      <c r="G370" s="262"/>
      <c r="H370" s="262"/>
      <c r="I370" s="257">
        <f>data!CE68</f>
        <v>5087966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1817595</v>
      </c>
      <c r="D371" s="257">
        <f>data!CC69</f>
        <v>61688070</v>
      </c>
      <c r="E371" s="257">
        <f>data!CD69</f>
        <v>0</v>
      </c>
      <c r="F371" s="262"/>
      <c r="G371" s="262"/>
      <c r="H371" s="262"/>
      <c r="I371" s="257">
        <f>data!CE69</f>
        <v>341813377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-284457</v>
      </c>
      <c r="D372" s="238">
        <f>-data!CC84</f>
        <v>-23500</v>
      </c>
      <c r="E372" s="238">
        <f>-data!CD84</f>
        <v>0</v>
      </c>
      <c r="F372" s="248"/>
      <c r="G372" s="248"/>
      <c r="H372" s="248"/>
      <c r="I372" s="238">
        <f>-data!CE84</f>
        <v>-12465089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5155202.32</v>
      </c>
      <c r="D373" s="257">
        <f>data!CC85</f>
        <v>68876730.400000006</v>
      </c>
      <c r="E373" s="257">
        <f>data!CD85</f>
        <v>0</v>
      </c>
      <c r="F373" s="262"/>
      <c r="G373" s="262"/>
      <c r="H373" s="262"/>
      <c r="I373" s="238">
        <f>data!CE85</f>
        <v>1050835498.5100001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2149790441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1378632336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3528422777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2682</v>
      </c>
      <c r="D380" s="254">
        <f>data!CC90</f>
        <v>10509</v>
      </c>
      <c r="E380" s="248"/>
      <c r="F380" s="248"/>
      <c r="G380" s="248"/>
      <c r="H380" s="248"/>
      <c r="I380" s="238">
        <f>data!CE90</f>
        <v>1112832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743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218280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1021.6899999999998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97" transitionEvaluation="1" transitionEntry="1" codeName="Sheet1">
    <tabColor rgb="FF92D050"/>
    <pageSetUpPr autoPageBreaks="0" fitToPage="1"/>
  </sheetPr>
  <dimension ref="A1:CF716"/>
  <sheetViews>
    <sheetView topLeftCell="A71" zoomScaleNormal="100" workbookViewId="0">
      <selection activeCell="C98" sqref="C98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1054</v>
      </c>
    </row>
    <row r="6" spans="1:3" x14ac:dyDescent="0.25">
      <c r="A6" s="11" t="s">
        <v>1055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1056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1057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33900475</v>
      </c>
      <c r="C47" s="273">
        <v>1727606</v>
      </c>
      <c r="D47" s="273">
        <v>0</v>
      </c>
      <c r="E47" s="273">
        <v>5967644</v>
      </c>
      <c r="F47" s="273">
        <v>0</v>
      </c>
      <c r="G47" s="273">
        <v>380262</v>
      </c>
      <c r="H47" s="273">
        <v>633371</v>
      </c>
      <c r="I47" s="273">
        <v>271699</v>
      </c>
      <c r="J47" s="273">
        <v>808362</v>
      </c>
      <c r="K47" s="273">
        <v>0</v>
      </c>
      <c r="L47" s="273">
        <v>0</v>
      </c>
      <c r="M47" s="273">
        <v>0</v>
      </c>
      <c r="N47" s="273">
        <v>0</v>
      </c>
      <c r="O47" s="273">
        <v>1895835</v>
      </c>
      <c r="P47" s="273">
        <v>2533593</v>
      </c>
      <c r="Q47" s="273">
        <v>455191</v>
      </c>
      <c r="R47" s="273">
        <v>68557</v>
      </c>
      <c r="S47" s="273">
        <v>4880</v>
      </c>
      <c r="T47" s="273">
        <v>205276</v>
      </c>
      <c r="U47" s="273">
        <v>1209970</v>
      </c>
      <c r="V47" s="273">
        <v>545815</v>
      </c>
      <c r="W47" s="273">
        <v>187409</v>
      </c>
      <c r="X47" s="273">
        <v>210133</v>
      </c>
      <c r="Y47" s="273">
        <v>1518330</v>
      </c>
      <c r="Z47" s="273">
        <v>327088</v>
      </c>
      <c r="AA47" s="273">
        <v>94875</v>
      </c>
      <c r="AB47" s="273">
        <v>1171412</v>
      </c>
      <c r="AC47" s="273">
        <v>605111</v>
      </c>
      <c r="AD47" s="273">
        <v>0</v>
      </c>
      <c r="AE47" s="273">
        <v>760191</v>
      </c>
      <c r="AF47" s="273">
        <v>0</v>
      </c>
      <c r="AG47" s="273">
        <v>1694915</v>
      </c>
      <c r="AH47" s="273">
        <v>0</v>
      </c>
      <c r="AI47" s="273">
        <v>0</v>
      </c>
      <c r="AJ47" s="273">
        <v>1145429</v>
      </c>
      <c r="AK47" s="273">
        <v>0</v>
      </c>
      <c r="AL47" s="273">
        <v>0</v>
      </c>
      <c r="AM47" s="273">
        <v>0</v>
      </c>
      <c r="AN47" s="273">
        <v>0</v>
      </c>
      <c r="AO47" s="273">
        <v>323697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39764</v>
      </c>
      <c r="AV47" s="273">
        <v>419945</v>
      </c>
      <c r="AW47" s="273">
        <v>0</v>
      </c>
      <c r="AX47" s="273">
        <v>0</v>
      </c>
      <c r="AY47" s="273">
        <v>696957</v>
      </c>
      <c r="AZ47" s="273">
        <v>180189</v>
      </c>
      <c r="BA47" s="273">
        <v>23769</v>
      </c>
      <c r="BB47" s="273">
        <v>646284</v>
      </c>
      <c r="BC47" s="273">
        <v>160662</v>
      </c>
      <c r="BD47" s="273">
        <v>0</v>
      </c>
      <c r="BE47" s="273">
        <v>1562901</v>
      </c>
      <c r="BF47" s="273">
        <v>0</v>
      </c>
      <c r="BG47" s="273">
        <v>115330</v>
      </c>
      <c r="BH47" s="273">
        <v>0</v>
      </c>
      <c r="BI47" s="273">
        <v>0</v>
      </c>
      <c r="BJ47" s="273">
        <v>485</v>
      </c>
      <c r="BK47" s="273">
        <v>0</v>
      </c>
      <c r="BL47" s="273">
        <v>228078</v>
      </c>
      <c r="BM47" s="273">
        <v>0</v>
      </c>
      <c r="BN47" s="273">
        <v>663402</v>
      </c>
      <c r="BO47" s="273">
        <v>198335</v>
      </c>
      <c r="BP47" s="273">
        <v>61</v>
      </c>
      <c r="BQ47" s="273">
        <v>0</v>
      </c>
      <c r="BR47" s="273">
        <v>0</v>
      </c>
      <c r="BS47" s="273">
        <v>130740</v>
      </c>
      <c r="BT47" s="273">
        <v>136338</v>
      </c>
      <c r="BU47" s="273">
        <v>0</v>
      </c>
      <c r="BV47" s="273">
        <v>2235</v>
      </c>
      <c r="BW47" s="273">
        <v>0</v>
      </c>
      <c r="BX47" s="273">
        <v>0</v>
      </c>
      <c r="BY47" s="273">
        <v>936238</v>
      </c>
      <c r="BZ47" s="273">
        <v>802965</v>
      </c>
      <c r="CA47" s="273">
        <v>179864</v>
      </c>
      <c r="CB47" s="273">
        <v>311822</v>
      </c>
      <c r="CC47" s="273">
        <v>1717463</v>
      </c>
      <c r="CD47" s="16"/>
      <c r="CE47" s="25">
        <v>33900478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33900475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30776003</v>
      </c>
      <c r="C51" s="273">
        <v>80269</v>
      </c>
      <c r="D51" s="273">
        <v>0</v>
      </c>
      <c r="E51" s="273">
        <v>227076</v>
      </c>
      <c r="F51" s="273">
        <v>0</v>
      </c>
      <c r="G51" s="273">
        <v>5529</v>
      </c>
      <c r="H51" s="273">
        <v>0</v>
      </c>
      <c r="I51" s="273">
        <v>564</v>
      </c>
      <c r="J51" s="273">
        <v>120580</v>
      </c>
      <c r="K51" s="273">
        <v>0</v>
      </c>
      <c r="L51" s="273">
        <v>0</v>
      </c>
      <c r="M51" s="273">
        <v>0</v>
      </c>
      <c r="N51" s="273">
        <v>0</v>
      </c>
      <c r="O51" s="273">
        <v>349042</v>
      </c>
      <c r="P51" s="273">
        <v>3265890</v>
      </c>
      <c r="Q51" s="273">
        <v>20270</v>
      </c>
      <c r="R51" s="273">
        <v>33191</v>
      </c>
      <c r="S51" s="273">
        <v>3243</v>
      </c>
      <c r="T51" s="273">
        <v>14167</v>
      </c>
      <c r="U51" s="273">
        <v>183097</v>
      </c>
      <c r="V51" s="273">
        <v>281112</v>
      </c>
      <c r="W51" s="273">
        <v>698</v>
      </c>
      <c r="X51" s="273">
        <v>236079</v>
      </c>
      <c r="Y51" s="273">
        <v>1361656</v>
      </c>
      <c r="Z51" s="273">
        <v>1591580</v>
      </c>
      <c r="AA51" s="273">
        <v>216944</v>
      </c>
      <c r="AB51" s="273">
        <v>252632</v>
      </c>
      <c r="AC51" s="273">
        <v>173321</v>
      </c>
      <c r="AD51" s="273">
        <v>0</v>
      </c>
      <c r="AE51" s="273">
        <v>12285</v>
      </c>
      <c r="AF51" s="273">
        <v>0</v>
      </c>
      <c r="AG51" s="273">
        <v>75928</v>
      </c>
      <c r="AH51" s="273">
        <v>0</v>
      </c>
      <c r="AI51" s="273">
        <v>0</v>
      </c>
      <c r="AJ51" s="273">
        <v>209640</v>
      </c>
      <c r="AK51" s="273">
        <v>0</v>
      </c>
      <c r="AL51" s="273">
        <v>0</v>
      </c>
      <c r="AM51" s="273">
        <v>0</v>
      </c>
      <c r="AN51" s="273">
        <v>0</v>
      </c>
      <c r="AO51" s="273">
        <v>14229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1039</v>
      </c>
      <c r="AW51" s="273">
        <v>0</v>
      </c>
      <c r="AX51" s="273">
        <v>0</v>
      </c>
      <c r="AY51" s="273">
        <v>28141</v>
      </c>
      <c r="AZ51" s="273">
        <v>6060</v>
      </c>
      <c r="BA51" s="273">
        <v>2304</v>
      </c>
      <c r="BB51" s="273">
        <v>0</v>
      </c>
      <c r="BC51" s="273">
        <v>2397</v>
      </c>
      <c r="BD51" s="273">
        <v>0</v>
      </c>
      <c r="BE51" s="273">
        <v>2502551</v>
      </c>
      <c r="BF51" s="273">
        <v>0</v>
      </c>
      <c r="BG51" s="273">
        <v>0</v>
      </c>
      <c r="BH51" s="273">
        <v>4604</v>
      </c>
      <c r="BI51" s="273">
        <v>0</v>
      </c>
      <c r="BJ51" s="273">
        <v>0</v>
      </c>
      <c r="BK51" s="273">
        <v>0</v>
      </c>
      <c r="BL51" s="273">
        <v>6032</v>
      </c>
      <c r="BM51" s="273">
        <v>0</v>
      </c>
      <c r="BN51" s="273">
        <v>19455958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1522</v>
      </c>
      <c r="CA51" s="273">
        <v>0</v>
      </c>
      <c r="CB51" s="273">
        <v>417</v>
      </c>
      <c r="CC51" s="273">
        <v>35955</v>
      </c>
      <c r="CD51" s="16"/>
      <c r="CE51" s="25">
        <v>30776002</v>
      </c>
    </row>
    <row r="52" spans="1:83" x14ac:dyDescent="0.25">
      <c r="A52" s="31" t="s">
        <v>234</v>
      </c>
      <c r="B52" s="328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30776003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13813</v>
      </c>
      <c r="D59" s="273">
        <v>0</v>
      </c>
      <c r="E59" s="273">
        <v>123526</v>
      </c>
      <c r="F59" s="273">
        <v>0</v>
      </c>
      <c r="G59" s="273">
        <v>4980</v>
      </c>
      <c r="H59" s="273">
        <v>7514</v>
      </c>
      <c r="I59" s="273">
        <v>3682</v>
      </c>
      <c r="J59" s="273">
        <v>8165</v>
      </c>
      <c r="K59" s="273">
        <v>0</v>
      </c>
      <c r="L59" s="273">
        <v>0</v>
      </c>
      <c r="M59" s="273">
        <v>0</v>
      </c>
      <c r="N59" s="273">
        <v>0</v>
      </c>
      <c r="O59" s="273">
        <v>3670</v>
      </c>
      <c r="P59" s="329">
        <v>0</v>
      </c>
      <c r="Q59" s="329">
        <v>0</v>
      </c>
      <c r="R59" s="329">
        <v>0</v>
      </c>
      <c r="S59" s="330">
        <v>0</v>
      </c>
      <c r="T59" s="330">
        <v>0</v>
      </c>
      <c r="U59" s="331">
        <v>0</v>
      </c>
      <c r="V59" s="329">
        <v>0</v>
      </c>
      <c r="W59" s="329">
        <v>0</v>
      </c>
      <c r="X59" s="329">
        <v>0</v>
      </c>
      <c r="Y59" s="329">
        <v>0</v>
      </c>
      <c r="Z59" s="329">
        <v>0</v>
      </c>
      <c r="AA59" s="329">
        <v>0</v>
      </c>
      <c r="AB59" s="330">
        <v>0</v>
      </c>
      <c r="AC59" s="329">
        <v>0</v>
      </c>
      <c r="AD59" s="329">
        <v>0</v>
      </c>
      <c r="AE59" s="329">
        <v>0</v>
      </c>
      <c r="AF59" s="329">
        <v>0</v>
      </c>
      <c r="AG59" s="329">
        <v>0</v>
      </c>
      <c r="AH59" s="329">
        <v>0</v>
      </c>
      <c r="AI59" s="329">
        <v>0</v>
      </c>
      <c r="AJ59" s="329">
        <v>0</v>
      </c>
      <c r="AK59" s="329">
        <v>0</v>
      </c>
      <c r="AL59" s="329">
        <v>0</v>
      </c>
      <c r="AM59" s="329">
        <v>0</v>
      </c>
      <c r="AN59" s="329">
        <v>0</v>
      </c>
      <c r="AO59" s="329">
        <v>0</v>
      </c>
      <c r="AP59" s="329">
        <v>0</v>
      </c>
      <c r="AQ59" s="329">
        <v>0</v>
      </c>
      <c r="AR59" s="329">
        <v>0</v>
      </c>
      <c r="AS59" s="329">
        <v>0</v>
      </c>
      <c r="AT59" s="329">
        <v>0</v>
      </c>
      <c r="AU59" s="329">
        <v>0</v>
      </c>
      <c r="AV59" s="330">
        <v>0</v>
      </c>
      <c r="AW59" s="330">
        <v>0</v>
      </c>
      <c r="AX59" s="330">
        <v>0</v>
      </c>
      <c r="AY59" s="329">
        <v>0</v>
      </c>
      <c r="AZ59" s="329">
        <v>0</v>
      </c>
      <c r="BA59" s="330">
        <v>0</v>
      </c>
      <c r="BB59" s="330">
        <v>0</v>
      </c>
      <c r="BC59" s="330">
        <v>0</v>
      </c>
      <c r="BD59" s="330">
        <v>0</v>
      </c>
      <c r="BE59" s="329">
        <v>1112828</v>
      </c>
      <c r="BF59" s="330">
        <v>0</v>
      </c>
      <c r="BG59" s="330">
        <v>0</v>
      </c>
      <c r="BH59" s="330">
        <v>0</v>
      </c>
      <c r="BI59" s="330">
        <v>0</v>
      </c>
      <c r="BJ59" s="330">
        <v>0</v>
      </c>
      <c r="BK59" s="330">
        <v>0</v>
      </c>
      <c r="BL59" s="330">
        <v>0</v>
      </c>
      <c r="BM59" s="330">
        <v>0</v>
      </c>
      <c r="BN59" s="330">
        <v>0</v>
      </c>
      <c r="BO59" s="330">
        <v>0</v>
      </c>
      <c r="BP59" s="330">
        <v>0</v>
      </c>
      <c r="BQ59" s="330">
        <v>0</v>
      </c>
      <c r="BR59" s="330">
        <v>0</v>
      </c>
      <c r="BS59" s="330">
        <v>0</v>
      </c>
      <c r="BT59" s="330">
        <v>0</v>
      </c>
      <c r="BU59" s="330">
        <v>0</v>
      </c>
      <c r="BV59" s="330">
        <v>0</v>
      </c>
      <c r="BW59" s="330">
        <v>0</v>
      </c>
      <c r="BX59" s="330">
        <v>0</v>
      </c>
      <c r="BY59" s="330">
        <v>0</v>
      </c>
      <c r="BZ59" s="330">
        <v>0</v>
      </c>
      <c r="CA59" s="330">
        <v>0</v>
      </c>
      <c r="CB59" s="330">
        <v>0</v>
      </c>
      <c r="CC59" s="330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134.69999999999999</v>
      </c>
      <c r="D60" s="277">
        <v>0</v>
      </c>
      <c r="E60" s="277">
        <v>774.54</v>
      </c>
      <c r="F60" s="277">
        <v>0</v>
      </c>
      <c r="G60" s="277">
        <v>30.69</v>
      </c>
      <c r="H60" s="277">
        <v>56.67</v>
      </c>
      <c r="I60" s="277">
        <v>21.64</v>
      </c>
      <c r="J60" s="277">
        <v>63.66</v>
      </c>
      <c r="K60" s="277">
        <v>0</v>
      </c>
      <c r="L60" s="277">
        <v>0</v>
      </c>
      <c r="M60" s="277">
        <v>7.0000000000000007E-2</v>
      </c>
      <c r="N60" s="277">
        <v>0</v>
      </c>
      <c r="O60" s="277">
        <v>171.68</v>
      </c>
      <c r="P60" s="332">
        <v>251.05</v>
      </c>
      <c r="Q60" s="332">
        <v>31.88</v>
      </c>
      <c r="R60" s="332">
        <v>10.19</v>
      </c>
      <c r="S60" s="278">
        <v>1.66</v>
      </c>
      <c r="T60" s="278">
        <v>12.39</v>
      </c>
      <c r="U60" s="333">
        <v>127.65</v>
      </c>
      <c r="V60" s="332">
        <v>54.79</v>
      </c>
      <c r="W60" s="332">
        <v>17.59</v>
      </c>
      <c r="X60" s="332">
        <v>23.43</v>
      </c>
      <c r="Y60" s="332">
        <v>135.65</v>
      </c>
      <c r="Z60" s="332">
        <v>27.36</v>
      </c>
      <c r="AA60" s="332">
        <v>6.12</v>
      </c>
      <c r="AB60" s="278">
        <v>94.25</v>
      </c>
      <c r="AC60" s="332">
        <v>52.11</v>
      </c>
      <c r="AD60" s="332">
        <v>0.02</v>
      </c>
      <c r="AE60" s="332">
        <v>62.97</v>
      </c>
      <c r="AF60" s="332">
        <v>0</v>
      </c>
      <c r="AG60" s="332">
        <v>166.65</v>
      </c>
      <c r="AH60" s="332">
        <v>0</v>
      </c>
      <c r="AI60" s="332">
        <v>0</v>
      </c>
      <c r="AJ60" s="332">
        <v>104.88</v>
      </c>
      <c r="AK60" s="332">
        <v>0</v>
      </c>
      <c r="AL60" s="332">
        <v>0</v>
      </c>
      <c r="AM60" s="332">
        <v>0</v>
      </c>
      <c r="AN60" s="332">
        <v>0</v>
      </c>
      <c r="AO60" s="332">
        <v>32.56</v>
      </c>
      <c r="AP60" s="332">
        <v>0</v>
      </c>
      <c r="AQ60" s="332">
        <v>0</v>
      </c>
      <c r="AR60" s="332">
        <v>0</v>
      </c>
      <c r="AS60" s="332">
        <v>0</v>
      </c>
      <c r="AT60" s="332">
        <v>0</v>
      </c>
      <c r="AU60" s="332">
        <v>4.07</v>
      </c>
      <c r="AV60" s="278">
        <v>17.850000000000001</v>
      </c>
      <c r="AW60" s="278">
        <v>0.06</v>
      </c>
      <c r="AX60" s="278">
        <v>0</v>
      </c>
      <c r="AY60" s="332">
        <v>118.19</v>
      </c>
      <c r="AZ60" s="332">
        <v>31.92</v>
      </c>
      <c r="BA60" s="278">
        <v>7.57</v>
      </c>
      <c r="BB60" s="278">
        <v>56.15</v>
      </c>
      <c r="BC60" s="278">
        <v>31.03</v>
      </c>
      <c r="BD60" s="278">
        <v>0</v>
      </c>
      <c r="BE60" s="332">
        <v>237.01</v>
      </c>
      <c r="BF60" s="278">
        <v>0</v>
      </c>
      <c r="BG60" s="278">
        <v>19.149999999999999</v>
      </c>
      <c r="BH60" s="278">
        <v>0</v>
      </c>
      <c r="BI60" s="278">
        <v>0</v>
      </c>
      <c r="BJ60" s="278">
        <v>0</v>
      </c>
      <c r="BK60" s="278">
        <v>0</v>
      </c>
      <c r="BL60" s="278">
        <v>29.58</v>
      </c>
      <c r="BM60" s="278">
        <v>0</v>
      </c>
      <c r="BN60" s="278">
        <v>29.2</v>
      </c>
      <c r="BO60" s="278">
        <v>2.2000000000000002</v>
      </c>
      <c r="BP60" s="278">
        <v>0</v>
      </c>
      <c r="BQ60" s="278">
        <v>0</v>
      </c>
      <c r="BR60" s="278">
        <v>0</v>
      </c>
      <c r="BS60" s="278">
        <v>10.6</v>
      </c>
      <c r="BT60" s="278">
        <v>12.1</v>
      </c>
      <c r="BU60" s="278">
        <v>0</v>
      </c>
      <c r="BV60" s="278">
        <v>0</v>
      </c>
      <c r="BW60" s="278">
        <v>0.01</v>
      </c>
      <c r="BX60" s="278">
        <v>0</v>
      </c>
      <c r="BY60" s="278">
        <v>71.430000000000007</v>
      </c>
      <c r="BZ60" s="278">
        <v>21.18</v>
      </c>
      <c r="CA60" s="278">
        <v>29.87</v>
      </c>
      <c r="CB60" s="278">
        <v>29.44</v>
      </c>
      <c r="CC60" s="278">
        <v>50.32</v>
      </c>
      <c r="CD60" s="209" t="s">
        <v>247</v>
      </c>
      <c r="CE60" s="227">
        <v>3275.78</v>
      </c>
    </row>
    <row r="61" spans="1:83" x14ac:dyDescent="0.25">
      <c r="A61" s="31" t="s">
        <v>262</v>
      </c>
      <c r="B61" s="16"/>
      <c r="C61" s="273">
        <v>14958877</v>
      </c>
      <c r="D61" s="273">
        <v>0</v>
      </c>
      <c r="E61" s="273">
        <v>68333834</v>
      </c>
      <c r="F61" s="273">
        <v>0</v>
      </c>
      <c r="G61" s="273">
        <v>3082359</v>
      </c>
      <c r="H61" s="273">
        <v>5995263</v>
      </c>
      <c r="I61" s="273">
        <v>2918532</v>
      </c>
      <c r="J61" s="273">
        <v>7881318</v>
      </c>
      <c r="K61" s="273">
        <v>0</v>
      </c>
      <c r="L61" s="273">
        <v>0</v>
      </c>
      <c r="M61" s="273">
        <v>0</v>
      </c>
      <c r="N61" s="273">
        <v>0</v>
      </c>
      <c r="O61" s="273">
        <v>17398222</v>
      </c>
      <c r="P61" s="329">
        <v>23689225</v>
      </c>
      <c r="Q61" s="329">
        <v>3881659</v>
      </c>
      <c r="R61" s="329">
        <v>640282</v>
      </c>
      <c r="S61" s="280">
        <v>80637</v>
      </c>
      <c r="T61" s="280">
        <v>1802355</v>
      </c>
      <c r="U61" s="331">
        <v>11547494</v>
      </c>
      <c r="V61" s="329">
        <v>5356656</v>
      </c>
      <c r="W61" s="329">
        <v>1958795</v>
      </c>
      <c r="X61" s="329">
        <v>2271294</v>
      </c>
      <c r="Y61" s="329">
        <v>14476157</v>
      </c>
      <c r="Z61" s="329">
        <v>3260922</v>
      </c>
      <c r="AA61" s="329">
        <v>1005239</v>
      </c>
      <c r="AB61" s="281">
        <v>12338386</v>
      </c>
      <c r="AC61" s="329">
        <v>5668027</v>
      </c>
      <c r="AD61" s="329">
        <v>0</v>
      </c>
      <c r="AE61" s="329">
        <v>7362896</v>
      </c>
      <c r="AF61" s="329">
        <v>0</v>
      </c>
      <c r="AG61" s="329">
        <v>15577135</v>
      </c>
      <c r="AH61" s="329">
        <v>0</v>
      </c>
      <c r="AI61" s="329">
        <v>0</v>
      </c>
      <c r="AJ61" s="329">
        <v>10851367</v>
      </c>
      <c r="AK61" s="329">
        <v>0</v>
      </c>
      <c r="AL61" s="329">
        <v>0</v>
      </c>
      <c r="AM61" s="329">
        <v>0</v>
      </c>
      <c r="AN61" s="329">
        <v>0</v>
      </c>
      <c r="AO61" s="329">
        <v>3213011</v>
      </c>
      <c r="AP61" s="329">
        <v>0</v>
      </c>
      <c r="AQ61" s="329">
        <v>0</v>
      </c>
      <c r="AR61" s="329">
        <v>0</v>
      </c>
      <c r="AS61" s="329">
        <v>0</v>
      </c>
      <c r="AT61" s="329">
        <v>0</v>
      </c>
      <c r="AU61" s="329">
        <v>416808</v>
      </c>
      <c r="AV61" s="280">
        <v>2842748</v>
      </c>
      <c r="AW61" s="280">
        <v>220143</v>
      </c>
      <c r="AX61" s="280">
        <v>191</v>
      </c>
      <c r="AY61" s="329">
        <v>6984499</v>
      </c>
      <c r="AZ61" s="329">
        <v>1673093</v>
      </c>
      <c r="BA61" s="280">
        <v>377010</v>
      </c>
      <c r="BB61" s="280">
        <v>6046235</v>
      </c>
      <c r="BC61" s="280">
        <v>1567064</v>
      </c>
      <c r="BD61" s="280">
        <v>0</v>
      </c>
      <c r="BE61" s="329">
        <v>15272126</v>
      </c>
      <c r="BF61" s="280">
        <v>0</v>
      </c>
      <c r="BG61" s="280">
        <v>1195159</v>
      </c>
      <c r="BH61" s="280">
        <v>0</v>
      </c>
      <c r="BI61" s="280">
        <v>0</v>
      </c>
      <c r="BJ61" s="280">
        <v>0</v>
      </c>
      <c r="BK61" s="280">
        <v>0</v>
      </c>
      <c r="BL61" s="280">
        <v>2173890</v>
      </c>
      <c r="BM61" s="280">
        <v>0</v>
      </c>
      <c r="BN61" s="280">
        <v>3805986</v>
      </c>
      <c r="BO61" s="280">
        <v>202447</v>
      </c>
      <c r="BP61" s="280">
        <v>0</v>
      </c>
      <c r="BQ61" s="280">
        <v>0</v>
      </c>
      <c r="BR61" s="280">
        <v>0</v>
      </c>
      <c r="BS61" s="280">
        <v>1189187</v>
      </c>
      <c r="BT61" s="280">
        <v>1053049</v>
      </c>
      <c r="BU61" s="280">
        <v>0</v>
      </c>
      <c r="BV61" s="280">
        <v>0</v>
      </c>
      <c r="BW61" s="280">
        <v>209</v>
      </c>
      <c r="BX61" s="280">
        <v>0</v>
      </c>
      <c r="BY61" s="280">
        <v>9378835</v>
      </c>
      <c r="BZ61" s="280">
        <v>2375471</v>
      </c>
      <c r="CA61" s="280">
        <v>4931186</v>
      </c>
      <c r="CB61" s="280">
        <v>2876111</v>
      </c>
      <c r="CC61" s="280">
        <v>5309565</v>
      </c>
      <c r="CD61" s="24" t="s">
        <v>247</v>
      </c>
      <c r="CE61" s="25">
        <v>315440954</v>
      </c>
    </row>
    <row r="62" spans="1:83" x14ac:dyDescent="0.25">
      <c r="A62" s="31" t="s">
        <v>10</v>
      </c>
      <c r="B62" s="16"/>
      <c r="C62" s="25">
        <v>1727606</v>
      </c>
      <c r="D62" s="25">
        <v>0</v>
      </c>
      <c r="E62" s="25">
        <v>5967644</v>
      </c>
      <c r="F62" s="25">
        <v>0</v>
      </c>
      <c r="G62" s="25">
        <v>380262</v>
      </c>
      <c r="H62" s="25">
        <v>633371</v>
      </c>
      <c r="I62" s="25">
        <v>271699</v>
      </c>
      <c r="J62" s="25">
        <v>808362</v>
      </c>
      <c r="K62" s="25">
        <v>0</v>
      </c>
      <c r="L62" s="25">
        <v>0</v>
      </c>
      <c r="M62" s="25">
        <v>0</v>
      </c>
      <c r="N62" s="25">
        <v>0</v>
      </c>
      <c r="O62" s="25">
        <v>1895835</v>
      </c>
      <c r="P62" s="25">
        <v>2533593</v>
      </c>
      <c r="Q62" s="25">
        <v>455191</v>
      </c>
      <c r="R62" s="25">
        <v>68557</v>
      </c>
      <c r="S62" s="25">
        <v>4880</v>
      </c>
      <c r="T62" s="25">
        <v>205276</v>
      </c>
      <c r="U62" s="25">
        <v>1209970</v>
      </c>
      <c r="V62" s="25">
        <v>545815</v>
      </c>
      <c r="W62" s="25">
        <v>187409</v>
      </c>
      <c r="X62" s="25">
        <v>210133</v>
      </c>
      <c r="Y62" s="25">
        <v>1518330</v>
      </c>
      <c r="Z62" s="25">
        <v>327088</v>
      </c>
      <c r="AA62" s="25">
        <v>94875</v>
      </c>
      <c r="AB62" s="25">
        <v>1171412</v>
      </c>
      <c r="AC62" s="25">
        <v>605111</v>
      </c>
      <c r="AD62" s="25">
        <v>0</v>
      </c>
      <c r="AE62" s="25">
        <v>760191</v>
      </c>
      <c r="AF62" s="25">
        <v>0</v>
      </c>
      <c r="AG62" s="25">
        <v>1694915</v>
      </c>
      <c r="AH62" s="25">
        <v>0</v>
      </c>
      <c r="AI62" s="25">
        <v>0</v>
      </c>
      <c r="AJ62" s="25">
        <v>1145429</v>
      </c>
      <c r="AK62" s="25">
        <v>0</v>
      </c>
      <c r="AL62" s="25">
        <v>0</v>
      </c>
      <c r="AM62" s="25">
        <v>0</v>
      </c>
      <c r="AN62" s="25">
        <v>0</v>
      </c>
      <c r="AO62" s="25">
        <v>323697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39764</v>
      </c>
      <c r="AV62" s="25">
        <v>419945</v>
      </c>
      <c r="AW62" s="25">
        <v>0</v>
      </c>
      <c r="AX62" s="25">
        <v>0</v>
      </c>
      <c r="AY62" s="25">
        <v>696957</v>
      </c>
      <c r="AZ62" s="25">
        <v>180189</v>
      </c>
      <c r="BA62" s="25">
        <v>23769</v>
      </c>
      <c r="BB62" s="25">
        <v>646284</v>
      </c>
      <c r="BC62" s="25">
        <v>160662</v>
      </c>
      <c r="BD62" s="25">
        <v>0</v>
      </c>
      <c r="BE62" s="25">
        <v>1562901</v>
      </c>
      <c r="BF62" s="25">
        <v>0</v>
      </c>
      <c r="BG62" s="25">
        <v>115330</v>
      </c>
      <c r="BH62" s="25">
        <v>0</v>
      </c>
      <c r="BI62" s="25">
        <v>0</v>
      </c>
      <c r="BJ62" s="25">
        <v>485</v>
      </c>
      <c r="BK62" s="25">
        <v>0</v>
      </c>
      <c r="BL62" s="25">
        <v>228078</v>
      </c>
      <c r="BM62" s="25">
        <v>0</v>
      </c>
      <c r="BN62" s="25">
        <v>663402</v>
      </c>
      <c r="BO62" s="25">
        <v>198335</v>
      </c>
      <c r="BP62" s="25">
        <v>61</v>
      </c>
      <c r="BQ62" s="25">
        <v>0</v>
      </c>
      <c r="BR62" s="25">
        <v>0</v>
      </c>
      <c r="BS62" s="25">
        <v>130740</v>
      </c>
      <c r="BT62" s="25">
        <v>136338</v>
      </c>
      <c r="BU62" s="25">
        <v>0</v>
      </c>
      <c r="BV62" s="25">
        <v>2235</v>
      </c>
      <c r="BW62" s="25">
        <v>0</v>
      </c>
      <c r="BX62" s="25">
        <v>0</v>
      </c>
      <c r="BY62" s="25">
        <v>936238</v>
      </c>
      <c r="BZ62" s="25">
        <v>802965</v>
      </c>
      <c r="CA62" s="25">
        <v>179864</v>
      </c>
      <c r="CB62" s="25">
        <v>311822</v>
      </c>
      <c r="CC62" s="25">
        <v>1717463</v>
      </c>
      <c r="CD62" s="24" t="s">
        <v>247</v>
      </c>
      <c r="CE62" s="25">
        <v>33900478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3580</v>
      </c>
      <c r="F63" s="273">
        <v>0</v>
      </c>
      <c r="G63" s="273">
        <v>1282365.6200000001</v>
      </c>
      <c r="H63" s="273">
        <v>13576.58</v>
      </c>
      <c r="I63" s="273">
        <v>0</v>
      </c>
      <c r="J63" s="273">
        <v>1748539.31</v>
      </c>
      <c r="K63" s="273">
        <v>0</v>
      </c>
      <c r="L63" s="273">
        <v>0</v>
      </c>
      <c r="M63" s="273">
        <v>0</v>
      </c>
      <c r="N63" s="273">
        <v>0</v>
      </c>
      <c r="O63" s="273">
        <v>487578.32</v>
      </c>
      <c r="P63" s="329">
        <v>63445.97</v>
      </c>
      <c r="Q63" s="329">
        <v>0</v>
      </c>
      <c r="R63" s="329">
        <v>13713184</v>
      </c>
      <c r="S63" s="280">
        <v>0</v>
      </c>
      <c r="T63" s="280">
        <v>0</v>
      </c>
      <c r="U63" s="331">
        <v>11770</v>
      </c>
      <c r="V63" s="329">
        <v>113935.14</v>
      </c>
      <c r="W63" s="329">
        <v>0</v>
      </c>
      <c r="X63" s="329">
        <v>0</v>
      </c>
      <c r="Y63" s="329">
        <v>3000000</v>
      </c>
      <c r="Z63" s="329">
        <v>0</v>
      </c>
      <c r="AA63" s="329">
        <v>0</v>
      </c>
      <c r="AB63" s="281">
        <v>0</v>
      </c>
      <c r="AC63" s="329">
        <v>0</v>
      </c>
      <c r="AD63" s="329">
        <v>0</v>
      </c>
      <c r="AE63" s="329">
        <v>0</v>
      </c>
      <c r="AF63" s="329">
        <v>0</v>
      </c>
      <c r="AG63" s="329">
        <v>997220</v>
      </c>
      <c r="AH63" s="329">
        <v>0</v>
      </c>
      <c r="AI63" s="329">
        <v>0</v>
      </c>
      <c r="AJ63" s="329">
        <v>182367.47</v>
      </c>
      <c r="AK63" s="329">
        <v>0</v>
      </c>
      <c r="AL63" s="329">
        <v>0</v>
      </c>
      <c r="AM63" s="329">
        <v>0</v>
      </c>
      <c r="AN63" s="329">
        <v>0</v>
      </c>
      <c r="AO63" s="329">
        <v>900914.19</v>
      </c>
      <c r="AP63" s="329">
        <v>0</v>
      </c>
      <c r="AQ63" s="329">
        <v>0</v>
      </c>
      <c r="AR63" s="329">
        <v>0</v>
      </c>
      <c r="AS63" s="329">
        <v>0</v>
      </c>
      <c r="AT63" s="329">
        <v>0</v>
      </c>
      <c r="AU63" s="329">
        <v>0</v>
      </c>
      <c r="AV63" s="280">
        <v>10500</v>
      </c>
      <c r="AW63" s="280">
        <v>0</v>
      </c>
      <c r="AX63" s="280">
        <v>0</v>
      </c>
      <c r="AY63" s="329">
        <v>0</v>
      </c>
      <c r="AZ63" s="329">
        <v>0</v>
      </c>
      <c r="BA63" s="280">
        <v>0</v>
      </c>
      <c r="BB63" s="280">
        <v>0</v>
      </c>
      <c r="BC63" s="280">
        <v>0</v>
      </c>
      <c r="BD63" s="280">
        <v>0</v>
      </c>
      <c r="BE63" s="329">
        <v>-113767.07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69326.490000000005</v>
      </c>
      <c r="BL63" s="280">
        <v>0</v>
      </c>
      <c r="BM63" s="280">
        <v>0</v>
      </c>
      <c r="BN63" s="280">
        <v>7762851.5800000001</v>
      </c>
      <c r="BO63" s="280">
        <v>-3150</v>
      </c>
      <c r="BP63" s="280">
        <v>0</v>
      </c>
      <c r="BQ63" s="280">
        <v>0</v>
      </c>
      <c r="BR63" s="280">
        <v>0</v>
      </c>
      <c r="BS63" s="280">
        <v>91.54</v>
      </c>
      <c r="BT63" s="280">
        <v>0</v>
      </c>
      <c r="BU63" s="280">
        <v>0</v>
      </c>
      <c r="BV63" s="280">
        <v>0</v>
      </c>
      <c r="BW63" s="280">
        <v>37157631.640000001</v>
      </c>
      <c r="BX63" s="280">
        <v>0</v>
      </c>
      <c r="BY63" s="280">
        <v>2905124.26</v>
      </c>
      <c r="BZ63" s="280">
        <v>0</v>
      </c>
      <c r="CA63" s="280">
        <v>12031724.82</v>
      </c>
      <c r="CB63" s="280">
        <v>254229.98</v>
      </c>
      <c r="CC63" s="280">
        <v>535.55999999999995</v>
      </c>
      <c r="CD63" s="24" t="s">
        <v>247</v>
      </c>
      <c r="CE63" s="25">
        <v>82593575.400000021</v>
      </c>
    </row>
    <row r="64" spans="1:83" x14ac:dyDescent="0.25">
      <c r="A64" s="31" t="s">
        <v>264</v>
      </c>
      <c r="B64" s="16"/>
      <c r="C64" s="273">
        <v>1741410</v>
      </c>
      <c r="D64" s="273">
        <v>0</v>
      </c>
      <c r="E64" s="273">
        <v>4273757</v>
      </c>
      <c r="F64" s="273">
        <v>0</v>
      </c>
      <c r="G64" s="273">
        <v>118938</v>
      </c>
      <c r="H64" s="273">
        <v>82732</v>
      </c>
      <c r="I64" s="273">
        <v>50486</v>
      </c>
      <c r="J64" s="273">
        <v>707735</v>
      </c>
      <c r="K64" s="273">
        <v>0</v>
      </c>
      <c r="L64" s="273">
        <v>0</v>
      </c>
      <c r="M64" s="273">
        <v>4432</v>
      </c>
      <c r="N64" s="273">
        <v>0</v>
      </c>
      <c r="O64" s="273">
        <v>1857852</v>
      </c>
      <c r="P64" s="329">
        <v>47394027</v>
      </c>
      <c r="Q64" s="329">
        <v>1052136</v>
      </c>
      <c r="R64" s="329">
        <v>927111</v>
      </c>
      <c r="S64" s="280">
        <v>-122544</v>
      </c>
      <c r="T64" s="280">
        <v>446780</v>
      </c>
      <c r="U64" s="331">
        <v>4220433</v>
      </c>
      <c r="V64" s="329">
        <v>21140003</v>
      </c>
      <c r="W64" s="329">
        <v>363592</v>
      </c>
      <c r="X64" s="329">
        <v>954875</v>
      </c>
      <c r="Y64" s="329">
        <v>3248619</v>
      </c>
      <c r="Z64" s="329">
        <v>85854</v>
      </c>
      <c r="AA64" s="329">
        <v>5380415</v>
      </c>
      <c r="AB64" s="281">
        <v>16376585</v>
      </c>
      <c r="AC64" s="329">
        <v>1730603</v>
      </c>
      <c r="AD64" s="329">
        <v>0</v>
      </c>
      <c r="AE64" s="329">
        <v>38034</v>
      </c>
      <c r="AF64" s="329">
        <v>0</v>
      </c>
      <c r="AG64" s="329">
        <v>3169002</v>
      </c>
      <c r="AH64" s="329">
        <v>0</v>
      </c>
      <c r="AI64" s="329">
        <v>0</v>
      </c>
      <c r="AJ64" s="329">
        <v>1309111</v>
      </c>
      <c r="AK64" s="329">
        <v>0</v>
      </c>
      <c r="AL64" s="329">
        <v>0</v>
      </c>
      <c r="AM64" s="329">
        <v>0</v>
      </c>
      <c r="AN64" s="329">
        <v>0</v>
      </c>
      <c r="AO64" s="329">
        <v>168323</v>
      </c>
      <c r="AP64" s="329">
        <v>0</v>
      </c>
      <c r="AQ64" s="329">
        <v>0</v>
      </c>
      <c r="AR64" s="329">
        <v>0</v>
      </c>
      <c r="AS64" s="329">
        <v>0</v>
      </c>
      <c r="AT64" s="329">
        <v>0</v>
      </c>
      <c r="AU64" s="329">
        <v>1830</v>
      </c>
      <c r="AV64" s="280">
        <v>406727</v>
      </c>
      <c r="AW64" s="280">
        <v>0</v>
      </c>
      <c r="AX64" s="280">
        <v>0</v>
      </c>
      <c r="AY64" s="329">
        <v>1642261</v>
      </c>
      <c r="AZ64" s="329">
        <v>15459</v>
      </c>
      <c r="BA64" s="280">
        <v>560521</v>
      </c>
      <c r="BB64" s="280">
        <v>134207</v>
      </c>
      <c r="BC64" s="280">
        <v>5596</v>
      </c>
      <c r="BD64" s="280">
        <v>-48254</v>
      </c>
      <c r="BE64" s="329">
        <v>2536578</v>
      </c>
      <c r="BF64" s="280">
        <v>0</v>
      </c>
      <c r="BG64" s="280">
        <v>26927</v>
      </c>
      <c r="BH64" s="280">
        <v>239</v>
      </c>
      <c r="BI64" s="280">
        <v>0</v>
      </c>
      <c r="BJ64" s="280">
        <v>0</v>
      </c>
      <c r="BK64" s="280">
        <v>0</v>
      </c>
      <c r="BL64" s="280">
        <v>35787</v>
      </c>
      <c r="BM64" s="280">
        <v>0</v>
      </c>
      <c r="BN64" s="280">
        <v>202321</v>
      </c>
      <c r="BO64" s="280">
        <v>4363</v>
      </c>
      <c r="BP64" s="280">
        <v>0</v>
      </c>
      <c r="BQ64" s="280">
        <v>0</v>
      </c>
      <c r="BR64" s="280">
        <v>0</v>
      </c>
      <c r="BS64" s="280">
        <v>19292</v>
      </c>
      <c r="BT64" s="280">
        <v>15443</v>
      </c>
      <c r="BU64" s="280">
        <v>0</v>
      </c>
      <c r="BV64" s="280">
        <v>0</v>
      </c>
      <c r="BW64" s="280">
        <v>9050</v>
      </c>
      <c r="BX64" s="280">
        <v>0</v>
      </c>
      <c r="BY64" s="280">
        <v>100407</v>
      </c>
      <c r="BZ64" s="280">
        <v>11230</v>
      </c>
      <c r="CA64" s="280">
        <v>25185</v>
      </c>
      <c r="CB64" s="280">
        <v>30797</v>
      </c>
      <c r="CC64" s="280">
        <v>-233809</v>
      </c>
      <c r="CD64" s="24" t="s">
        <v>247</v>
      </c>
      <c r="CE64" s="25">
        <v>122222458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29">
        <v>0</v>
      </c>
      <c r="Q65" s="329">
        <v>0</v>
      </c>
      <c r="R65" s="329">
        <v>0</v>
      </c>
      <c r="S65" s="280">
        <v>0</v>
      </c>
      <c r="T65" s="280">
        <v>0</v>
      </c>
      <c r="U65" s="331">
        <v>0</v>
      </c>
      <c r="V65" s="329">
        <v>0</v>
      </c>
      <c r="W65" s="329">
        <v>0</v>
      </c>
      <c r="X65" s="329">
        <v>0</v>
      </c>
      <c r="Y65" s="329">
        <v>0</v>
      </c>
      <c r="Z65" s="329">
        <v>0</v>
      </c>
      <c r="AA65" s="329">
        <v>0</v>
      </c>
      <c r="AB65" s="281">
        <v>0</v>
      </c>
      <c r="AC65" s="329">
        <v>0</v>
      </c>
      <c r="AD65" s="329">
        <v>0</v>
      </c>
      <c r="AE65" s="329">
        <v>0</v>
      </c>
      <c r="AF65" s="329">
        <v>0</v>
      </c>
      <c r="AG65" s="329">
        <v>0</v>
      </c>
      <c r="AH65" s="329">
        <v>0</v>
      </c>
      <c r="AI65" s="329">
        <v>0</v>
      </c>
      <c r="AJ65" s="329">
        <v>0</v>
      </c>
      <c r="AK65" s="329">
        <v>0</v>
      </c>
      <c r="AL65" s="329">
        <v>0</v>
      </c>
      <c r="AM65" s="329">
        <v>0</v>
      </c>
      <c r="AN65" s="329">
        <v>0</v>
      </c>
      <c r="AO65" s="329">
        <v>0</v>
      </c>
      <c r="AP65" s="329">
        <v>0</v>
      </c>
      <c r="AQ65" s="329">
        <v>0</v>
      </c>
      <c r="AR65" s="329">
        <v>0</v>
      </c>
      <c r="AS65" s="329">
        <v>0</v>
      </c>
      <c r="AT65" s="329">
        <v>0</v>
      </c>
      <c r="AU65" s="329">
        <v>0</v>
      </c>
      <c r="AV65" s="280">
        <v>0</v>
      </c>
      <c r="AW65" s="280">
        <v>0</v>
      </c>
      <c r="AX65" s="280">
        <v>0</v>
      </c>
      <c r="AY65" s="329">
        <v>0</v>
      </c>
      <c r="AZ65" s="329">
        <v>0</v>
      </c>
      <c r="BA65" s="280">
        <v>0</v>
      </c>
      <c r="BB65" s="280">
        <v>0</v>
      </c>
      <c r="BC65" s="280">
        <v>0</v>
      </c>
      <c r="BD65" s="280">
        <v>0</v>
      </c>
      <c r="BE65" s="329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273">
        <v>5293</v>
      </c>
      <c r="D66" s="273">
        <v>0</v>
      </c>
      <c r="E66" s="273">
        <v>348584</v>
      </c>
      <c r="F66" s="273">
        <v>0</v>
      </c>
      <c r="G66" s="273">
        <v>974</v>
      </c>
      <c r="H66" s="273">
        <v>7761</v>
      </c>
      <c r="I66" s="273">
        <v>7296</v>
      </c>
      <c r="J66" s="273">
        <v>273210</v>
      </c>
      <c r="K66" s="273">
        <v>0</v>
      </c>
      <c r="L66" s="273">
        <v>0</v>
      </c>
      <c r="M66" s="273">
        <v>16</v>
      </c>
      <c r="N66" s="273">
        <v>0</v>
      </c>
      <c r="O66" s="273">
        <v>106128</v>
      </c>
      <c r="P66" s="329">
        <v>679769</v>
      </c>
      <c r="Q66" s="329">
        <v>7333</v>
      </c>
      <c r="R66" s="329">
        <v>6731</v>
      </c>
      <c r="S66" s="280">
        <v>486969</v>
      </c>
      <c r="T66" s="280">
        <v>-50</v>
      </c>
      <c r="U66" s="331">
        <v>4155854</v>
      </c>
      <c r="V66" s="329">
        <v>437110</v>
      </c>
      <c r="W66" s="329">
        <v>30287</v>
      </c>
      <c r="X66" s="329">
        <v>328526</v>
      </c>
      <c r="Y66" s="329">
        <v>658135</v>
      </c>
      <c r="Z66" s="329">
        <v>1367803</v>
      </c>
      <c r="AA66" s="329">
        <v>45091</v>
      </c>
      <c r="AB66" s="281">
        <v>1108468</v>
      </c>
      <c r="AC66" s="329">
        <v>30889</v>
      </c>
      <c r="AD66" s="329">
        <v>2794226</v>
      </c>
      <c r="AE66" s="329">
        <v>11874</v>
      </c>
      <c r="AF66" s="329">
        <v>0</v>
      </c>
      <c r="AG66" s="329">
        <v>233638</v>
      </c>
      <c r="AH66" s="329">
        <v>0</v>
      </c>
      <c r="AI66" s="329">
        <v>0</v>
      </c>
      <c r="AJ66" s="329">
        <v>542093</v>
      </c>
      <c r="AK66" s="329">
        <v>0</v>
      </c>
      <c r="AL66" s="329">
        <v>0</v>
      </c>
      <c r="AM66" s="329">
        <v>0</v>
      </c>
      <c r="AN66" s="329">
        <v>0</v>
      </c>
      <c r="AO66" s="329">
        <v>2488</v>
      </c>
      <c r="AP66" s="329">
        <v>0</v>
      </c>
      <c r="AQ66" s="329">
        <v>0</v>
      </c>
      <c r="AR66" s="329">
        <v>0</v>
      </c>
      <c r="AS66" s="329">
        <v>0</v>
      </c>
      <c r="AT66" s="329">
        <v>0</v>
      </c>
      <c r="AU66" s="329">
        <v>297</v>
      </c>
      <c r="AV66" s="280">
        <v>628718</v>
      </c>
      <c r="AW66" s="280">
        <v>131850</v>
      </c>
      <c r="AX66" s="280">
        <v>433862</v>
      </c>
      <c r="AY66" s="329">
        <v>5858939</v>
      </c>
      <c r="AZ66" s="329">
        <v>74398</v>
      </c>
      <c r="BA66" s="280">
        <v>562232</v>
      </c>
      <c r="BB66" s="280">
        <v>251367</v>
      </c>
      <c r="BC66" s="280">
        <v>162</v>
      </c>
      <c r="BD66" s="280">
        <v>6710</v>
      </c>
      <c r="BE66" s="329">
        <v>2844149</v>
      </c>
      <c r="BF66" s="280">
        <v>0</v>
      </c>
      <c r="BG66" s="280">
        <v>37387</v>
      </c>
      <c r="BH66" s="280">
        <v>6795</v>
      </c>
      <c r="BI66" s="280">
        <v>0</v>
      </c>
      <c r="BJ66" s="280">
        <v>0</v>
      </c>
      <c r="BK66" s="280">
        <v>410661</v>
      </c>
      <c r="BL66" s="280">
        <v>5498</v>
      </c>
      <c r="BM66" s="280">
        <v>0</v>
      </c>
      <c r="BN66" s="280">
        <v>551666</v>
      </c>
      <c r="BO66" s="280">
        <v>17199</v>
      </c>
      <c r="BP66" s="280">
        <v>74744</v>
      </c>
      <c r="BQ66" s="280">
        <v>0</v>
      </c>
      <c r="BR66" s="280">
        <v>0</v>
      </c>
      <c r="BS66" s="280">
        <v>9248</v>
      </c>
      <c r="BT66" s="280">
        <v>6571</v>
      </c>
      <c r="BU66" s="280">
        <v>8075</v>
      </c>
      <c r="BV66" s="280">
        <v>0</v>
      </c>
      <c r="BW66" s="280">
        <v>151218</v>
      </c>
      <c r="BX66" s="280">
        <v>433</v>
      </c>
      <c r="BY66" s="280">
        <v>1642281</v>
      </c>
      <c r="BZ66" s="280">
        <v>418739</v>
      </c>
      <c r="CA66" s="280">
        <v>21425</v>
      </c>
      <c r="CB66" s="280">
        <v>41782</v>
      </c>
      <c r="CC66" s="280">
        <v>191076</v>
      </c>
      <c r="CD66" s="24" t="s">
        <v>247</v>
      </c>
      <c r="CE66" s="25">
        <v>28063978</v>
      </c>
    </row>
    <row r="67" spans="1:83" x14ac:dyDescent="0.25">
      <c r="A67" s="31" t="s">
        <v>15</v>
      </c>
      <c r="B67" s="16"/>
      <c r="C67" s="25">
        <v>80269</v>
      </c>
      <c r="D67" s="25">
        <v>0</v>
      </c>
      <c r="E67" s="25">
        <v>227076</v>
      </c>
      <c r="F67" s="25">
        <v>0</v>
      </c>
      <c r="G67" s="25">
        <v>5529</v>
      </c>
      <c r="H67" s="25">
        <v>0</v>
      </c>
      <c r="I67" s="25">
        <v>564</v>
      </c>
      <c r="J67" s="25">
        <v>120580</v>
      </c>
      <c r="K67" s="25">
        <v>0</v>
      </c>
      <c r="L67" s="25">
        <v>0</v>
      </c>
      <c r="M67" s="25">
        <v>0</v>
      </c>
      <c r="N67" s="25">
        <v>0</v>
      </c>
      <c r="O67" s="25">
        <v>349042</v>
      </c>
      <c r="P67" s="25">
        <v>3265890</v>
      </c>
      <c r="Q67" s="25">
        <v>20270</v>
      </c>
      <c r="R67" s="25">
        <v>33191</v>
      </c>
      <c r="S67" s="25">
        <v>3243</v>
      </c>
      <c r="T67" s="25">
        <v>14167</v>
      </c>
      <c r="U67" s="25">
        <v>183097</v>
      </c>
      <c r="V67" s="25">
        <v>281112</v>
      </c>
      <c r="W67" s="25">
        <v>698</v>
      </c>
      <c r="X67" s="25">
        <v>236079</v>
      </c>
      <c r="Y67" s="25">
        <v>1361656</v>
      </c>
      <c r="Z67" s="25">
        <v>1591580</v>
      </c>
      <c r="AA67" s="25">
        <v>216944</v>
      </c>
      <c r="AB67" s="25">
        <v>252632</v>
      </c>
      <c r="AC67" s="25">
        <v>173321</v>
      </c>
      <c r="AD67" s="25">
        <v>0</v>
      </c>
      <c r="AE67" s="25">
        <v>12285</v>
      </c>
      <c r="AF67" s="25">
        <v>0</v>
      </c>
      <c r="AG67" s="25">
        <v>75928</v>
      </c>
      <c r="AH67" s="25">
        <v>0</v>
      </c>
      <c r="AI67" s="25">
        <v>0</v>
      </c>
      <c r="AJ67" s="25">
        <v>209640</v>
      </c>
      <c r="AK67" s="25">
        <v>0</v>
      </c>
      <c r="AL67" s="25">
        <v>0</v>
      </c>
      <c r="AM67" s="25">
        <v>0</v>
      </c>
      <c r="AN67" s="25">
        <v>0</v>
      </c>
      <c r="AO67" s="25">
        <v>14229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1039</v>
      </c>
      <c r="AW67" s="25">
        <v>0</v>
      </c>
      <c r="AX67" s="25">
        <v>0</v>
      </c>
      <c r="AY67" s="25">
        <v>28141</v>
      </c>
      <c r="AZ67" s="25">
        <v>6060</v>
      </c>
      <c r="BA67" s="25">
        <v>2304</v>
      </c>
      <c r="BB67" s="25">
        <v>0</v>
      </c>
      <c r="BC67" s="25">
        <v>2397</v>
      </c>
      <c r="BD67" s="25">
        <v>0</v>
      </c>
      <c r="BE67" s="25">
        <v>2502551</v>
      </c>
      <c r="BF67" s="25">
        <v>0</v>
      </c>
      <c r="BG67" s="25">
        <v>0</v>
      </c>
      <c r="BH67" s="25">
        <v>4604</v>
      </c>
      <c r="BI67" s="25">
        <v>0</v>
      </c>
      <c r="BJ67" s="25">
        <v>0</v>
      </c>
      <c r="BK67" s="25">
        <v>0</v>
      </c>
      <c r="BL67" s="25">
        <v>6032</v>
      </c>
      <c r="BM67" s="25">
        <v>0</v>
      </c>
      <c r="BN67" s="25">
        <v>19455958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1522</v>
      </c>
      <c r="CA67" s="25">
        <v>0</v>
      </c>
      <c r="CB67" s="25">
        <v>417</v>
      </c>
      <c r="CC67" s="25">
        <v>35955</v>
      </c>
      <c r="CD67" s="24" t="s">
        <v>247</v>
      </c>
      <c r="CE67" s="25">
        <v>30776002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1775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29">
        <v>1365363</v>
      </c>
      <c r="Q68" s="329">
        <v>0</v>
      </c>
      <c r="R68" s="329">
        <v>0</v>
      </c>
      <c r="S68" s="280">
        <v>116655</v>
      </c>
      <c r="T68" s="280">
        <v>0</v>
      </c>
      <c r="U68" s="331">
        <v>25758</v>
      </c>
      <c r="V68" s="329">
        <v>100743</v>
      </c>
      <c r="W68" s="329">
        <v>445117</v>
      </c>
      <c r="X68" s="329">
        <v>167598</v>
      </c>
      <c r="Y68" s="329">
        <v>201359</v>
      </c>
      <c r="Z68" s="329">
        <v>763107</v>
      </c>
      <c r="AA68" s="329">
        <v>61798</v>
      </c>
      <c r="AB68" s="281">
        <v>857437</v>
      </c>
      <c r="AC68" s="329">
        <v>209664</v>
      </c>
      <c r="AD68" s="329">
        <v>0</v>
      </c>
      <c r="AE68" s="329">
        <v>3894</v>
      </c>
      <c r="AF68" s="329">
        <v>0</v>
      </c>
      <c r="AG68" s="329">
        <v>0</v>
      </c>
      <c r="AH68" s="329">
        <v>0</v>
      </c>
      <c r="AI68" s="329">
        <v>0</v>
      </c>
      <c r="AJ68" s="329">
        <v>133543</v>
      </c>
      <c r="AK68" s="329">
        <v>0</v>
      </c>
      <c r="AL68" s="329">
        <v>0</v>
      </c>
      <c r="AM68" s="329">
        <v>0</v>
      </c>
      <c r="AN68" s="329">
        <v>0</v>
      </c>
      <c r="AO68" s="329">
        <v>0</v>
      </c>
      <c r="AP68" s="329">
        <v>0</v>
      </c>
      <c r="AQ68" s="329">
        <v>0</v>
      </c>
      <c r="AR68" s="329">
        <v>0</v>
      </c>
      <c r="AS68" s="329">
        <v>0</v>
      </c>
      <c r="AT68" s="329">
        <v>0</v>
      </c>
      <c r="AU68" s="329">
        <v>0</v>
      </c>
      <c r="AV68" s="280">
        <v>64545</v>
      </c>
      <c r="AW68" s="280">
        <v>0</v>
      </c>
      <c r="AX68" s="280">
        <v>0</v>
      </c>
      <c r="AY68" s="329">
        <v>13155</v>
      </c>
      <c r="AZ68" s="329">
        <v>47651</v>
      </c>
      <c r="BA68" s="280">
        <v>0</v>
      </c>
      <c r="BB68" s="280">
        <v>0</v>
      </c>
      <c r="BC68" s="280">
        <v>-1633</v>
      </c>
      <c r="BD68" s="280">
        <v>0</v>
      </c>
      <c r="BE68" s="329">
        <v>5845</v>
      </c>
      <c r="BF68" s="280">
        <v>0</v>
      </c>
      <c r="BG68" s="280">
        <v>8480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794856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47176</v>
      </c>
      <c r="CC68" s="280">
        <v>174937</v>
      </c>
      <c r="CD68" s="24" t="s">
        <v>247</v>
      </c>
      <c r="CE68" s="25">
        <v>5608823</v>
      </c>
    </row>
    <row r="69" spans="1:83" x14ac:dyDescent="0.25">
      <c r="A69" s="31" t="s">
        <v>268</v>
      </c>
      <c r="B69" s="16"/>
      <c r="C69" s="25">
        <v>13148256</v>
      </c>
      <c r="D69" s="25">
        <v>0</v>
      </c>
      <c r="E69" s="25">
        <v>78284478</v>
      </c>
      <c r="F69" s="25">
        <v>0</v>
      </c>
      <c r="G69" s="25">
        <v>2503990</v>
      </c>
      <c r="H69" s="25">
        <v>4801240</v>
      </c>
      <c r="I69" s="25">
        <v>2348564</v>
      </c>
      <c r="J69" s="25">
        <v>6191028</v>
      </c>
      <c r="K69" s="25">
        <v>0</v>
      </c>
      <c r="L69" s="25">
        <v>0</v>
      </c>
      <c r="M69" s="25">
        <v>16597</v>
      </c>
      <c r="N69" s="25">
        <v>0</v>
      </c>
      <c r="O69" s="25">
        <v>18408788</v>
      </c>
      <c r="P69" s="25">
        <v>24716200</v>
      </c>
      <c r="Q69" s="25">
        <v>3468336</v>
      </c>
      <c r="R69" s="25">
        <v>851534</v>
      </c>
      <c r="S69" s="25">
        <v>191628</v>
      </c>
      <c r="T69" s="25">
        <v>1416676</v>
      </c>
      <c r="U69" s="25">
        <v>12509671</v>
      </c>
      <c r="V69" s="25">
        <v>6453411</v>
      </c>
      <c r="W69" s="25">
        <v>1644644</v>
      </c>
      <c r="X69" s="25">
        <v>2914147</v>
      </c>
      <c r="Y69" s="25">
        <v>13252829</v>
      </c>
      <c r="Z69" s="25">
        <v>4197526</v>
      </c>
      <c r="AA69" s="25">
        <v>1132555</v>
      </c>
      <c r="AB69" s="25">
        <v>10021031</v>
      </c>
      <c r="AC69" s="25">
        <v>4788093</v>
      </c>
      <c r="AD69" s="25">
        <v>2975</v>
      </c>
      <c r="AE69" s="25">
        <v>6018846</v>
      </c>
      <c r="AF69" s="25">
        <v>0</v>
      </c>
      <c r="AG69" s="25">
        <v>19904875</v>
      </c>
      <c r="AH69" s="25">
        <v>0</v>
      </c>
      <c r="AI69" s="25">
        <v>0</v>
      </c>
      <c r="AJ69" s="25">
        <v>15455853</v>
      </c>
      <c r="AK69" s="25">
        <v>0</v>
      </c>
      <c r="AL69" s="25">
        <v>0</v>
      </c>
      <c r="AM69" s="25">
        <v>0</v>
      </c>
      <c r="AN69" s="25">
        <v>0</v>
      </c>
      <c r="AO69" s="25">
        <v>2932983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329322</v>
      </c>
      <c r="AV69" s="25">
        <v>2239742</v>
      </c>
      <c r="AW69" s="25">
        <v>191372</v>
      </c>
      <c r="AX69" s="25">
        <v>150</v>
      </c>
      <c r="AY69" s="25">
        <v>6017870</v>
      </c>
      <c r="AZ69" s="25">
        <v>1396926</v>
      </c>
      <c r="BA69" s="25">
        <v>2112552</v>
      </c>
      <c r="BB69" s="25">
        <v>5234032</v>
      </c>
      <c r="BC69" s="25">
        <v>1230598</v>
      </c>
      <c r="BD69" s="25">
        <v>0</v>
      </c>
      <c r="BE69" s="25">
        <v>20518760</v>
      </c>
      <c r="BF69" s="25">
        <v>0</v>
      </c>
      <c r="BG69" s="25">
        <v>1086564</v>
      </c>
      <c r="BH69" s="25">
        <v>0</v>
      </c>
      <c r="BI69" s="25">
        <v>0</v>
      </c>
      <c r="BJ69" s="25">
        <v>0</v>
      </c>
      <c r="BK69" s="25">
        <v>0</v>
      </c>
      <c r="BL69" s="25">
        <v>1734060</v>
      </c>
      <c r="BM69" s="25">
        <v>0</v>
      </c>
      <c r="BN69" s="25">
        <v>14749206</v>
      </c>
      <c r="BO69" s="25">
        <v>160277</v>
      </c>
      <c r="BP69" s="25">
        <v>0</v>
      </c>
      <c r="BQ69" s="25">
        <v>0</v>
      </c>
      <c r="BR69" s="25">
        <v>0</v>
      </c>
      <c r="BS69" s="25">
        <v>939486</v>
      </c>
      <c r="BT69" s="25">
        <v>831938</v>
      </c>
      <c r="BU69" s="25">
        <v>38</v>
      </c>
      <c r="BV69" s="25">
        <v>0</v>
      </c>
      <c r="BW69" s="25">
        <v>1481</v>
      </c>
      <c r="BX69" s="25">
        <v>0</v>
      </c>
      <c r="BY69" s="25">
        <v>8273476</v>
      </c>
      <c r="BZ69" s="25">
        <v>2137032</v>
      </c>
      <c r="CA69" s="25">
        <v>4244280</v>
      </c>
      <c r="CB69" s="25">
        <v>2436153</v>
      </c>
      <c r="CC69" s="25">
        <v>20859425</v>
      </c>
      <c r="CD69" s="25">
        <v>0</v>
      </c>
      <c r="CE69" s="25">
        <v>354301494</v>
      </c>
    </row>
    <row r="70" spans="1:83" x14ac:dyDescent="0.25">
      <c r="A70" s="26" t="s">
        <v>269</v>
      </c>
      <c r="B70" s="334"/>
      <c r="C70" s="282">
        <v>7746</v>
      </c>
      <c r="D70" s="282">
        <v>0</v>
      </c>
      <c r="E70" s="282">
        <v>17569</v>
      </c>
      <c r="F70" s="282">
        <v>0</v>
      </c>
      <c r="G70" s="282">
        <v>104</v>
      </c>
      <c r="H70" s="282">
        <v>0</v>
      </c>
      <c r="I70" s="282">
        <v>0</v>
      </c>
      <c r="J70" s="282">
        <v>227</v>
      </c>
      <c r="K70" s="282">
        <v>0</v>
      </c>
      <c r="L70" s="282">
        <v>0</v>
      </c>
      <c r="M70" s="282">
        <v>0</v>
      </c>
      <c r="N70" s="282">
        <v>0</v>
      </c>
      <c r="O70" s="282">
        <v>1197</v>
      </c>
      <c r="P70" s="282">
        <v>4893</v>
      </c>
      <c r="Q70" s="282">
        <v>1081</v>
      </c>
      <c r="R70" s="282">
        <v>13280</v>
      </c>
      <c r="S70" s="282">
        <v>155</v>
      </c>
      <c r="T70" s="282">
        <v>72</v>
      </c>
      <c r="U70" s="282">
        <v>3034180</v>
      </c>
      <c r="V70" s="282">
        <v>7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1252</v>
      </c>
      <c r="AD70" s="282">
        <v>0</v>
      </c>
      <c r="AE70" s="282">
        <v>0</v>
      </c>
      <c r="AF70" s="282">
        <v>0</v>
      </c>
      <c r="AG70" s="282">
        <v>10978</v>
      </c>
      <c r="AH70" s="282">
        <v>0</v>
      </c>
      <c r="AI70" s="282">
        <v>0</v>
      </c>
      <c r="AJ70" s="282">
        <v>4312</v>
      </c>
      <c r="AK70" s="282">
        <v>0</v>
      </c>
      <c r="AL70" s="282">
        <v>0</v>
      </c>
      <c r="AM70" s="282">
        <v>0</v>
      </c>
      <c r="AN70" s="282">
        <v>0</v>
      </c>
      <c r="AO70" s="282">
        <v>1309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3098362</v>
      </c>
    </row>
    <row r="71" spans="1:83" x14ac:dyDescent="0.25">
      <c r="A71" s="26" t="s">
        <v>270</v>
      </c>
      <c r="B71" s="334"/>
      <c r="C71" s="282">
        <v>1277686</v>
      </c>
      <c r="D71" s="282">
        <v>0</v>
      </c>
      <c r="E71" s="282">
        <v>24460923</v>
      </c>
      <c r="F71" s="282">
        <v>0</v>
      </c>
      <c r="G71" s="282">
        <v>61107</v>
      </c>
      <c r="H71" s="282">
        <v>80338</v>
      </c>
      <c r="I71" s="282">
        <v>47764</v>
      </c>
      <c r="J71" s="282">
        <v>-6703</v>
      </c>
      <c r="K71" s="282">
        <v>0</v>
      </c>
      <c r="L71" s="282">
        <v>0</v>
      </c>
      <c r="M71" s="282">
        <v>14770</v>
      </c>
      <c r="N71" s="282">
        <v>0</v>
      </c>
      <c r="O71" s="282">
        <v>4643146</v>
      </c>
      <c r="P71" s="282">
        <v>4295767</v>
      </c>
      <c r="Q71" s="282">
        <v>405842</v>
      </c>
      <c r="R71" s="282">
        <v>335351</v>
      </c>
      <c r="S71" s="282">
        <v>28829</v>
      </c>
      <c r="T71" s="282">
        <v>0</v>
      </c>
      <c r="U71" s="282">
        <v>12601</v>
      </c>
      <c r="V71" s="282">
        <v>2147037</v>
      </c>
      <c r="W71" s="282">
        <v>96163</v>
      </c>
      <c r="X71" s="282">
        <v>972757</v>
      </c>
      <c r="Y71" s="282">
        <v>1401294</v>
      </c>
      <c r="Z71" s="282">
        <v>4652</v>
      </c>
      <c r="AA71" s="282">
        <v>0</v>
      </c>
      <c r="AB71" s="282">
        <v>117857</v>
      </c>
      <c r="AC71" s="282">
        <v>296232</v>
      </c>
      <c r="AD71" s="282">
        <v>2975</v>
      </c>
      <c r="AE71" s="282">
        <v>218826</v>
      </c>
      <c r="AF71" s="282">
        <v>0</v>
      </c>
      <c r="AG71" s="282">
        <v>7556759</v>
      </c>
      <c r="AH71" s="282">
        <v>0</v>
      </c>
      <c r="AI71" s="282">
        <v>0</v>
      </c>
      <c r="AJ71" s="282">
        <v>61180</v>
      </c>
      <c r="AK71" s="282">
        <v>0</v>
      </c>
      <c r="AL71" s="282">
        <v>0</v>
      </c>
      <c r="AM71" s="282">
        <v>0</v>
      </c>
      <c r="AN71" s="282">
        <v>0</v>
      </c>
      <c r="AO71" s="282">
        <v>406558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1757</v>
      </c>
      <c r="AV71" s="282">
        <v>0</v>
      </c>
      <c r="AW71" s="282">
        <v>0</v>
      </c>
      <c r="AX71" s="282">
        <v>0</v>
      </c>
      <c r="AY71" s="282">
        <v>447849</v>
      </c>
      <c r="AZ71" s="282">
        <v>2116</v>
      </c>
      <c r="BA71" s="282">
        <v>0</v>
      </c>
      <c r="BB71" s="282">
        <v>410375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16306</v>
      </c>
      <c r="BM71" s="282">
        <v>0</v>
      </c>
      <c r="BN71" s="282">
        <v>622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1317</v>
      </c>
      <c r="BX71" s="282">
        <v>0</v>
      </c>
      <c r="BY71" s="282">
        <v>193692</v>
      </c>
      <c r="BZ71" s="282">
        <v>263723</v>
      </c>
      <c r="CA71" s="282">
        <v>0</v>
      </c>
      <c r="CB71" s="282">
        <v>17030</v>
      </c>
      <c r="CC71" s="282">
        <v>80</v>
      </c>
      <c r="CD71" s="282">
        <v>0</v>
      </c>
      <c r="CE71" s="25">
        <v>50294578</v>
      </c>
    </row>
    <row r="72" spans="1:83" x14ac:dyDescent="0.25">
      <c r="A72" s="26" t="s">
        <v>271</v>
      </c>
      <c r="B72" s="334"/>
      <c r="C72" s="282">
        <v>417</v>
      </c>
      <c r="D72" s="282">
        <v>0</v>
      </c>
      <c r="E72" s="282">
        <v>563</v>
      </c>
      <c r="F72" s="282">
        <v>0</v>
      </c>
      <c r="G72" s="282">
        <v>60</v>
      </c>
      <c r="H72" s="282">
        <v>455</v>
      </c>
      <c r="I72" s="282">
        <v>1026</v>
      </c>
      <c r="J72" s="282">
        <v>285</v>
      </c>
      <c r="K72" s="282">
        <v>0</v>
      </c>
      <c r="L72" s="282">
        <v>0</v>
      </c>
      <c r="M72" s="282">
        <v>0</v>
      </c>
      <c r="N72" s="282">
        <v>0</v>
      </c>
      <c r="O72" s="282">
        <v>68</v>
      </c>
      <c r="P72" s="282">
        <v>2196</v>
      </c>
      <c r="Q72" s="282">
        <v>285</v>
      </c>
      <c r="R72" s="282">
        <v>0</v>
      </c>
      <c r="S72" s="282">
        <v>0</v>
      </c>
      <c r="T72" s="282">
        <v>0</v>
      </c>
      <c r="U72" s="282">
        <v>20916</v>
      </c>
      <c r="V72" s="282">
        <v>960</v>
      </c>
      <c r="W72" s="282">
        <v>1890</v>
      </c>
      <c r="X72" s="282">
        <v>415</v>
      </c>
      <c r="Y72" s="282">
        <v>3809</v>
      </c>
      <c r="Z72" s="282">
        <v>185</v>
      </c>
      <c r="AA72" s="282">
        <v>2663</v>
      </c>
      <c r="AB72" s="282">
        <v>12856</v>
      </c>
      <c r="AC72" s="282">
        <v>3968</v>
      </c>
      <c r="AD72" s="282">
        <v>0</v>
      </c>
      <c r="AE72" s="282">
        <v>0</v>
      </c>
      <c r="AF72" s="282">
        <v>0</v>
      </c>
      <c r="AG72" s="282">
        <v>527</v>
      </c>
      <c r="AH72" s="282">
        <v>0</v>
      </c>
      <c r="AI72" s="282">
        <v>0</v>
      </c>
      <c r="AJ72" s="282">
        <v>2124</v>
      </c>
      <c r="AK72" s="282">
        <v>0</v>
      </c>
      <c r="AL72" s="282">
        <v>0</v>
      </c>
      <c r="AM72" s="282">
        <v>0</v>
      </c>
      <c r="AN72" s="282">
        <v>0</v>
      </c>
      <c r="AO72" s="282">
        <v>78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815</v>
      </c>
      <c r="AW72" s="282">
        <v>0</v>
      </c>
      <c r="AX72" s="282">
        <v>0</v>
      </c>
      <c r="AY72" s="282">
        <v>480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36925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1596</v>
      </c>
      <c r="BM72" s="282">
        <v>0</v>
      </c>
      <c r="BN72" s="282">
        <v>144982</v>
      </c>
      <c r="BO72" s="282">
        <v>0</v>
      </c>
      <c r="BP72" s="282">
        <v>0</v>
      </c>
      <c r="BQ72" s="282">
        <v>0</v>
      </c>
      <c r="BR72" s="282">
        <v>0</v>
      </c>
      <c r="BS72" s="282">
        <v>2306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659</v>
      </c>
      <c r="BZ72" s="282">
        <v>606</v>
      </c>
      <c r="CA72" s="282">
        <v>0</v>
      </c>
      <c r="CB72" s="282">
        <v>1148</v>
      </c>
      <c r="CC72" s="282">
        <v>2416</v>
      </c>
      <c r="CD72" s="282">
        <v>0</v>
      </c>
      <c r="CE72" s="25">
        <v>247679</v>
      </c>
    </row>
    <row r="73" spans="1:83" x14ac:dyDescent="0.25">
      <c r="A73" s="26" t="s">
        <v>272</v>
      </c>
      <c r="B73" s="334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0</v>
      </c>
    </row>
    <row r="74" spans="1:83" x14ac:dyDescent="0.25">
      <c r="A74" s="26" t="s">
        <v>273</v>
      </c>
      <c r="B74" s="334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1810416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1810416</v>
      </c>
    </row>
    <row r="75" spans="1:83" x14ac:dyDescent="0.25">
      <c r="A75" s="26" t="s">
        <v>274</v>
      </c>
      <c r="B75" s="334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1000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38125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821057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5479</v>
      </c>
      <c r="BZ75" s="282">
        <v>0</v>
      </c>
      <c r="CA75" s="282">
        <v>0</v>
      </c>
      <c r="CB75" s="282">
        <v>6978</v>
      </c>
      <c r="CC75" s="282">
        <v>0</v>
      </c>
      <c r="CD75" s="282">
        <v>0</v>
      </c>
      <c r="CE75" s="25">
        <v>872639</v>
      </c>
    </row>
    <row r="76" spans="1:83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4"/>
      <c r="C77" s="282">
        <v>18736</v>
      </c>
      <c r="D77" s="282">
        <v>0</v>
      </c>
      <c r="E77" s="282">
        <v>82366</v>
      </c>
      <c r="F77" s="282">
        <v>0</v>
      </c>
      <c r="G77" s="282">
        <v>20092</v>
      </c>
      <c r="H77" s="282">
        <v>5218</v>
      </c>
      <c r="I77" s="282">
        <v>1080</v>
      </c>
      <c r="J77" s="282">
        <v>2047</v>
      </c>
      <c r="K77" s="282">
        <v>0</v>
      </c>
      <c r="L77" s="282">
        <v>0</v>
      </c>
      <c r="M77" s="282">
        <v>1827</v>
      </c>
      <c r="N77" s="282">
        <v>0</v>
      </c>
      <c r="O77" s="282">
        <v>13676</v>
      </c>
      <c r="P77" s="282">
        <v>1707215</v>
      </c>
      <c r="Q77" s="282">
        <v>5</v>
      </c>
      <c r="R77" s="282">
        <v>96</v>
      </c>
      <c r="S77" s="282">
        <v>95383</v>
      </c>
      <c r="T77" s="282">
        <v>0</v>
      </c>
      <c r="U77" s="282">
        <v>214782</v>
      </c>
      <c r="V77" s="282">
        <v>32765</v>
      </c>
      <c r="W77" s="282">
        <v>8071</v>
      </c>
      <c r="X77" s="282">
        <v>4207</v>
      </c>
      <c r="Y77" s="282">
        <v>51831</v>
      </c>
      <c r="Z77" s="282">
        <v>1727186</v>
      </c>
      <c r="AA77" s="282">
        <v>339289</v>
      </c>
      <c r="AB77" s="282">
        <v>157197</v>
      </c>
      <c r="AC77" s="282">
        <v>26366</v>
      </c>
      <c r="AD77" s="282">
        <v>0</v>
      </c>
      <c r="AE77" s="282">
        <v>1179</v>
      </c>
      <c r="AF77" s="282">
        <v>0</v>
      </c>
      <c r="AG77" s="282">
        <v>27412</v>
      </c>
      <c r="AH77" s="282">
        <v>0</v>
      </c>
      <c r="AI77" s="282">
        <v>0</v>
      </c>
      <c r="AJ77" s="282">
        <v>6447377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250</v>
      </c>
      <c r="AV77" s="282">
        <v>2418</v>
      </c>
      <c r="AW77" s="282">
        <v>0</v>
      </c>
      <c r="AX77" s="282">
        <v>0</v>
      </c>
      <c r="AY77" s="282">
        <v>75127</v>
      </c>
      <c r="AZ77" s="282">
        <v>80817</v>
      </c>
      <c r="BA77" s="282">
        <v>4655</v>
      </c>
      <c r="BB77" s="282">
        <v>0</v>
      </c>
      <c r="BC77" s="282">
        <v>0</v>
      </c>
      <c r="BD77" s="282">
        <v>0</v>
      </c>
      <c r="BE77" s="282">
        <v>1850468</v>
      </c>
      <c r="BF77" s="282">
        <v>0</v>
      </c>
      <c r="BG77" s="282">
        <v>4474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26005</v>
      </c>
      <c r="BO77" s="282">
        <v>1298</v>
      </c>
      <c r="BP77" s="282">
        <v>0</v>
      </c>
      <c r="BQ77" s="282">
        <v>0</v>
      </c>
      <c r="BR77" s="282">
        <v>0</v>
      </c>
      <c r="BS77" s="282">
        <v>1952</v>
      </c>
      <c r="BT77" s="282">
        <v>346</v>
      </c>
      <c r="BU77" s="282">
        <v>38</v>
      </c>
      <c r="BV77" s="282">
        <v>0</v>
      </c>
      <c r="BW77" s="282">
        <v>0</v>
      </c>
      <c r="BX77" s="282">
        <v>0</v>
      </c>
      <c r="BY77" s="282">
        <v>51283</v>
      </c>
      <c r="BZ77" s="282">
        <v>0</v>
      </c>
      <c r="CA77" s="282">
        <v>0</v>
      </c>
      <c r="CB77" s="282">
        <v>2309</v>
      </c>
      <c r="CC77" s="282">
        <v>3126</v>
      </c>
      <c r="CD77" s="282">
        <v>0</v>
      </c>
      <c r="CE77" s="25">
        <v>13089969</v>
      </c>
    </row>
    <row r="78" spans="1:83" x14ac:dyDescent="0.25">
      <c r="A78" s="26" t="s">
        <v>277</v>
      </c>
      <c r="B78" s="16"/>
      <c r="C78" s="282">
        <v>11747045</v>
      </c>
      <c r="D78" s="282">
        <v>0</v>
      </c>
      <c r="E78" s="282">
        <v>53661823</v>
      </c>
      <c r="F78" s="282">
        <v>0</v>
      </c>
      <c r="G78" s="282">
        <v>2420543</v>
      </c>
      <c r="H78" s="282">
        <v>4708015</v>
      </c>
      <c r="I78" s="282">
        <v>2291892</v>
      </c>
      <c r="J78" s="282">
        <v>6189114</v>
      </c>
      <c r="K78" s="282">
        <v>0</v>
      </c>
      <c r="L78" s="282">
        <v>0</v>
      </c>
      <c r="M78" s="282">
        <v>0</v>
      </c>
      <c r="N78" s="282">
        <v>0</v>
      </c>
      <c r="O78" s="282">
        <v>13662636</v>
      </c>
      <c r="P78" s="282">
        <v>18602893</v>
      </c>
      <c r="Q78" s="282">
        <v>3048225</v>
      </c>
      <c r="R78" s="282">
        <v>502807</v>
      </c>
      <c r="S78" s="282">
        <v>63323</v>
      </c>
      <c r="T78" s="282">
        <v>1415370</v>
      </c>
      <c r="U78" s="282">
        <v>9068122</v>
      </c>
      <c r="V78" s="282">
        <v>4206524</v>
      </c>
      <c r="W78" s="282">
        <v>1538221</v>
      </c>
      <c r="X78" s="282">
        <v>1783623</v>
      </c>
      <c r="Y78" s="282">
        <v>11367970</v>
      </c>
      <c r="Z78" s="282">
        <v>2560767</v>
      </c>
      <c r="AA78" s="282">
        <v>789403</v>
      </c>
      <c r="AB78" s="282">
        <v>9689201</v>
      </c>
      <c r="AC78" s="282">
        <v>4451040</v>
      </c>
      <c r="AD78" s="282">
        <v>0</v>
      </c>
      <c r="AE78" s="282">
        <v>5782003</v>
      </c>
      <c r="AF78" s="282">
        <v>0</v>
      </c>
      <c r="AG78" s="282">
        <v>12232556</v>
      </c>
      <c r="AH78" s="282">
        <v>0</v>
      </c>
      <c r="AI78" s="282">
        <v>0</v>
      </c>
      <c r="AJ78" s="282">
        <v>8521461</v>
      </c>
      <c r="AK78" s="282">
        <v>0</v>
      </c>
      <c r="AL78" s="282">
        <v>0</v>
      </c>
      <c r="AM78" s="282">
        <v>0</v>
      </c>
      <c r="AN78" s="282">
        <v>0</v>
      </c>
      <c r="AO78" s="282">
        <v>2523143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327315</v>
      </c>
      <c r="AV78" s="282">
        <v>2232379</v>
      </c>
      <c r="AW78" s="282">
        <v>172876</v>
      </c>
      <c r="AX78" s="282">
        <v>150</v>
      </c>
      <c r="AY78" s="282">
        <v>5484852</v>
      </c>
      <c r="AZ78" s="282">
        <v>1313862</v>
      </c>
      <c r="BA78" s="282">
        <v>296062</v>
      </c>
      <c r="BB78" s="282">
        <v>4748043</v>
      </c>
      <c r="BC78" s="282">
        <v>1230598</v>
      </c>
      <c r="BD78" s="282">
        <v>0</v>
      </c>
      <c r="BE78" s="282">
        <v>11993036</v>
      </c>
      <c r="BF78" s="282">
        <v>0</v>
      </c>
      <c r="BG78" s="282">
        <v>938545</v>
      </c>
      <c r="BH78" s="282">
        <v>0</v>
      </c>
      <c r="BI78" s="282">
        <v>0</v>
      </c>
      <c r="BJ78" s="282">
        <v>0</v>
      </c>
      <c r="BK78" s="282">
        <v>0</v>
      </c>
      <c r="BL78" s="282">
        <v>1707132</v>
      </c>
      <c r="BM78" s="282">
        <v>0</v>
      </c>
      <c r="BN78" s="282">
        <v>2988800</v>
      </c>
      <c r="BO78" s="282">
        <v>158979</v>
      </c>
      <c r="BP78" s="282">
        <v>0</v>
      </c>
      <c r="BQ78" s="282">
        <v>0</v>
      </c>
      <c r="BR78" s="282">
        <v>0</v>
      </c>
      <c r="BS78" s="282">
        <v>933856</v>
      </c>
      <c r="BT78" s="282">
        <v>826948</v>
      </c>
      <c r="BU78" s="282">
        <v>0</v>
      </c>
      <c r="BV78" s="282">
        <v>0</v>
      </c>
      <c r="BW78" s="282">
        <v>164</v>
      </c>
      <c r="BX78" s="282">
        <v>0</v>
      </c>
      <c r="BY78" s="282">
        <v>7365098</v>
      </c>
      <c r="BZ78" s="282">
        <v>1865432</v>
      </c>
      <c r="CA78" s="282">
        <v>3872407</v>
      </c>
      <c r="CB78" s="282">
        <v>2258579</v>
      </c>
      <c r="CC78" s="282">
        <v>4169544</v>
      </c>
      <c r="CD78" s="282">
        <v>0</v>
      </c>
      <c r="CE78" s="25">
        <v>247712377</v>
      </c>
    </row>
    <row r="79" spans="1:83" x14ac:dyDescent="0.25">
      <c r="A79" s="26" t="s">
        <v>278</v>
      </c>
      <c r="B79" s="16"/>
      <c r="C79" s="282">
        <v>79093</v>
      </c>
      <c r="D79" s="282">
        <v>0</v>
      </c>
      <c r="E79" s="282">
        <v>47305</v>
      </c>
      <c r="F79" s="282">
        <v>0</v>
      </c>
      <c r="G79" s="282">
        <v>0</v>
      </c>
      <c r="H79" s="282">
        <v>0</v>
      </c>
      <c r="I79" s="282">
        <v>1694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42641</v>
      </c>
      <c r="P79" s="282">
        <v>66446</v>
      </c>
      <c r="Q79" s="282">
        <v>9137</v>
      </c>
      <c r="R79" s="282">
        <v>0</v>
      </c>
      <c r="S79" s="282">
        <v>0</v>
      </c>
      <c r="T79" s="282">
        <v>0</v>
      </c>
      <c r="U79" s="282">
        <v>0</v>
      </c>
      <c r="V79" s="282">
        <v>60541</v>
      </c>
      <c r="W79" s="282">
        <v>0</v>
      </c>
      <c r="X79" s="282">
        <v>0</v>
      </c>
      <c r="Y79" s="282">
        <v>32494</v>
      </c>
      <c r="Z79" s="282">
        <v>0</v>
      </c>
      <c r="AA79" s="282">
        <v>0</v>
      </c>
      <c r="AB79" s="282">
        <v>11756</v>
      </c>
      <c r="AC79" s="282">
        <v>0</v>
      </c>
      <c r="AD79" s="282">
        <v>0</v>
      </c>
      <c r="AE79" s="282">
        <v>0</v>
      </c>
      <c r="AF79" s="282">
        <v>0</v>
      </c>
      <c r="AG79" s="282">
        <v>53840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1285</v>
      </c>
      <c r="AZ79" s="282">
        <v>0</v>
      </c>
      <c r="BA79" s="282">
        <v>1419</v>
      </c>
      <c r="BB79" s="282">
        <v>0</v>
      </c>
      <c r="BC79" s="282">
        <v>0</v>
      </c>
      <c r="BD79" s="282">
        <v>0</v>
      </c>
      <c r="BE79" s="282">
        <v>4059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538008</v>
      </c>
      <c r="BO79" s="282">
        <v>0</v>
      </c>
      <c r="BP79" s="282">
        <v>0</v>
      </c>
      <c r="BQ79" s="282">
        <v>0</v>
      </c>
      <c r="BR79" s="282">
        <v>0</v>
      </c>
      <c r="BS79" s="282">
        <v>266</v>
      </c>
      <c r="BT79" s="282">
        <v>1425</v>
      </c>
      <c r="BU79" s="282">
        <v>0</v>
      </c>
      <c r="BV79" s="282">
        <v>0</v>
      </c>
      <c r="BW79" s="282">
        <v>0</v>
      </c>
      <c r="BX79" s="282">
        <v>0</v>
      </c>
      <c r="BY79" s="282">
        <v>327945</v>
      </c>
      <c r="BZ79" s="282">
        <v>3801</v>
      </c>
      <c r="CA79" s="282">
        <v>198</v>
      </c>
      <c r="CB79" s="282">
        <v>3205</v>
      </c>
      <c r="CC79" s="282">
        <v>0</v>
      </c>
      <c r="CD79" s="282">
        <v>0</v>
      </c>
      <c r="CE79" s="25">
        <v>1286558</v>
      </c>
    </row>
    <row r="80" spans="1:83" x14ac:dyDescent="0.25">
      <c r="A80" s="26" t="s">
        <v>279</v>
      </c>
      <c r="B80" s="16"/>
      <c r="C80" s="282">
        <v>6458</v>
      </c>
      <c r="D80" s="282">
        <v>0</v>
      </c>
      <c r="E80" s="282">
        <v>8849</v>
      </c>
      <c r="F80" s="282">
        <v>0</v>
      </c>
      <c r="G80" s="282">
        <v>911</v>
      </c>
      <c r="H80" s="282">
        <v>1653</v>
      </c>
      <c r="I80" s="282">
        <v>2600</v>
      </c>
      <c r="J80" s="282">
        <v>4034</v>
      </c>
      <c r="K80" s="282">
        <v>0</v>
      </c>
      <c r="L80" s="282">
        <v>0</v>
      </c>
      <c r="M80" s="282">
        <v>0</v>
      </c>
      <c r="N80" s="282">
        <v>0</v>
      </c>
      <c r="O80" s="282">
        <v>16391</v>
      </c>
      <c r="P80" s="282">
        <v>10816</v>
      </c>
      <c r="Q80" s="282">
        <v>999</v>
      </c>
      <c r="R80" s="282">
        <v>0</v>
      </c>
      <c r="S80" s="282">
        <v>0</v>
      </c>
      <c r="T80" s="282">
        <v>275</v>
      </c>
      <c r="U80" s="282">
        <v>3413</v>
      </c>
      <c r="V80" s="282">
        <v>1832</v>
      </c>
      <c r="W80" s="282">
        <v>299</v>
      </c>
      <c r="X80" s="282">
        <v>0</v>
      </c>
      <c r="Y80" s="282">
        <v>4760</v>
      </c>
      <c r="Z80" s="282">
        <v>0</v>
      </c>
      <c r="AA80" s="282">
        <v>0</v>
      </c>
      <c r="AB80" s="282">
        <v>3001</v>
      </c>
      <c r="AC80" s="282">
        <v>2175</v>
      </c>
      <c r="AD80" s="282">
        <v>0</v>
      </c>
      <c r="AE80" s="282">
        <v>12762</v>
      </c>
      <c r="AF80" s="282">
        <v>0</v>
      </c>
      <c r="AG80" s="282">
        <v>10009</v>
      </c>
      <c r="AH80" s="282">
        <v>0</v>
      </c>
      <c r="AI80" s="282">
        <v>0</v>
      </c>
      <c r="AJ80" s="282">
        <v>73285</v>
      </c>
      <c r="AK80" s="282">
        <v>0</v>
      </c>
      <c r="AL80" s="282">
        <v>0</v>
      </c>
      <c r="AM80" s="282">
        <v>0</v>
      </c>
      <c r="AN80" s="282">
        <v>0</v>
      </c>
      <c r="AO80" s="282">
        <v>599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3292</v>
      </c>
      <c r="AW80" s="282">
        <v>0</v>
      </c>
      <c r="AX80" s="282">
        <v>0</v>
      </c>
      <c r="AY80" s="282">
        <v>4757</v>
      </c>
      <c r="AZ80" s="282">
        <v>0</v>
      </c>
      <c r="BA80" s="282">
        <v>0</v>
      </c>
      <c r="BB80" s="282">
        <v>5962</v>
      </c>
      <c r="BC80" s="282">
        <v>0</v>
      </c>
      <c r="BD80" s="282">
        <v>0</v>
      </c>
      <c r="BE80" s="282">
        <v>24852</v>
      </c>
      <c r="BF80" s="282">
        <v>0</v>
      </c>
      <c r="BG80" s="282">
        <v>75</v>
      </c>
      <c r="BH80" s="282">
        <v>0</v>
      </c>
      <c r="BI80" s="282">
        <v>0</v>
      </c>
      <c r="BJ80" s="282">
        <v>0</v>
      </c>
      <c r="BK80" s="282">
        <v>0</v>
      </c>
      <c r="BL80" s="282">
        <v>2157</v>
      </c>
      <c r="BM80" s="282">
        <v>0</v>
      </c>
      <c r="BN80" s="282">
        <v>2384</v>
      </c>
      <c r="BO80" s="282">
        <v>0</v>
      </c>
      <c r="BP80" s="282">
        <v>0</v>
      </c>
      <c r="BQ80" s="282">
        <v>0</v>
      </c>
      <c r="BR80" s="282">
        <v>0</v>
      </c>
      <c r="BS80" s="282">
        <v>410</v>
      </c>
      <c r="BT80" s="282">
        <v>774</v>
      </c>
      <c r="BU80" s="282">
        <v>0</v>
      </c>
      <c r="BV80" s="282">
        <v>0</v>
      </c>
      <c r="BW80" s="282">
        <v>0</v>
      </c>
      <c r="BX80" s="282">
        <v>0</v>
      </c>
      <c r="BY80" s="282">
        <v>31449</v>
      </c>
      <c r="BZ80" s="282">
        <v>783</v>
      </c>
      <c r="CA80" s="282">
        <v>72107</v>
      </c>
      <c r="CB80" s="282">
        <v>16504</v>
      </c>
      <c r="CC80" s="282">
        <v>267783</v>
      </c>
      <c r="CD80" s="282">
        <v>0</v>
      </c>
      <c r="CE80" s="25">
        <v>598410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1000</v>
      </c>
      <c r="Q81" s="282">
        <v>0</v>
      </c>
      <c r="R81" s="282">
        <v>0</v>
      </c>
      <c r="S81" s="282">
        <v>0</v>
      </c>
      <c r="T81" s="282">
        <v>0</v>
      </c>
      <c r="U81" s="282">
        <v>137947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186695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173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38162</v>
      </c>
      <c r="BF81" s="282">
        <v>0</v>
      </c>
      <c r="BG81" s="282">
        <v>45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7502910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16330912</v>
      </c>
      <c r="CD81" s="282">
        <v>0</v>
      </c>
      <c r="CE81" s="25">
        <v>24197844</v>
      </c>
    </row>
    <row r="82" spans="1:84" x14ac:dyDescent="0.25">
      <c r="A82" s="26" t="s">
        <v>281</v>
      </c>
      <c r="B82" s="16"/>
      <c r="C82" s="282">
        <v>714</v>
      </c>
      <c r="D82" s="282">
        <v>0</v>
      </c>
      <c r="E82" s="282">
        <v>1869</v>
      </c>
      <c r="F82" s="282">
        <v>0</v>
      </c>
      <c r="G82" s="282">
        <v>387</v>
      </c>
      <c r="H82" s="282">
        <v>414</v>
      </c>
      <c r="I82" s="282">
        <v>0</v>
      </c>
      <c r="J82" s="282">
        <v>1307</v>
      </c>
      <c r="K82" s="282">
        <v>0</v>
      </c>
      <c r="L82" s="282">
        <v>0</v>
      </c>
      <c r="M82" s="282">
        <v>0</v>
      </c>
      <c r="N82" s="282">
        <v>0</v>
      </c>
      <c r="O82" s="282">
        <v>938</v>
      </c>
      <c r="P82" s="282">
        <v>2755</v>
      </c>
      <c r="Q82" s="282">
        <v>0</v>
      </c>
      <c r="R82" s="282">
        <v>0</v>
      </c>
      <c r="S82" s="282">
        <v>0</v>
      </c>
      <c r="T82" s="282">
        <v>52</v>
      </c>
      <c r="U82" s="282">
        <v>1639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4034</v>
      </c>
      <c r="AD82" s="282">
        <v>0</v>
      </c>
      <c r="AE82" s="282">
        <v>748</v>
      </c>
      <c r="AF82" s="282">
        <v>0</v>
      </c>
      <c r="AG82" s="282">
        <v>571</v>
      </c>
      <c r="AH82" s="282">
        <v>0</v>
      </c>
      <c r="AI82" s="282">
        <v>0</v>
      </c>
      <c r="AJ82" s="282">
        <v>26643</v>
      </c>
      <c r="AK82" s="282">
        <v>0</v>
      </c>
      <c r="AL82" s="282">
        <v>0</v>
      </c>
      <c r="AM82" s="282">
        <v>0</v>
      </c>
      <c r="AN82" s="282">
        <v>0</v>
      </c>
      <c r="AO82" s="282">
        <v>575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274</v>
      </c>
      <c r="BC82" s="282">
        <v>0</v>
      </c>
      <c r="BD82" s="282">
        <v>0</v>
      </c>
      <c r="BE82" s="282">
        <v>6541987</v>
      </c>
      <c r="BF82" s="282">
        <v>0</v>
      </c>
      <c r="BG82" s="282">
        <v>2072</v>
      </c>
      <c r="BH82" s="282">
        <v>0</v>
      </c>
      <c r="BI82" s="282">
        <v>0</v>
      </c>
      <c r="BJ82" s="282">
        <v>0</v>
      </c>
      <c r="BK82" s="282">
        <v>0</v>
      </c>
      <c r="BL82" s="282">
        <v>3075</v>
      </c>
      <c r="BM82" s="282">
        <v>0</v>
      </c>
      <c r="BN82" s="282">
        <v>92581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13632</v>
      </c>
      <c r="BZ82" s="282">
        <v>283</v>
      </c>
      <c r="CA82" s="282">
        <v>20</v>
      </c>
      <c r="CB82" s="282">
        <v>7123</v>
      </c>
      <c r="CC82" s="282">
        <v>3865</v>
      </c>
      <c r="CD82" s="282">
        <v>0</v>
      </c>
      <c r="CE82" s="25">
        <v>6707558</v>
      </c>
    </row>
    <row r="83" spans="1:84" x14ac:dyDescent="0.25">
      <c r="A83" s="26" t="s">
        <v>282</v>
      </c>
      <c r="B83" s="16"/>
      <c r="C83" s="273">
        <v>10361</v>
      </c>
      <c r="D83" s="273">
        <v>0</v>
      </c>
      <c r="E83" s="329">
        <v>3211</v>
      </c>
      <c r="F83" s="329">
        <v>0</v>
      </c>
      <c r="G83" s="273">
        <v>786</v>
      </c>
      <c r="H83" s="273">
        <v>5147</v>
      </c>
      <c r="I83" s="329">
        <v>2508</v>
      </c>
      <c r="J83" s="329">
        <v>717</v>
      </c>
      <c r="K83" s="329">
        <v>0</v>
      </c>
      <c r="L83" s="329">
        <v>0</v>
      </c>
      <c r="M83" s="273">
        <v>0</v>
      </c>
      <c r="N83" s="273">
        <v>0</v>
      </c>
      <c r="O83" s="273">
        <v>28095</v>
      </c>
      <c r="P83" s="329">
        <v>22219</v>
      </c>
      <c r="Q83" s="329">
        <v>2762</v>
      </c>
      <c r="R83" s="331">
        <v>0</v>
      </c>
      <c r="S83" s="329">
        <v>2938</v>
      </c>
      <c r="T83" s="273">
        <v>907</v>
      </c>
      <c r="U83" s="329">
        <v>16071</v>
      </c>
      <c r="V83" s="329">
        <v>3745</v>
      </c>
      <c r="W83" s="273">
        <v>0</v>
      </c>
      <c r="X83" s="329">
        <v>153145</v>
      </c>
      <c r="Y83" s="329">
        <v>390671</v>
      </c>
      <c r="Z83" s="329">
        <v>-95264</v>
      </c>
      <c r="AA83" s="329">
        <v>1200</v>
      </c>
      <c r="AB83" s="329">
        <v>29163</v>
      </c>
      <c r="AC83" s="329">
        <v>3026</v>
      </c>
      <c r="AD83" s="329">
        <v>0</v>
      </c>
      <c r="AE83" s="329">
        <v>3328</v>
      </c>
      <c r="AF83" s="329">
        <v>0</v>
      </c>
      <c r="AG83" s="329">
        <v>12223</v>
      </c>
      <c r="AH83" s="329">
        <v>0</v>
      </c>
      <c r="AI83" s="329">
        <v>0</v>
      </c>
      <c r="AJ83" s="329">
        <v>132776</v>
      </c>
      <c r="AK83" s="329">
        <v>0</v>
      </c>
      <c r="AL83" s="329">
        <v>0</v>
      </c>
      <c r="AM83" s="329">
        <v>0</v>
      </c>
      <c r="AN83" s="329">
        <v>0</v>
      </c>
      <c r="AO83" s="273">
        <v>721</v>
      </c>
      <c r="AP83" s="329">
        <v>0</v>
      </c>
      <c r="AQ83" s="273">
        <v>0</v>
      </c>
      <c r="AR83" s="273">
        <v>0</v>
      </c>
      <c r="AS83" s="273">
        <v>0</v>
      </c>
      <c r="AT83" s="273">
        <v>0</v>
      </c>
      <c r="AU83" s="329">
        <v>0</v>
      </c>
      <c r="AV83" s="329">
        <v>838</v>
      </c>
      <c r="AW83" s="329">
        <v>18496</v>
      </c>
      <c r="AX83" s="329">
        <v>0</v>
      </c>
      <c r="AY83" s="329">
        <v>3347</v>
      </c>
      <c r="AZ83" s="329">
        <v>131</v>
      </c>
      <c r="BA83" s="329">
        <v>0</v>
      </c>
      <c r="BB83" s="329">
        <v>31253</v>
      </c>
      <c r="BC83" s="329">
        <v>0</v>
      </c>
      <c r="BD83" s="329">
        <v>0</v>
      </c>
      <c r="BE83" s="329">
        <v>29271</v>
      </c>
      <c r="BF83" s="329">
        <v>0</v>
      </c>
      <c r="BG83" s="329">
        <v>141353</v>
      </c>
      <c r="BH83" s="331">
        <v>0</v>
      </c>
      <c r="BI83" s="329">
        <v>0</v>
      </c>
      <c r="BJ83" s="329">
        <v>0</v>
      </c>
      <c r="BK83" s="329">
        <v>0</v>
      </c>
      <c r="BL83" s="329">
        <v>3794</v>
      </c>
      <c r="BM83" s="329">
        <v>0</v>
      </c>
      <c r="BN83" s="329">
        <v>2631857</v>
      </c>
      <c r="BO83" s="329">
        <v>0</v>
      </c>
      <c r="BP83" s="329">
        <v>0</v>
      </c>
      <c r="BQ83" s="329">
        <v>0</v>
      </c>
      <c r="BR83" s="329">
        <v>0</v>
      </c>
      <c r="BS83" s="329">
        <v>696</v>
      </c>
      <c r="BT83" s="329">
        <v>2445</v>
      </c>
      <c r="BU83" s="329">
        <v>0</v>
      </c>
      <c r="BV83" s="329">
        <v>0</v>
      </c>
      <c r="BW83" s="329">
        <v>0</v>
      </c>
      <c r="BX83" s="329">
        <v>0</v>
      </c>
      <c r="BY83" s="329">
        <v>284239</v>
      </c>
      <c r="BZ83" s="329">
        <v>2404</v>
      </c>
      <c r="CA83" s="329">
        <v>299548</v>
      </c>
      <c r="CB83" s="329">
        <v>123277</v>
      </c>
      <c r="CC83" s="329">
        <v>81699</v>
      </c>
      <c r="CD83" s="282">
        <v>0</v>
      </c>
      <c r="CE83" s="25">
        <v>4385104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12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20840</v>
      </c>
      <c r="P84" s="273">
        <v>28541</v>
      </c>
      <c r="Q84" s="273">
        <v>0</v>
      </c>
      <c r="R84" s="273">
        <v>0</v>
      </c>
      <c r="S84" s="273">
        <v>0</v>
      </c>
      <c r="T84" s="273">
        <v>0</v>
      </c>
      <c r="U84" s="273">
        <v>145604</v>
      </c>
      <c r="V84" s="273">
        <v>36784</v>
      </c>
      <c r="W84" s="273">
        <v>40551</v>
      </c>
      <c r="X84" s="273">
        <v>11021</v>
      </c>
      <c r="Y84" s="273">
        <v>183752</v>
      </c>
      <c r="Z84" s="273">
        <v>0</v>
      </c>
      <c r="AA84" s="273">
        <v>0</v>
      </c>
      <c r="AB84" s="273">
        <v>1947952</v>
      </c>
      <c r="AC84" s="273">
        <v>25000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568090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-66917</v>
      </c>
      <c r="AW84" s="273">
        <v>0</v>
      </c>
      <c r="AX84" s="273">
        <v>0</v>
      </c>
      <c r="AY84" s="273">
        <v>4891648</v>
      </c>
      <c r="AZ84" s="273">
        <v>108112</v>
      </c>
      <c r="BA84" s="273">
        <v>-71153</v>
      </c>
      <c r="BB84" s="273">
        <v>0</v>
      </c>
      <c r="BC84" s="273">
        <v>0</v>
      </c>
      <c r="BD84" s="273">
        <v>0</v>
      </c>
      <c r="BE84" s="273">
        <v>822105</v>
      </c>
      <c r="BF84" s="273">
        <v>0</v>
      </c>
      <c r="BG84" s="273">
        <v>527832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-169365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167</v>
      </c>
      <c r="BX84" s="273">
        <v>0</v>
      </c>
      <c r="BY84" s="273">
        <v>0</v>
      </c>
      <c r="BZ84" s="273">
        <v>0</v>
      </c>
      <c r="CA84" s="273">
        <v>445252</v>
      </c>
      <c r="CB84" s="273">
        <v>84506</v>
      </c>
      <c r="CC84" s="273">
        <v>39249</v>
      </c>
      <c r="CD84" s="282">
        <v>0</v>
      </c>
      <c r="CE84" s="25">
        <v>9619583</v>
      </c>
    </row>
    <row r="85" spans="1:84" x14ac:dyDescent="0.25">
      <c r="A85" s="31" t="s">
        <v>284</v>
      </c>
      <c r="B85" s="25"/>
      <c r="C85" s="25">
        <v>31661711</v>
      </c>
      <c r="D85" s="25">
        <v>0</v>
      </c>
      <c r="E85" s="25">
        <v>157438953</v>
      </c>
      <c r="F85" s="25">
        <v>0</v>
      </c>
      <c r="G85" s="25">
        <v>7376192.6200000001</v>
      </c>
      <c r="H85" s="25">
        <v>11533931.58</v>
      </c>
      <c r="I85" s="25">
        <v>5597141</v>
      </c>
      <c r="J85" s="25">
        <v>17730772.310000002</v>
      </c>
      <c r="K85" s="25">
        <v>0</v>
      </c>
      <c r="L85" s="25">
        <v>0</v>
      </c>
      <c r="M85" s="25">
        <v>21045</v>
      </c>
      <c r="N85" s="25">
        <v>0</v>
      </c>
      <c r="O85" s="25">
        <v>40482605.32</v>
      </c>
      <c r="P85" s="25">
        <v>103678971.97</v>
      </c>
      <c r="Q85" s="25">
        <v>8884925</v>
      </c>
      <c r="R85" s="25">
        <v>16240590</v>
      </c>
      <c r="S85" s="25">
        <v>761468</v>
      </c>
      <c r="T85" s="25">
        <v>3885204</v>
      </c>
      <c r="U85" s="25">
        <v>33718443</v>
      </c>
      <c r="V85" s="25">
        <v>34392001.140000001</v>
      </c>
      <c r="W85" s="25">
        <v>4589991</v>
      </c>
      <c r="X85" s="25">
        <v>7071631</v>
      </c>
      <c r="Y85" s="25">
        <v>37533333</v>
      </c>
      <c r="Z85" s="25">
        <v>11593880</v>
      </c>
      <c r="AA85" s="25">
        <v>7936917</v>
      </c>
      <c r="AB85" s="25">
        <v>40177999</v>
      </c>
      <c r="AC85" s="25">
        <v>13180708</v>
      </c>
      <c r="AD85" s="25">
        <v>2797201</v>
      </c>
      <c r="AE85" s="25">
        <v>14208020</v>
      </c>
      <c r="AF85" s="25">
        <v>0</v>
      </c>
      <c r="AG85" s="25">
        <v>41652713</v>
      </c>
      <c r="AH85" s="25">
        <v>0</v>
      </c>
      <c r="AI85" s="25">
        <v>0</v>
      </c>
      <c r="AJ85" s="25">
        <v>29261313.469999999</v>
      </c>
      <c r="AK85" s="25">
        <v>0</v>
      </c>
      <c r="AL85" s="25">
        <v>0</v>
      </c>
      <c r="AM85" s="25">
        <v>0</v>
      </c>
      <c r="AN85" s="25">
        <v>0</v>
      </c>
      <c r="AO85" s="25">
        <v>7555645.1899999995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788021</v>
      </c>
      <c r="AV85" s="25">
        <v>6680881</v>
      </c>
      <c r="AW85" s="25">
        <v>543365</v>
      </c>
      <c r="AX85" s="25">
        <v>434203</v>
      </c>
      <c r="AY85" s="25">
        <v>16350174</v>
      </c>
      <c r="AZ85" s="25">
        <v>3285664</v>
      </c>
      <c r="BA85" s="25">
        <v>3709541</v>
      </c>
      <c r="BB85" s="25">
        <v>12312125</v>
      </c>
      <c r="BC85" s="25">
        <v>2964846</v>
      </c>
      <c r="BD85" s="25">
        <v>-41544</v>
      </c>
      <c r="BE85" s="25">
        <v>44307037.93</v>
      </c>
      <c r="BF85" s="25">
        <v>0</v>
      </c>
      <c r="BG85" s="25">
        <v>1942015</v>
      </c>
      <c r="BH85" s="25">
        <v>11638</v>
      </c>
      <c r="BI85" s="25">
        <v>0</v>
      </c>
      <c r="BJ85" s="25">
        <v>485</v>
      </c>
      <c r="BK85" s="25">
        <v>479987.49</v>
      </c>
      <c r="BL85" s="25">
        <v>4183345</v>
      </c>
      <c r="BM85" s="25">
        <v>0</v>
      </c>
      <c r="BN85" s="25">
        <v>48155611.579999998</v>
      </c>
      <c r="BO85" s="25">
        <v>579471</v>
      </c>
      <c r="BP85" s="25">
        <v>74805</v>
      </c>
      <c r="BQ85" s="25">
        <v>0</v>
      </c>
      <c r="BR85" s="25">
        <v>0</v>
      </c>
      <c r="BS85" s="25">
        <v>2288044.54</v>
      </c>
      <c r="BT85" s="25">
        <v>2043339</v>
      </c>
      <c r="BU85" s="25">
        <v>8113</v>
      </c>
      <c r="BV85" s="25">
        <v>2235</v>
      </c>
      <c r="BW85" s="25">
        <v>37319422.640000001</v>
      </c>
      <c r="BX85" s="25">
        <v>433</v>
      </c>
      <c r="BY85" s="25">
        <v>23236361.259999998</v>
      </c>
      <c r="BZ85" s="25">
        <v>5746959</v>
      </c>
      <c r="CA85" s="25">
        <v>20988412.82</v>
      </c>
      <c r="CB85" s="25">
        <v>5913981.9800000004</v>
      </c>
      <c r="CC85" s="25">
        <v>28015898.559999999</v>
      </c>
      <c r="CD85" s="25">
        <v>0</v>
      </c>
      <c r="CE85" s="25">
        <v>963288179.4000001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6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109792602</v>
      </c>
      <c r="D87" s="273">
        <v>0</v>
      </c>
      <c r="E87" s="273">
        <v>469147108</v>
      </c>
      <c r="F87" s="273">
        <v>0</v>
      </c>
      <c r="G87" s="273">
        <v>18984636</v>
      </c>
      <c r="H87" s="273">
        <v>32402098</v>
      </c>
      <c r="I87" s="273">
        <v>8019807</v>
      </c>
      <c r="J87" s="273">
        <v>74749302</v>
      </c>
      <c r="K87" s="273">
        <v>0</v>
      </c>
      <c r="L87" s="273">
        <v>0</v>
      </c>
      <c r="M87" s="273">
        <v>0</v>
      </c>
      <c r="N87" s="273">
        <v>0</v>
      </c>
      <c r="O87" s="273">
        <v>113222386</v>
      </c>
      <c r="P87" s="273">
        <v>315297096</v>
      </c>
      <c r="Q87" s="273">
        <v>16151289</v>
      </c>
      <c r="R87" s="273">
        <v>-26357</v>
      </c>
      <c r="S87" s="273">
        <v>0</v>
      </c>
      <c r="T87" s="273">
        <v>11807963</v>
      </c>
      <c r="U87" s="273">
        <v>118790976</v>
      </c>
      <c r="V87" s="273">
        <v>133010265</v>
      </c>
      <c r="W87" s="273">
        <v>13227008</v>
      </c>
      <c r="X87" s="273">
        <v>66297199</v>
      </c>
      <c r="Y87" s="273">
        <v>63480853</v>
      </c>
      <c r="Z87" s="273">
        <v>1404426</v>
      </c>
      <c r="AA87" s="273">
        <v>2404444</v>
      </c>
      <c r="AB87" s="273">
        <v>128640566</v>
      </c>
      <c r="AC87" s="273">
        <v>72228174</v>
      </c>
      <c r="AD87" s="273">
        <v>7876356</v>
      </c>
      <c r="AE87" s="273">
        <v>18454671</v>
      </c>
      <c r="AF87" s="273">
        <v>0</v>
      </c>
      <c r="AG87" s="273">
        <v>129896985</v>
      </c>
      <c r="AH87" s="273">
        <v>0</v>
      </c>
      <c r="AI87" s="273">
        <v>0</v>
      </c>
      <c r="AJ87" s="273">
        <v>470727</v>
      </c>
      <c r="AK87" s="273">
        <v>0</v>
      </c>
      <c r="AL87" s="273">
        <v>0</v>
      </c>
      <c r="AM87" s="273">
        <v>0</v>
      </c>
      <c r="AN87" s="273">
        <v>0</v>
      </c>
      <c r="AO87" s="273">
        <v>11610828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113320</v>
      </c>
      <c r="AV87" s="273">
        <v>8700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1937463428</v>
      </c>
    </row>
    <row r="88" spans="1:84" x14ac:dyDescent="0.25">
      <c r="A88" s="21" t="s">
        <v>287</v>
      </c>
      <c r="B88" s="16"/>
      <c r="C88" s="273">
        <v>596806</v>
      </c>
      <c r="D88" s="273">
        <v>0</v>
      </c>
      <c r="E88" s="273">
        <v>73936763</v>
      </c>
      <c r="F88" s="273">
        <v>0</v>
      </c>
      <c r="G88" s="273">
        <v>2016</v>
      </c>
      <c r="H88" s="273">
        <v>0</v>
      </c>
      <c r="I88" s="273">
        <v>1126209</v>
      </c>
      <c r="J88" s="273">
        <v>647185</v>
      </c>
      <c r="K88" s="273">
        <v>0</v>
      </c>
      <c r="L88" s="273">
        <v>0</v>
      </c>
      <c r="M88" s="273">
        <v>0</v>
      </c>
      <c r="N88" s="273">
        <v>0</v>
      </c>
      <c r="O88" s="273">
        <v>13385169</v>
      </c>
      <c r="P88" s="273">
        <v>286363099</v>
      </c>
      <c r="Q88" s="273">
        <v>16803959</v>
      </c>
      <c r="R88" s="273">
        <v>77716</v>
      </c>
      <c r="S88" s="273">
        <v>0</v>
      </c>
      <c r="T88" s="273">
        <v>889294</v>
      </c>
      <c r="U88" s="273">
        <v>51099083</v>
      </c>
      <c r="V88" s="273">
        <v>143785111</v>
      </c>
      <c r="W88" s="273">
        <v>25953601</v>
      </c>
      <c r="X88" s="273">
        <v>92240825</v>
      </c>
      <c r="Y88" s="273">
        <v>128930610</v>
      </c>
      <c r="Z88" s="273">
        <v>48703895</v>
      </c>
      <c r="AA88" s="273">
        <v>32446326</v>
      </c>
      <c r="AB88" s="273">
        <v>50965483</v>
      </c>
      <c r="AC88" s="273">
        <v>4906121</v>
      </c>
      <c r="AD88" s="273">
        <v>271776</v>
      </c>
      <c r="AE88" s="273">
        <v>3549965</v>
      </c>
      <c r="AF88" s="273">
        <v>0</v>
      </c>
      <c r="AG88" s="273">
        <v>231540097</v>
      </c>
      <c r="AH88" s="273">
        <v>0</v>
      </c>
      <c r="AI88" s="273">
        <v>0</v>
      </c>
      <c r="AJ88" s="273">
        <v>28160691</v>
      </c>
      <c r="AK88" s="273">
        <v>0</v>
      </c>
      <c r="AL88" s="273">
        <v>0</v>
      </c>
      <c r="AM88" s="273">
        <v>0</v>
      </c>
      <c r="AN88" s="273">
        <v>0</v>
      </c>
      <c r="AO88" s="273">
        <v>11482580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1146269</v>
      </c>
      <c r="AV88" s="273">
        <v>7744937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1256755586</v>
      </c>
    </row>
    <row r="89" spans="1:84" x14ac:dyDescent="0.25">
      <c r="A89" s="21" t="s">
        <v>288</v>
      </c>
      <c r="B89" s="16"/>
      <c r="C89" s="25">
        <v>110389408</v>
      </c>
      <c r="D89" s="25">
        <v>0</v>
      </c>
      <c r="E89" s="25">
        <v>543083871</v>
      </c>
      <c r="F89" s="25">
        <v>0</v>
      </c>
      <c r="G89" s="25">
        <v>18986652</v>
      </c>
      <c r="H89" s="25">
        <v>32402098</v>
      </c>
      <c r="I89" s="25">
        <v>9146016</v>
      </c>
      <c r="J89" s="25">
        <v>75396487</v>
      </c>
      <c r="K89" s="25">
        <v>0</v>
      </c>
      <c r="L89" s="25">
        <v>0</v>
      </c>
      <c r="M89" s="25">
        <v>0</v>
      </c>
      <c r="N89" s="25">
        <v>0</v>
      </c>
      <c r="O89" s="25">
        <v>126607555</v>
      </c>
      <c r="P89" s="25">
        <v>601660195</v>
      </c>
      <c r="Q89" s="25">
        <v>32955248</v>
      </c>
      <c r="R89" s="25">
        <v>51359</v>
      </c>
      <c r="S89" s="25">
        <v>0</v>
      </c>
      <c r="T89" s="25">
        <v>12697257</v>
      </c>
      <c r="U89" s="25">
        <v>169890059</v>
      </c>
      <c r="V89" s="25">
        <v>276795376</v>
      </c>
      <c r="W89" s="25">
        <v>39180609</v>
      </c>
      <c r="X89" s="25">
        <v>158538024</v>
      </c>
      <c r="Y89" s="25">
        <v>192411463</v>
      </c>
      <c r="Z89" s="25">
        <v>50108321</v>
      </c>
      <c r="AA89" s="25">
        <v>34850770</v>
      </c>
      <c r="AB89" s="25">
        <v>179606049</v>
      </c>
      <c r="AC89" s="25">
        <v>77134295</v>
      </c>
      <c r="AD89" s="25">
        <v>8148132</v>
      </c>
      <c r="AE89" s="25">
        <v>22004636</v>
      </c>
      <c r="AF89" s="25">
        <v>0</v>
      </c>
      <c r="AG89" s="25">
        <v>361437082</v>
      </c>
      <c r="AH89" s="25">
        <v>0</v>
      </c>
      <c r="AI89" s="25">
        <v>0</v>
      </c>
      <c r="AJ89" s="25">
        <v>28631418</v>
      </c>
      <c r="AK89" s="25">
        <v>0</v>
      </c>
      <c r="AL89" s="25">
        <v>0</v>
      </c>
      <c r="AM89" s="25">
        <v>0</v>
      </c>
      <c r="AN89" s="25">
        <v>0</v>
      </c>
      <c r="AO89" s="25">
        <v>23093408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1259589</v>
      </c>
      <c r="AV89" s="25">
        <v>7753637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3194219014</v>
      </c>
    </row>
    <row r="90" spans="1:84" x14ac:dyDescent="0.25">
      <c r="A90" s="31" t="s">
        <v>289</v>
      </c>
      <c r="B90" s="25"/>
      <c r="C90" s="273">
        <v>4246</v>
      </c>
      <c r="D90" s="273">
        <v>10102</v>
      </c>
      <c r="E90" s="273">
        <v>2062</v>
      </c>
      <c r="F90" s="273">
        <v>0</v>
      </c>
      <c r="G90" s="273">
        <v>9595</v>
      </c>
      <c r="H90" s="273">
        <v>0</v>
      </c>
      <c r="I90" s="273">
        <v>50920</v>
      </c>
      <c r="J90" s="273">
        <v>0</v>
      </c>
      <c r="K90" s="273">
        <v>0</v>
      </c>
      <c r="L90" s="273">
        <v>25327</v>
      </c>
      <c r="M90" s="273">
        <v>0</v>
      </c>
      <c r="N90" s="273">
        <v>0</v>
      </c>
      <c r="O90" s="273">
        <v>0</v>
      </c>
      <c r="P90" s="273">
        <v>0</v>
      </c>
      <c r="Q90" s="273">
        <v>10425</v>
      </c>
      <c r="R90" s="273">
        <v>0</v>
      </c>
      <c r="S90" s="273">
        <v>0</v>
      </c>
      <c r="T90" s="273">
        <v>0</v>
      </c>
      <c r="U90" s="273">
        <v>0</v>
      </c>
      <c r="V90" s="273">
        <v>0</v>
      </c>
      <c r="W90" s="273">
        <v>1054</v>
      </c>
      <c r="X90" s="273">
        <v>41899</v>
      </c>
      <c r="Y90" s="273">
        <v>0</v>
      </c>
      <c r="Z90" s="273">
        <v>0</v>
      </c>
      <c r="AA90" s="273">
        <v>27211</v>
      </c>
      <c r="AB90" s="273">
        <v>925</v>
      </c>
      <c r="AC90" s="273">
        <v>3818</v>
      </c>
      <c r="AD90" s="273">
        <v>1524</v>
      </c>
      <c r="AE90" s="273">
        <v>590</v>
      </c>
      <c r="AF90" s="273">
        <v>110</v>
      </c>
      <c r="AG90" s="273">
        <v>258343</v>
      </c>
      <c r="AH90" s="273">
        <v>0</v>
      </c>
      <c r="AI90" s="273">
        <v>1349</v>
      </c>
      <c r="AJ90" s="273">
        <v>15275</v>
      </c>
      <c r="AK90" s="273">
        <v>0</v>
      </c>
      <c r="AL90" s="273">
        <v>861</v>
      </c>
      <c r="AM90" s="273">
        <v>0</v>
      </c>
      <c r="AN90" s="273">
        <v>3174</v>
      </c>
      <c r="AO90" s="273">
        <v>0</v>
      </c>
      <c r="AP90" s="273">
        <v>20734</v>
      </c>
      <c r="AQ90" s="273">
        <v>1870</v>
      </c>
      <c r="AR90" s="273">
        <v>2636</v>
      </c>
      <c r="AS90" s="273">
        <v>0</v>
      </c>
      <c r="AT90" s="273">
        <v>0</v>
      </c>
      <c r="AU90" s="273">
        <v>8300</v>
      </c>
      <c r="AV90" s="273">
        <v>4588</v>
      </c>
      <c r="AW90" s="273">
        <v>0</v>
      </c>
      <c r="AX90" s="273">
        <v>3953</v>
      </c>
      <c r="AY90" s="273">
        <v>2224</v>
      </c>
      <c r="AZ90" s="273">
        <v>0</v>
      </c>
      <c r="BA90" s="273">
        <v>23737</v>
      </c>
      <c r="BB90" s="273">
        <v>1310</v>
      </c>
      <c r="BC90" s="273">
        <v>2048</v>
      </c>
      <c r="BD90" s="273">
        <v>2682</v>
      </c>
      <c r="BE90" s="273">
        <v>10509</v>
      </c>
      <c r="BF90" s="273">
        <v>0</v>
      </c>
      <c r="BG90" s="273">
        <v>1349.1</v>
      </c>
      <c r="BH90" s="273">
        <v>15275.160000000002</v>
      </c>
      <c r="BI90" s="273">
        <v>0</v>
      </c>
      <c r="BJ90" s="273">
        <v>861.09</v>
      </c>
      <c r="BK90" s="273">
        <v>0</v>
      </c>
      <c r="BL90" s="273">
        <v>3173.9400000000005</v>
      </c>
      <c r="BM90" s="273">
        <v>0</v>
      </c>
      <c r="BN90" s="273">
        <v>20734.059999999998</v>
      </c>
      <c r="BO90" s="273">
        <v>1869.6299999999997</v>
      </c>
      <c r="BP90" s="273">
        <v>2635.9699999999993</v>
      </c>
      <c r="BQ90" s="273">
        <v>0</v>
      </c>
      <c r="BR90" s="273">
        <v>0</v>
      </c>
      <c r="BS90" s="273">
        <v>8300.15</v>
      </c>
      <c r="BT90" s="273">
        <v>4587.7700000000004</v>
      </c>
      <c r="BU90" s="273">
        <v>0</v>
      </c>
      <c r="BV90" s="273">
        <v>3952.51</v>
      </c>
      <c r="BW90" s="273">
        <v>2223.54</v>
      </c>
      <c r="BX90" s="273">
        <v>0</v>
      </c>
      <c r="BY90" s="273">
        <v>23737.02</v>
      </c>
      <c r="BZ90" s="273">
        <v>1309.58</v>
      </c>
      <c r="CA90" s="273">
        <v>2047.72</v>
      </c>
      <c r="CB90" s="273">
        <v>2681.7299999999996</v>
      </c>
      <c r="CC90" s="273">
        <v>10509.060000000003</v>
      </c>
      <c r="CD90" s="224" t="s">
        <v>247</v>
      </c>
      <c r="CE90" s="25">
        <v>658649.02999999991</v>
      </c>
      <c r="CF90" s="25">
        <v>454178.97000000009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0</v>
      </c>
      <c r="CF91" s="25">
        <v>0</v>
      </c>
    </row>
    <row r="92" spans="1:84" x14ac:dyDescent="0.25">
      <c r="A92" s="21" t="s">
        <v>291</v>
      </c>
      <c r="B92" s="16"/>
      <c r="C92" s="273">
        <v>8587</v>
      </c>
      <c r="D92" s="273">
        <v>0</v>
      </c>
      <c r="E92" s="273">
        <v>53192</v>
      </c>
      <c r="F92" s="273">
        <v>0</v>
      </c>
      <c r="G92" s="273">
        <v>2075</v>
      </c>
      <c r="H92" s="273">
        <v>3891</v>
      </c>
      <c r="I92" s="273">
        <v>1727</v>
      </c>
      <c r="J92" s="273">
        <v>4667</v>
      </c>
      <c r="K92" s="273">
        <v>0</v>
      </c>
      <c r="L92" s="273">
        <v>0</v>
      </c>
      <c r="M92" s="273">
        <v>3397</v>
      </c>
      <c r="N92" s="273">
        <v>0</v>
      </c>
      <c r="O92" s="273">
        <v>14041</v>
      </c>
      <c r="P92" s="273">
        <v>23139</v>
      </c>
      <c r="Q92" s="273">
        <v>9382</v>
      </c>
      <c r="R92" s="273">
        <v>191</v>
      </c>
      <c r="S92" s="273">
        <v>10563</v>
      </c>
      <c r="T92" s="273">
        <v>0</v>
      </c>
      <c r="U92" s="273">
        <v>4599</v>
      </c>
      <c r="V92" s="273">
        <v>4355</v>
      </c>
      <c r="W92" s="273">
        <v>823</v>
      </c>
      <c r="X92" s="273">
        <v>1095</v>
      </c>
      <c r="Y92" s="273">
        <v>10120</v>
      </c>
      <c r="Z92" s="273">
        <v>0</v>
      </c>
      <c r="AA92" s="273">
        <v>1183</v>
      </c>
      <c r="AB92" s="273">
        <v>2814</v>
      </c>
      <c r="AC92" s="273">
        <v>574</v>
      </c>
      <c r="AD92" s="273">
        <v>0</v>
      </c>
      <c r="AE92" s="273">
        <v>2673</v>
      </c>
      <c r="AF92" s="273">
        <v>0</v>
      </c>
      <c r="AG92" s="273">
        <v>14185</v>
      </c>
      <c r="AH92" s="273">
        <v>0</v>
      </c>
      <c r="AI92" s="273">
        <v>0</v>
      </c>
      <c r="AJ92" s="273">
        <v>7055</v>
      </c>
      <c r="AK92" s="273">
        <v>0</v>
      </c>
      <c r="AL92" s="273">
        <v>0</v>
      </c>
      <c r="AM92" s="273">
        <v>0</v>
      </c>
      <c r="AN92" s="273">
        <v>0</v>
      </c>
      <c r="AO92" s="273">
        <v>2904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294</v>
      </c>
      <c r="AV92" s="273">
        <v>11672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1064</v>
      </c>
      <c r="BB92" s="273">
        <v>425</v>
      </c>
      <c r="BC92" s="273">
        <v>164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4255</v>
      </c>
      <c r="BI92" s="273">
        <v>0</v>
      </c>
      <c r="BJ92" s="24" t="s">
        <v>247</v>
      </c>
      <c r="BK92" s="273">
        <v>0</v>
      </c>
      <c r="BL92" s="273">
        <v>884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/>
      <c r="BS92" s="273">
        <v>2312</v>
      </c>
      <c r="BT92" s="273">
        <v>1278</v>
      </c>
      <c r="BU92" s="273">
        <v>0</v>
      </c>
      <c r="BV92" s="273">
        <v>1101</v>
      </c>
      <c r="BW92" s="273">
        <v>619</v>
      </c>
      <c r="BX92" s="273">
        <v>0</v>
      </c>
      <c r="BY92" s="273">
        <v>6613</v>
      </c>
      <c r="BZ92" s="273">
        <v>365</v>
      </c>
      <c r="CA92" s="273">
        <v>570</v>
      </c>
      <c r="CB92" s="273">
        <v>747</v>
      </c>
      <c r="CC92" s="24" t="s">
        <v>247</v>
      </c>
      <c r="CD92" s="24" t="s">
        <v>247</v>
      </c>
      <c r="CE92" s="25">
        <v>219595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/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0</v>
      </c>
      <c r="CF93" s="25">
        <v>0</v>
      </c>
    </row>
    <row r="94" spans="1:84" x14ac:dyDescent="0.25">
      <c r="A94" s="21" t="s">
        <v>293</v>
      </c>
      <c r="B94" s="16"/>
      <c r="C94" s="277">
        <v>90.17</v>
      </c>
      <c r="D94" s="277">
        <v>0</v>
      </c>
      <c r="E94" s="277">
        <v>313.18</v>
      </c>
      <c r="F94" s="277">
        <v>0</v>
      </c>
      <c r="G94" s="277">
        <v>14.4</v>
      </c>
      <c r="H94" s="277">
        <v>22.77</v>
      </c>
      <c r="I94" s="277">
        <v>10.039999999999999</v>
      </c>
      <c r="J94" s="277">
        <v>49.37</v>
      </c>
      <c r="K94" s="277">
        <v>0</v>
      </c>
      <c r="L94" s="277">
        <v>0</v>
      </c>
      <c r="M94" s="277">
        <v>0</v>
      </c>
      <c r="N94" s="277">
        <v>0</v>
      </c>
      <c r="O94" s="277">
        <v>81.290000000000006</v>
      </c>
      <c r="P94" s="332">
        <v>95.24</v>
      </c>
      <c r="Q94" s="332">
        <v>20.69</v>
      </c>
      <c r="R94" s="332">
        <v>0</v>
      </c>
      <c r="S94" s="278">
        <v>0</v>
      </c>
      <c r="T94" s="278">
        <v>10.25</v>
      </c>
      <c r="U94" s="333">
        <v>0</v>
      </c>
      <c r="V94" s="332">
        <v>12.77</v>
      </c>
      <c r="W94" s="332">
        <v>0</v>
      </c>
      <c r="X94" s="332">
        <v>1.07</v>
      </c>
      <c r="Y94" s="332">
        <v>6.47</v>
      </c>
      <c r="Z94" s="332">
        <v>2.1800000000000002</v>
      </c>
      <c r="AA94" s="332">
        <v>0</v>
      </c>
      <c r="AB94" s="278">
        <v>0</v>
      </c>
      <c r="AC94" s="332">
        <v>0.12</v>
      </c>
      <c r="AD94" s="332">
        <v>0</v>
      </c>
      <c r="AE94" s="332">
        <v>0</v>
      </c>
      <c r="AF94" s="332">
        <v>0</v>
      </c>
      <c r="AG94" s="332">
        <v>65.92</v>
      </c>
      <c r="AH94" s="332">
        <v>0</v>
      </c>
      <c r="AI94" s="332">
        <v>0</v>
      </c>
      <c r="AJ94" s="332">
        <v>14.44</v>
      </c>
      <c r="AK94" s="332">
        <v>0</v>
      </c>
      <c r="AL94" s="332">
        <v>0</v>
      </c>
      <c r="AM94" s="332">
        <v>0</v>
      </c>
      <c r="AN94" s="332">
        <v>0</v>
      </c>
      <c r="AO94" s="332">
        <v>13.11</v>
      </c>
      <c r="AP94" s="332">
        <v>0</v>
      </c>
      <c r="AQ94" s="332">
        <v>0</v>
      </c>
      <c r="AR94" s="332">
        <v>0</v>
      </c>
      <c r="AS94" s="332">
        <v>0</v>
      </c>
      <c r="AT94" s="332">
        <v>0</v>
      </c>
      <c r="AU94" s="332">
        <v>0</v>
      </c>
      <c r="AV94" s="278">
        <v>0.8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824.28000000000009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1058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98201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1062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37" t="s">
        <v>1063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26002</v>
      </c>
      <c r="D127" s="295">
        <v>176220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3670</v>
      </c>
      <c r="D130" s="295">
        <v>8165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64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141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233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13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46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19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14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>
        <v>595</v>
      </c>
      <c r="D143" s="16"/>
      <c r="E143" s="25">
        <v>530</v>
      </c>
    </row>
    <row r="144" spans="1:5" x14ac:dyDescent="0.25">
      <c r="A144" s="16" t="s">
        <v>348</v>
      </c>
      <c r="B144" s="35" t="s">
        <v>299</v>
      </c>
      <c r="C144" s="292">
        <v>595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12777</v>
      </c>
      <c r="C154" s="295">
        <v>4889</v>
      </c>
      <c r="D154" s="295">
        <v>8337</v>
      </c>
      <c r="E154" s="25">
        <v>26003</v>
      </c>
    </row>
    <row r="155" spans="1:6" x14ac:dyDescent="0.25">
      <c r="A155" s="16" t="s">
        <v>241</v>
      </c>
      <c r="B155" s="295">
        <v>86589</v>
      </c>
      <c r="C155" s="295">
        <v>33131</v>
      </c>
      <c r="D155" s="295">
        <v>56500</v>
      </c>
      <c r="E155" s="25">
        <v>176220</v>
      </c>
    </row>
    <row r="156" spans="1:6" x14ac:dyDescent="0.25">
      <c r="A156" s="16" t="s">
        <v>355</v>
      </c>
      <c r="B156" s="295">
        <v>206489</v>
      </c>
      <c r="C156" s="295">
        <v>79007</v>
      </c>
      <c r="D156" s="295">
        <v>134734</v>
      </c>
      <c r="E156" s="25">
        <v>420230</v>
      </c>
    </row>
    <row r="157" spans="1:6" x14ac:dyDescent="0.25">
      <c r="A157" s="16" t="s">
        <v>286</v>
      </c>
      <c r="B157" s="295">
        <v>1031615735</v>
      </c>
      <c r="C157" s="295">
        <v>377576769</v>
      </c>
      <c r="D157" s="295">
        <v>528270923</v>
      </c>
      <c r="E157" s="25">
        <v>1937463427</v>
      </c>
      <c r="F157" s="14"/>
    </row>
    <row r="158" spans="1:6" x14ac:dyDescent="0.25">
      <c r="A158" s="16" t="s">
        <v>287</v>
      </c>
      <c r="B158" s="295">
        <v>537929916</v>
      </c>
      <c r="C158" s="295">
        <v>222967203</v>
      </c>
      <c r="D158" s="295">
        <v>495858466</v>
      </c>
      <c r="E158" s="25">
        <v>1256755585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23371451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491392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-1211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6933499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3105344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33900475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1415405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4193419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5608824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0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8114610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16330912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24445522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-144960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17305989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17161029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23626040</v>
      </c>
      <c r="C211" s="292">
        <v>0</v>
      </c>
      <c r="D211" s="295">
        <v>0</v>
      </c>
      <c r="E211" s="25">
        <v>23626040</v>
      </c>
    </row>
    <row r="212" spans="1:5" x14ac:dyDescent="0.25">
      <c r="A212" s="16" t="s">
        <v>390</v>
      </c>
      <c r="B212" s="295">
        <v>12813384</v>
      </c>
      <c r="C212" s="292">
        <v>0</v>
      </c>
      <c r="D212" s="295">
        <v>0</v>
      </c>
      <c r="E212" s="25">
        <v>12813384</v>
      </c>
    </row>
    <row r="213" spans="1:5" x14ac:dyDescent="0.25">
      <c r="A213" s="16" t="s">
        <v>391</v>
      </c>
      <c r="B213" s="295">
        <v>576714614</v>
      </c>
      <c r="C213" s="292">
        <v>8672469</v>
      </c>
      <c r="D213" s="295">
        <v>0</v>
      </c>
      <c r="E213" s="25">
        <v>585387083</v>
      </c>
    </row>
    <row r="214" spans="1:5" x14ac:dyDescent="0.25">
      <c r="A214" s="16" t="s">
        <v>392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393</v>
      </c>
      <c r="B215" s="295">
        <v>58618451</v>
      </c>
      <c r="C215" s="292">
        <v>631174</v>
      </c>
      <c r="D215" s="295">
        <v>0</v>
      </c>
      <c r="E215" s="25">
        <v>59249625</v>
      </c>
    </row>
    <row r="216" spans="1:5" x14ac:dyDescent="0.25">
      <c r="A216" s="16" t="s">
        <v>394</v>
      </c>
      <c r="B216" s="295">
        <v>211665605</v>
      </c>
      <c r="C216" s="292">
        <v>17060274</v>
      </c>
      <c r="D216" s="295">
        <v>0</v>
      </c>
      <c r="E216" s="25">
        <v>228725879</v>
      </c>
    </row>
    <row r="217" spans="1:5" x14ac:dyDescent="0.25">
      <c r="A217" s="16" t="s">
        <v>395</v>
      </c>
      <c r="B217" s="295">
        <v>0</v>
      </c>
      <c r="C217" s="292">
        <v>-218083</v>
      </c>
      <c r="D217" s="295">
        <v>0</v>
      </c>
      <c r="E217" s="25">
        <v>-218083</v>
      </c>
    </row>
    <row r="218" spans="1:5" x14ac:dyDescent="0.25">
      <c r="A218" s="16" t="s">
        <v>396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397</v>
      </c>
      <c r="B219" s="295">
        <v>17103648</v>
      </c>
      <c r="C219" s="292">
        <v>-9214864</v>
      </c>
      <c r="D219" s="295">
        <v>0</v>
      </c>
      <c r="E219" s="25">
        <v>7888784</v>
      </c>
    </row>
    <row r="220" spans="1:5" x14ac:dyDescent="0.25">
      <c r="A220" s="16" t="s">
        <v>229</v>
      </c>
      <c r="B220" s="25">
        <v>900541742</v>
      </c>
      <c r="C220" s="225">
        <v>16930970</v>
      </c>
      <c r="D220" s="25">
        <v>0</v>
      </c>
      <c r="E220" s="25">
        <v>917472712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5">
        <v>9648602</v>
      </c>
      <c r="C225" s="292">
        <v>585854</v>
      </c>
      <c r="D225" s="295">
        <v>0</v>
      </c>
      <c r="E225" s="25">
        <v>10234456</v>
      </c>
    </row>
    <row r="226" spans="1:6" x14ac:dyDescent="0.25">
      <c r="A226" s="16" t="s">
        <v>391</v>
      </c>
      <c r="B226" s="295">
        <v>252385817</v>
      </c>
      <c r="C226" s="292">
        <v>21149138</v>
      </c>
      <c r="D226" s="295">
        <v>0</v>
      </c>
      <c r="E226" s="25">
        <v>273534955</v>
      </c>
    </row>
    <row r="227" spans="1:6" x14ac:dyDescent="0.25">
      <c r="A227" s="16" t="s">
        <v>392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393</v>
      </c>
      <c r="B228" s="295">
        <v>49098309</v>
      </c>
      <c r="C228" s="292">
        <v>895310</v>
      </c>
      <c r="D228" s="295">
        <v>0</v>
      </c>
      <c r="E228" s="25">
        <v>49993619</v>
      </c>
    </row>
    <row r="229" spans="1:6" x14ac:dyDescent="0.25">
      <c r="A229" s="16" t="s">
        <v>394</v>
      </c>
      <c r="B229" s="295">
        <v>191910577</v>
      </c>
      <c r="C229" s="292">
        <v>6500957</v>
      </c>
      <c r="D229" s="295">
        <v>0</v>
      </c>
      <c r="E229" s="25">
        <v>198411534</v>
      </c>
    </row>
    <row r="230" spans="1:6" x14ac:dyDescent="0.25">
      <c r="A230" s="16" t="s">
        <v>395</v>
      </c>
      <c r="B230" s="295">
        <v>-41511</v>
      </c>
      <c r="C230" s="292">
        <v>-128142</v>
      </c>
      <c r="D230" s="295">
        <v>0</v>
      </c>
      <c r="E230" s="25">
        <v>-169653</v>
      </c>
    </row>
    <row r="231" spans="1:6" x14ac:dyDescent="0.25">
      <c r="A231" s="16" t="s">
        <v>396</v>
      </c>
      <c r="B231" s="295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503001794</v>
      </c>
      <c r="C233" s="225">
        <v>29003117</v>
      </c>
      <c r="D233" s="25">
        <v>0</v>
      </c>
      <c r="E233" s="25">
        <v>532004911</v>
      </c>
    </row>
    <row r="234" spans="1:6" x14ac:dyDescent="0.25">
      <c r="A234" s="16"/>
      <c r="B234" s="16"/>
      <c r="C234" s="22"/>
      <c r="D234" s="16"/>
      <c r="E234" s="16"/>
      <c r="F234" s="11">
        <v>385467801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38" t="s">
        <v>400</v>
      </c>
      <c r="C236" s="338"/>
      <c r="D236" s="30"/>
      <c r="E236" s="30"/>
    </row>
    <row r="237" spans="1:6" x14ac:dyDescent="0.25">
      <c r="A237" s="43" t="s">
        <v>400</v>
      </c>
      <c r="B237" s="30"/>
      <c r="C237" s="292">
        <v>10213718</v>
      </c>
      <c r="D237" s="32">
        <v>10213718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1239688217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485851635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17506280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81800401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464875363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19879063.999999996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2309600960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1881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20882834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20403937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41286771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2361101449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115197611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405327702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221508265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25149986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10130304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672674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334970012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23325549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23325549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0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0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0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0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0</v>
      </c>
      <c r="E291" s="16"/>
    </row>
    <row r="292" spans="1:5" x14ac:dyDescent="0.25">
      <c r="A292" s="16" t="s">
        <v>439</v>
      </c>
      <c r="B292" s="35" t="s">
        <v>299</v>
      </c>
      <c r="C292" s="292">
        <v>532004910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-532004910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37312521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37312521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v>-136396828</v>
      </c>
      <c r="E308" s="16"/>
    </row>
    <row r="309" spans="1:6" x14ac:dyDescent="0.25">
      <c r="A309" s="16"/>
      <c r="B309" s="16"/>
      <c r="C309" s="22"/>
      <c r="D309" s="16"/>
      <c r="E309" s="16"/>
      <c r="F309" s="11">
        <v>-136396828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39912306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15152010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9804475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64868791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-318153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-318153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384133156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5674044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389807200</v>
      </c>
      <c r="E339" s="16"/>
    </row>
    <row r="340" spans="1:5" x14ac:dyDescent="0.25">
      <c r="A340" s="16" t="s">
        <v>480</v>
      </c>
      <c r="B340" s="16"/>
      <c r="C340" s="22"/>
      <c r="D340" s="25">
        <v>0</v>
      </c>
      <c r="E340" s="16"/>
    </row>
    <row r="341" spans="1:5" x14ac:dyDescent="0.25">
      <c r="A341" s="16" t="s">
        <v>481</v>
      </c>
      <c r="B341" s="16"/>
      <c r="C341" s="22"/>
      <c r="D341" s="25">
        <v>389807200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326718046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781075884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-136396828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3">
        <v>1937463427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3">
        <v>1256755585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3194219012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10213718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2309600960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41286771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2361101449</v>
      </c>
      <c r="E366" s="16"/>
    </row>
    <row r="367" spans="1:5" x14ac:dyDescent="0.25">
      <c r="A367" s="16" t="s">
        <v>499</v>
      </c>
      <c r="B367" s="16"/>
      <c r="C367" s="22"/>
      <c r="D367" s="25">
        <v>833117563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181699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13187604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-144042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1947952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822105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145604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2433497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4999760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1848205</v>
      </c>
      <c r="D380" s="25">
        <v>0</v>
      </c>
      <c r="E380" s="204" t="s">
        <v>1064</v>
      </c>
      <c r="F380" s="47"/>
    </row>
    <row r="381" spans="1:6" x14ac:dyDescent="0.25">
      <c r="A381" s="48" t="s">
        <v>513</v>
      </c>
      <c r="B381" s="35"/>
      <c r="C381" s="35"/>
      <c r="D381" s="25">
        <v>25422384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25422384</v>
      </c>
      <c r="E383" s="16"/>
    </row>
    <row r="384" spans="1:6" x14ac:dyDescent="0.25">
      <c r="A384" s="16" t="s">
        <v>516</v>
      </c>
      <c r="B384" s="16"/>
      <c r="C384" s="22"/>
      <c r="D384" s="25">
        <v>858539947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315440954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33900475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82593575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122222457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28063974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30776003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5608824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2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2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2">
        <v>17161029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3098361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50294576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247678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1810416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872638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13089973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247712378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1286558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598409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24197844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6707558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4385101</v>
      </c>
      <c r="D414" s="25">
        <v>0</v>
      </c>
      <c r="E414" s="204" t="s">
        <v>1064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354301490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990068781</v>
      </c>
      <c r="E416" s="25"/>
    </row>
    <row r="417" spans="1:13" x14ac:dyDescent="0.25">
      <c r="A417" s="25" t="s">
        <v>530</v>
      </c>
      <c r="B417" s="16"/>
      <c r="C417" s="22"/>
      <c r="D417" s="25">
        <v>-131528834</v>
      </c>
      <c r="E417" s="25"/>
    </row>
    <row r="418" spans="1:13" x14ac:dyDescent="0.25">
      <c r="A418" s="25" t="s">
        <v>531</v>
      </c>
      <c r="B418" s="16"/>
      <c r="C418" s="294">
        <v>2147646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6389872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8537518</v>
      </c>
      <c r="E420" s="25"/>
      <c r="F420" s="11">
        <v>-8623511</v>
      </c>
    </row>
    <row r="421" spans="1:13" x14ac:dyDescent="0.25">
      <c r="A421" s="25" t="s">
        <v>534</v>
      </c>
      <c r="B421" s="16"/>
      <c r="C421" s="22"/>
      <c r="D421" s="25">
        <v>-122991316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-122991316</v>
      </c>
      <c r="E424" s="16"/>
    </row>
    <row r="426" spans="1:13" ht="29.1" customHeight="1" x14ac:dyDescent="0.25">
      <c r="A426" s="340" t="s">
        <v>538</v>
      </c>
      <c r="B426" s="340"/>
      <c r="C426" s="340"/>
      <c r="D426" s="340"/>
      <c r="E426" s="340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648140.02999999991</v>
      </c>
      <c r="E612" s="219">
        <f>SUM(C624:D647)+SUM(C668:D713)</f>
        <v>875830553.73000658</v>
      </c>
      <c r="F612" s="219">
        <f>CE64-(AX64+BD64+BE64+BG64+BJ64+BN64+BP64+BQ64+CB64+CC64+CD64)</f>
        <v>119707898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2758.3500000000004</v>
      </c>
      <c r="I612" s="217">
        <f>CE92-(AX92+AY92+AZ92+BD92+BE92+BF92+BG92+BJ92+BN92+BO92+BP92+BQ92+BR92+CB92+CC92+CD92)</f>
        <v>218848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3194219014</v>
      </c>
      <c r="L612" s="223">
        <f>CE94-(AW94+AX94+AY94+AZ94+BA94+BB94+BC94+BD94+BE94+BF94+BG94+BH94+BI94+BJ94+BK94+BL94+BM94+BN94+BO94+BP94+BQ94+BR94+BS94+BT94+BU94+BV94+BW94+BX94+BY94+BZ94+CA94+CB94+CC94+CD94)</f>
        <v>824.28000000000009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44307037.93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44307037.93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434203</v>
      </c>
      <c r="D616" s="217">
        <f>(D615/D612)*AX90</f>
        <v>270228.21123591147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485</v>
      </c>
      <c r="D617" s="217">
        <f>(D615/D612)*BJ90</f>
        <v>58864.358819410838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1942015</v>
      </c>
      <c r="D618" s="217">
        <f>(D615/D612)*BG90</f>
        <v>92224.862073961092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48155611.579999998</v>
      </c>
      <c r="D619" s="217">
        <f>(D615/D612)*BN90</f>
        <v>1417386.2750969043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28015898.559999999</v>
      </c>
      <c r="D620" s="217">
        <f>(D615/D612)*CC90</f>
        <v>718402.34899338952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74805</v>
      </c>
      <c r="D621" s="217">
        <f>(D615/D612)*BP90</f>
        <v>180195.66353947014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5913981.9800000004</v>
      </c>
      <c r="D622" s="217">
        <f>(D615/D612)*CB90</f>
        <v>183323.83023467768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87457625.669993728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-41544</v>
      </c>
      <c r="D624" s="217">
        <f>(D615/D612)*BD90</f>
        <v>183342.28751194401</v>
      </c>
      <c r="E624" s="219">
        <f>(E623/E612)*SUM(C624:D624)</f>
        <v>14159.521493113751</v>
      </c>
      <c r="F624" s="219">
        <f>SUM(C624:E624)</f>
        <v>155957.80900505776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16350174</v>
      </c>
      <c r="D625" s="217">
        <f>(D615/D612)*AY90</f>
        <v>152033.27644540023</v>
      </c>
      <c r="E625" s="219">
        <f>(E623/E612)*SUM(C625:D625)</f>
        <v>1647857.4086796693</v>
      </c>
      <c r="F625" s="219">
        <f>(F624/F612)*AY64</f>
        <v>2139.5700004226551</v>
      </c>
      <c r="G625" s="217">
        <f>SUM(C625:F625)</f>
        <v>18152204.255125489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579471</v>
      </c>
      <c r="D627" s="217">
        <f>(D615/D612)*BO90</f>
        <v>127808.44183480828</v>
      </c>
      <c r="E627" s="219">
        <f>(E623/E612)*SUM(C627:D627)</f>
        <v>70626.653071913155</v>
      </c>
      <c r="F627" s="219">
        <f>(F624/F612)*BO64</f>
        <v>5.6842023964790274</v>
      </c>
      <c r="G627" s="217" t="e">
        <f>(G625/G612)*BO91</f>
        <v>#DIV/0!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3285664</v>
      </c>
      <c r="D628" s="217">
        <f>(D615/D612)*AZ90</f>
        <v>0</v>
      </c>
      <c r="E628" s="219">
        <f>(E623/E612)*SUM(C628:D628)</f>
        <v>328095.85252030153</v>
      </c>
      <c r="F628" s="219">
        <f>(F624/F612)*AZ64</f>
        <v>20.140289903087162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3709541</v>
      </c>
      <c r="D630" s="217">
        <f>(D615/D612)*BA90</f>
        <v>1622668.1128527273</v>
      </c>
      <c r="E630" s="219">
        <f>(E623/E612)*SUM(C630:D630)</f>
        <v>532457.27338459936</v>
      </c>
      <c r="F630" s="219">
        <f>(F624/F612)*BA64</f>
        <v>730.25780689361011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543365</v>
      </c>
      <c r="D631" s="217">
        <f>(D615/D612)*AW90</f>
        <v>0</v>
      </c>
      <c r="E631" s="219">
        <f>(E623/E612)*SUM(C631:D631)</f>
        <v>54258.683451714372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12312125</v>
      </c>
      <c r="D632" s="217">
        <f>(D615/D612)*BB90</f>
        <v>89551.97488465572</v>
      </c>
      <c r="E632" s="219">
        <f>(E623/E612)*SUM(C632:D632)</f>
        <v>1238391.6248758775</v>
      </c>
      <c r="F632" s="219">
        <f>(F624/F612)*BB64</f>
        <v>174.84752487377054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2964846</v>
      </c>
      <c r="D633" s="217">
        <f>(D615/D612)*BC90</f>
        <v>140001.86607921749</v>
      </c>
      <c r="E633" s="219">
        <f>(E623/E612)*SUM(C633:D633)</f>
        <v>310040.13422160631</v>
      </c>
      <c r="F633" s="219">
        <f>(F624/F612)*BC64</f>
        <v>7.2905790994033088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479987.49</v>
      </c>
      <c r="D635" s="217">
        <f>(D615/D612)*BK90</f>
        <v>0</v>
      </c>
      <c r="E635" s="219">
        <f>(E623/E612)*SUM(C635:D635)</f>
        <v>47930.008890327706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11638</v>
      </c>
      <c r="D636" s="217">
        <f>(D615/D612)*BH90</f>
        <v>1044214.3089153419</v>
      </c>
      <c r="E636" s="219">
        <f>(E623/E612)*SUM(C636:D636)</f>
        <v>105434.01985994546</v>
      </c>
      <c r="F636" s="219">
        <f>(F624/F612)*BH64</f>
        <v>0.31137391078580967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4183345</v>
      </c>
      <c r="D637" s="217">
        <f>(D615/D612)*BL90</f>
        <v>216971.44669114827</v>
      </c>
      <c r="E637" s="219">
        <f>(E623/E612)*SUM(C637:D637)</f>
        <v>439401.46525519231</v>
      </c>
      <c r="F637" s="219">
        <f>(F624/F612)*BL64</f>
        <v>46.624008976116194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2288044.54</v>
      </c>
      <c r="D639" s="217">
        <f>(D615/D612)*BS90</f>
        <v>567400.62926631689</v>
      </c>
      <c r="E639" s="219">
        <f>(E623/E612)*SUM(C639:D639)</f>
        <v>285135.58207272837</v>
      </c>
      <c r="F639" s="219">
        <f>(F624/F612)*BS64</f>
        <v>25.133997853053724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2043339</v>
      </c>
      <c r="D640" s="217">
        <f>(D615/D612)*BT90</f>
        <v>313621.2700889901</v>
      </c>
      <c r="E640" s="219">
        <f>(E623/E612)*SUM(C640:D640)</f>
        <v>235358.48132107465</v>
      </c>
      <c r="F640" s="219">
        <f>(F624/F612)*BT64</f>
        <v>20.119444787720745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8113</v>
      </c>
      <c r="D641" s="217">
        <f>(D615/D612)*BU90</f>
        <v>0</v>
      </c>
      <c r="E641" s="219">
        <f>(E623/E612)*SUM(C641:D641)</f>
        <v>810.13811865644402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2235</v>
      </c>
      <c r="D642" s="217">
        <f>(D615/D612)*BV90</f>
        <v>270194.71469568746</v>
      </c>
      <c r="E642" s="219">
        <f>(E623/E612)*SUM(C642:D642)</f>
        <v>27203.956185095038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37319422.640000001</v>
      </c>
      <c r="D643" s="217">
        <f>(D615/D612)*BW90</f>
        <v>152001.83071376136</v>
      </c>
      <c r="E643" s="219">
        <f>(E623/E612)*SUM(C643:D643)</f>
        <v>3741776.0784026976</v>
      </c>
      <c r="F643" s="219">
        <f>(F624/F612)*BW64</f>
        <v>11.790518379127938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433</v>
      </c>
      <c r="D644" s="217">
        <f>(D615/D612)*BX90</f>
        <v>0</v>
      </c>
      <c r="E644" s="219">
        <f>(E623/E612)*SUM(C644:D644)</f>
        <v>43.237989076573427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23236361.259999998</v>
      </c>
      <c r="D645" s="217">
        <f>(D615/D612)*BY90</f>
        <v>1622669.4800584507</v>
      </c>
      <c r="E645" s="219">
        <f>(E623/E612)*SUM(C645:D645)</f>
        <v>2482342.9551797928</v>
      </c>
      <c r="F645" s="219">
        <f>(F624/F612)*BY64</f>
        <v>130.81221866222089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5746959</v>
      </c>
      <c r="D646" s="217">
        <f>(D615/D612)*BZ90</f>
        <v>89523.26356446369</v>
      </c>
      <c r="E646" s="219">
        <f>(E623/E612)*SUM(C646:D646)</f>
        <v>582812.3703409119</v>
      </c>
      <c r="F646" s="219">
        <f>(F624/F612)*BZ64</f>
        <v>14.630665347801852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20988412.82</v>
      </c>
      <c r="D647" s="217">
        <f>(D615/D612)*CA90</f>
        <v>139982.72519908947</v>
      </c>
      <c r="E647" s="219">
        <f>(E623/E612)*SUM(C647:D647)</f>
        <v>2109813.7085192632</v>
      </c>
      <c r="F647" s="219">
        <f>(F624/F612)*CA64</f>
        <v>32.811514406446094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264855970.80000001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31661711</v>
      </c>
      <c r="D668" s="217">
        <f>(D615/D612)*C90</f>
        <v>290257.77508415893</v>
      </c>
      <c r="E668" s="219">
        <f>(E623/E612)*SUM(C668:D668)</f>
        <v>3190620.9627531278</v>
      </c>
      <c r="F668" s="219">
        <f>(F624/F612)*C64</f>
        <v>2268.7432718891914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690575.61090442142</v>
      </c>
      <c r="E669" s="219">
        <f>(E623/E612)*SUM(C669:D669)</f>
        <v>68958.662172825396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157438953</v>
      </c>
      <c r="D670" s="217">
        <f>(D615/D612)*E90</f>
        <v>140958.91008561838</v>
      </c>
      <c r="E670" s="219">
        <f>(E623/E612)*SUM(C670:D670)</f>
        <v>15735423.810290266</v>
      </c>
      <c r="F670" s="219">
        <f>(F624/F612)*E64</f>
        <v>5567.9348570637221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7376192.6200000001</v>
      </c>
      <c r="D672" s="217">
        <f>(D615/D612)*G90</f>
        <v>655916.94581547449</v>
      </c>
      <c r="E672" s="219">
        <f>(E623/E612)*SUM(C672:D672)</f>
        <v>802060.65974265698</v>
      </c>
      <c r="F672" s="219">
        <f>(F624/F612)*G64</f>
        <v>154.95477071565952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11533931.58</v>
      </c>
      <c r="D673" s="217">
        <f>(D615/D612)*H90</f>
        <v>0</v>
      </c>
      <c r="E673" s="219">
        <f>(E623/E612)*SUM(C673:D673)</f>
        <v>1151741.357196271</v>
      </c>
      <c r="F673" s="219">
        <f>(F624/F612)*H64</f>
        <v>107.78488028088537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5597141</v>
      </c>
      <c r="D674" s="217">
        <f>(D615/D612)*I90</f>
        <v>3480905.7718524192</v>
      </c>
      <c r="E674" s="219">
        <f>(E623/E612)*SUM(C674:D674)</f>
        <v>906504.5892793939</v>
      </c>
      <c r="F674" s="219">
        <f>(F624/F612)*I64</f>
        <v>65.774155899298691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17730772.310000002</v>
      </c>
      <c r="D675" s="217">
        <f>(D615/D612)*J90</f>
        <v>0</v>
      </c>
      <c r="E675" s="219">
        <f>(E623/E612)*SUM(C675:D675)</f>
        <v>1770537.9664179925</v>
      </c>
      <c r="F675" s="219">
        <f>(F624/F612)*J64</f>
        <v>922.05110774056482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1731360.9678654012</v>
      </c>
      <c r="E677" s="219">
        <f>(E623/E612)*SUM(C677:D677)</f>
        <v>172888.14461009196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21045</v>
      </c>
      <c r="D678" s="217">
        <f>(D615/D612)*M90</f>
        <v>0</v>
      </c>
      <c r="E678" s="219">
        <f>(E623/E612)*SUM(C678:D678)</f>
        <v>2101.4860972667157</v>
      </c>
      <c r="F678" s="219">
        <f>(F624/F612)*M64</f>
        <v>5.7740969564966882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40482605.32</v>
      </c>
      <c r="D680" s="217">
        <f>(D615/D612)*O90</f>
        <v>0</v>
      </c>
      <c r="E680" s="219">
        <f>(E623/E612)*SUM(C680:D680)</f>
        <v>4042462.9252133798</v>
      </c>
      <c r="F680" s="219">
        <f>(F624/F612)*O64</f>
        <v>2420.4462046076906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103678971.97</v>
      </c>
      <c r="D681" s="217">
        <f>(D615/D612)*P90</f>
        <v>0</v>
      </c>
      <c r="E681" s="219">
        <f>(E623/E612)*SUM(C681:D681)</f>
        <v>10353049.093554787</v>
      </c>
      <c r="F681" s="219">
        <f>(F624/F612)*P64</f>
        <v>61745.872530871355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8884925</v>
      </c>
      <c r="D682" s="217">
        <f>(D615/D612)*Q90</f>
        <v>712655.98333781364</v>
      </c>
      <c r="E682" s="219">
        <f>(E623/E612)*SUM(C682:D682)</f>
        <v>958383.60674154572</v>
      </c>
      <c r="F682" s="219">
        <f>(F624/F612)*Q64</f>
        <v>1370.7435188223374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16240590</v>
      </c>
      <c r="D683" s="217">
        <f>(D615/D612)*R90</f>
        <v>0</v>
      </c>
      <c r="E683" s="219">
        <f>(E623/E612)*SUM(C683:D683)</f>
        <v>1621733.1478455144</v>
      </c>
      <c r="F683" s="219">
        <f>(F624/F612)*R64</f>
        <v>1207.8584845294677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761468</v>
      </c>
      <c r="D684" s="217">
        <f>(D615/D612)*S90</f>
        <v>0</v>
      </c>
      <c r="E684" s="219">
        <f>(E623/E612)*SUM(C684:D684)</f>
        <v>76037.748420693344</v>
      </c>
      <c r="F684" s="219">
        <f>(F624/F612)*S64</f>
        <v>-159.65273859136511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3885204</v>
      </c>
      <c r="D685" s="217">
        <f>(D615/D612)*T90</f>
        <v>0</v>
      </c>
      <c r="E685" s="219">
        <f>(E623/E612)*SUM(C685:D685)</f>
        <v>387963.99102138431</v>
      </c>
      <c r="F685" s="219">
        <f>(F624/F612)*T64</f>
        <v>582.07379021290387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33718443</v>
      </c>
      <c r="D686" s="217">
        <f>(D615/D612)*U90</f>
        <v>0</v>
      </c>
      <c r="E686" s="219">
        <f>(E623/E612)*SUM(C686:D686)</f>
        <v>3367015.4044181611</v>
      </c>
      <c r="F686" s="219">
        <f>(F624/F612)*U64</f>
        <v>5498.4632988263056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34392001.140000001</v>
      </c>
      <c r="D687" s="217">
        <f>(D615/D612)*V90</f>
        <v>0</v>
      </c>
      <c r="E687" s="219">
        <f>(E623/E612)*SUM(C687:D687)</f>
        <v>3434274.7566115959</v>
      </c>
      <c r="F687" s="219">
        <f>(F624/F612)*V64</f>
        <v>27541.612586333675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4589991</v>
      </c>
      <c r="D688" s="217">
        <f>(D615/D612)*W90</f>
        <v>72051.741624753529</v>
      </c>
      <c r="E688" s="219">
        <f>(E623/E612)*SUM(C688:D688)</f>
        <v>465536.61232538003</v>
      </c>
      <c r="F688" s="219">
        <f>(F624/F612)*W64</f>
        <v>473.69482414407577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7071631</v>
      </c>
      <c r="D689" s="217">
        <f>(D615/D612)*X90</f>
        <v>2864227.6302993819</v>
      </c>
      <c r="E689" s="219">
        <f>(E623/E612)*SUM(C689:D689)</f>
        <v>992162.92591977492</v>
      </c>
      <c r="F689" s="219">
        <f>(F624/F612)*X64</f>
        <v>1244.0299709690375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37533333</v>
      </c>
      <c r="D690" s="217">
        <f>(D615/D612)*Y90</f>
        <v>0</v>
      </c>
      <c r="E690" s="219">
        <f>(E623/E612)*SUM(C690:D690)</f>
        <v>3747958.0652688062</v>
      </c>
      <c r="F690" s="219">
        <f>(F624/F612)*Y64</f>
        <v>4232.3648647827877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11593880</v>
      </c>
      <c r="D691" s="217">
        <f>(D615/D612)*Z90</f>
        <v>0</v>
      </c>
      <c r="E691" s="219">
        <f>(E623/E612)*SUM(C691:D691)</f>
        <v>1157727.6138455039</v>
      </c>
      <c r="F691" s="219">
        <f>(F624/F612)*Z64</f>
        <v>111.85228341675692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7936917</v>
      </c>
      <c r="D692" s="217">
        <f>(D615/D612)*AA90</f>
        <v>1860151.7470124937</v>
      </c>
      <c r="E692" s="219">
        <f>(E623/E612)*SUM(C692:D692)</f>
        <v>978303.81400869554</v>
      </c>
      <c r="F692" s="219">
        <f>(F624/F612)*AA64</f>
        <v>7009.7107121365361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40177999</v>
      </c>
      <c r="D693" s="217">
        <f>(D615/D612)*AB90</f>
        <v>63233.264708630944</v>
      </c>
      <c r="E693" s="219">
        <f>(E623/E612)*SUM(C693:D693)</f>
        <v>4018360.1872732705</v>
      </c>
      <c r="F693" s="219">
        <f>(F624/F612)*AB64</f>
        <v>21335.737727055348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13180708</v>
      </c>
      <c r="D694" s="217">
        <f>(D615/D612)*AC90</f>
        <v>260999.57260275996</v>
      </c>
      <c r="E694" s="219">
        <f>(E623/E612)*SUM(C694:D694)</f>
        <v>1342245.7394796594</v>
      </c>
      <c r="F694" s="219">
        <f>(F624/F612)*AC64</f>
        <v>2254.6636992788895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2797201</v>
      </c>
      <c r="D695" s="217">
        <f>(D615/D612)*AD90</f>
        <v>104181.0761253552</v>
      </c>
      <c r="E695" s="219">
        <f>(E623/E612)*SUM(C695:D695)</f>
        <v>289722.69402880844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14208020</v>
      </c>
      <c r="D696" s="217">
        <f>(D615/D612)*AE90</f>
        <v>40332.568841180822</v>
      </c>
      <c r="E696" s="219">
        <f>(E623/E612)*SUM(C696:D696)</f>
        <v>1422794.7176229146</v>
      </c>
      <c r="F696" s="219">
        <f>(F624/F612)*AE64</f>
        <v>49.551444865386962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7519.6314788642212</v>
      </c>
      <c r="E697" s="219">
        <f>(E623/E612)*SUM(C697:D697)</f>
        <v>750.88624421013606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41652713</v>
      </c>
      <c r="D698" s="217">
        <f>(D615/D612)*AG90</f>
        <v>17660401.410401996</v>
      </c>
      <c r="E698" s="219">
        <f>(E623/E612)*SUM(C698:D698)</f>
        <v>5922817.0738441385</v>
      </c>
      <c r="F698" s="219">
        <f>(F624/F612)*AG64</f>
        <v>4128.6382678998007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92218.02604534394</v>
      </c>
      <c r="E700" s="219">
        <f>(E623/E612)*SUM(C700:D700)</f>
        <v>9208.595849449759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29261313.469999999</v>
      </c>
      <c r="D701" s="217">
        <f>(D615/D612)*AJ90</f>
        <v>1044203.3712695542</v>
      </c>
      <c r="E701" s="219">
        <f>(E623/E612)*SUM(C701:D701)</f>
        <v>3026211.561530543</v>
      </c>
      <c r="F701" s="219">
        <f>(F624/F612)*AJ64</f>
        <v>1705.5356139026028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58858.206393655404</v>
      </c>
      <c r="E703" s="219">
        <f>(E623/E612)*SUM(C703:D703)</f>
        <v>5877.3914205902465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216975.54830831851</v>
      </c>
      <c r="E705" s="219">
        <f>(E623/E612)*SUM(C705:D705)</f>
        <v>21666.481264754286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7555645.1899999995</v>
      </c>
      <c r="D706" s="217">
        <f>(D615/D612)*AO90</f>
        <v>0</v>
      </c>
      <c r="E706" s="219">
        <f>(E623/E612)*SUM(C706:D706)</f>
        <v>754482.45771751634</v>
      </c>
      <c r="F706" s="219">
        <f>(F624/F612)*AO64</f>
        <v>219.29452211380686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1417382.1734797342</v>
      </c>
      <c r="E707" s="219">
        <f>(E623/E612)*SUM(C707:D707)</f>
        <v>141535.23079502693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127833.73514069176</v>
      </c>
      <c r="E708" s="219">
        <f>(E623/E612)*SUM(C708:D708)</f>
        <v>12765.066151572313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180197.71434805533</v>
      </c>
      <c r="E709" s="219">
        <f>(E623/E612)*SUM(C709:D709)</f>
        <v>17993.964906708352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788021</v>
      </c>
      <c r="D712" s="217">
        <f>(D615/D612)*AU90</f>
        <v>567390.37522339122</v>
      </c>
      <c r="E712" s="219">
        <f>(E623/E612)*SUM(C712:D712)</f>
        <v>135347.02594958973</v>
      </c>
      <c r="F712" s="219">
        <f>(F624/F612)*AU64</f>
        <v>2.3841600700336052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6680881</v>
      </c>
      <c r="D713" s="217">
        <f>(D615/D612)*AV90</f>
        <v>313636.99295480951</v>
      </c>
      <c r="E713" s="219">
        <f>(E623/E612)*SUM(C713:D713)</f>
        <v>698450.09832627338</v>
      </c>
      <c r="F713" s="219">
        <f>(F624/F612)*AV64</f>
        <v>529.89195235221757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963288179.4000001</v>
      </c>
      <c r="D715" s="202">
        <f>SUM(D616:D647)+SUM(D668:D713)</f>
        <v>44307037.930000022</v>
      </c>
      <c r="E715" s="202">
        <f>SUM(E624:E647)+SUM(E668:E713)</f>
        <v>87457625.669993699</v>
      </c>
      <c r="F715" s="202">
        <f>SUM(F625:F648)+SUM(F668:F713)</f>
        <v>155957.80900505779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963288179.4000001</v>
      </c>
      <c r="D716" s="202">
        <f>D615</f>
        <v>44307037.93</v>
      </c>
      <c r="E716" s="202">
        <f>E623</f>
        <v>87457625.669993728</v>
      </c>
      <c r="F716" s="202">
        <f>F624</f>
        <v>155957.80900505776</v>
      </c>
      <c r="G716" s="202">
        <f>G625</f>
        <v>18152204.255125489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264855970.80000001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tabSelected="1" workbookViewId="0">
      <selection activeCell="C27" sqref="C27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084</v>
      </c>
      <c r="C2" s="11" t="str">
        <f>SUBSTITUTE(LEFT(data!C98,49),",","")</f>
        <v>Providence Regional Medical Center Everett</v>
      </c>
      <c r="D2" s="11" t="str">
        <f>LEFT(data!C99, 49)</f>
        <v>1321 Colby Avenue</v>
      </c>
      <c r="E2" s="11" t="str">
        <f>LEFT(data!C100, 100)</f>
        <v>Everett</v>
      </c>
      <c r="F2" s="11" t="str">
        <f>LEFT(data!C101, 2)</f>
        <v>WA</v>
      </c>
      <c r="G2" s="11" t="str">
        <f>LEFT(data!C102, 100)</f>
        <v>98201</v>
      </c>
      <c r="H2" s="11" t="str">
        <f>LEFT(data!C103, 100)</f>
        <v>Snohomish</v>
      </c>
      <c r="I2" s="11" t="str">
        <f>LEFT(data!C104, 49)</f>
        <v>Kim Williams</v>
      </c>
      <c r="J2" s="11" t="str">
        <f>LEFT(data!C105, 49)</f>
        <v>Mary Beth Formby</v>
      </c>
      <c r="K2" s="11" t="str">
        <f>LEFT(data!C107, 49)</f>
        <v>425-261-4050</v>
      </c>
      <c r="L2" s="11" t="str">
        <f>LEFT(data!C108, 49)</f>
        <v>425-261-4051</v>
      </c>
      <c r="M2" s="11" t="str">
        <f>LEFT(data!C109, 49)</f>
        <v>Nathan Louvier</v>
      </c>
      <c r="N2" s="11" t="str">
        <f>LEFT(data!C110, 49)</f>
        <v>nathan.louvier@providence.org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084</v>
      </c>
      <c r="B2" s="200" t="str">
        <f>RIGHT(data!C96,4)</f>
        <v>2024</v>
      </c>
      <c r="C2" s="12" t="s">
        <v>1163</v>
      </c>
      <c r="D2" s="199">
        <f>ROUND(N(data!C181),0)</f>
        <v>27078241</v>
      </c>
      <c r="E2" s="199">
        <f>ROUND(N(data!C182),0)</f>
        <v>0</v>
      </c>
      <c r="F2" s="199">
        <f>ROUND(N(data!C183),0)</f>
        <v>6433631</v>
      </c>
      <c r="G2" s="199">
        <f>ROUND(N(data!C184),0)</f>
        <v>42683693</v>
      </c>
      <c r="H2" s="199">
        <f>ROUND(N(data!C185),0)</f>
        <v>0</v>
      </c>
      <c r="I2" s="199">
        <f>ROUND(N(data!C186),0)</f>
        <v>20608217</v>
      </c>
      <c r="J2" s="199">
        <f>ROUND(N(data!C187)+N(data!C188),0)</f>
        <v>1820986</v>
      </c>
      <c r="K2" s="199">
        <f>ROUND(N(data!C191),0)</f>
        <v>1589556</v>
      </c>
      <c r="L2" s="199">
        <f>ROUND(N(data!C192),0)</f>
        <v>3498409</v>
      </c>
      <c r="M2" s="199">
        <f>ROUND(N(data!C195),0)</f>
        <v>8077058</v>
      </c>
      <c r="N2" s="199">
        <f>ROUND(N(data!C196),0)</f>
        <v>0</v>
      </c>
      <c r="O2" s="199">
        <f>ROUND(N(data!C199),0)</f>
        <v>0</v>
      </c>
      <c r="P2" s="199">
        <f>ROUND(N(data!C200),0)</f>
        <v>7209138</v>
      </c>
      <c r="Q2" s="199">
        <f>ROUND(N(data!C201),0)</f>
        <v>50329634</v>
      </c>
      <c r="R2" s="199">
        <f>ROUND(N(data!C204),0)</f>
        <v>-1276652</v>
      </c>
      <c r="S2" s="199">
        <f>ROUND(N(data!C205),0)</f>
        <v>16964329</v>
      </c>
      <c r="T2" s="199">
        <f>ROUND(N(data!B211),0)</f>
        <v>23626040</v>
      </c>
      <c r="U2" s="199">
        <f>ROUND(N(data!C211),0)</f>
        <v>0</v>
      </c>
      <c r="V2" s="199">
        <f>ROUND(N(data!D211),0)</f>
        <v>0</v>
      </c>
      <c r="W2" s="199">
        <f>ROUND(N(data!B212),0)</f>
        <v>12813384</v>
      </c>
      <c r="X2" s="199">
        <f>ROUND(N(data!C212),0)</f>
        <v>0</v>
      </c>
      <c r="Y2" s="199">
        <f>ROUND(N(data!D212),0)</f>
        <v>0</v>
      </c>
      <c r="Z2" s="199">
        <f>ROUND(N(data!B213),0)</f>
        <v>585387083</v>
      </c>
      <c r="AA2" s="199">
        <f>ROUND(N(data!C213),0)</f>
        <v>1611504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59249625</v>
      </c>
      <c r="AG2" s="199">
        <f>ROUND(N(data!C215),0)</f>
        <v>0</v>
      </c>
      <c r="AH2" s="199">
        <f>ROUND(N(data!D215),0)</f>
        <v>0</v>
      </c>
      <c r="AI2" s="199">
        <f>ROUND(N(data!B216),0)</f>
        <v>228725879</v>
      </c>
      <c r="AJ2" s="199">
        <f>ROUND(N(data!C216),0)</f>
        <v>5804602</v>
      </c>
      <c r="AK2" s="199">
        <f>ROUND(N(data!D216),0)</f>
        <v>-52275</v>
      </c>
      <c r="AL2" s="199">
        <f>ROUND(N(data!B217),0)</f>
        <v>-218083</v>
      </c>
      <c r="AM2" s="199">
        <f>ROUND(N(data!C217),0)</f>
        <v>233963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7888784</v>
      </c>
      <c r="AS2" s="199">
        <f>ROUND(N(data!C219),0)</f>
        <v>13061865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10234456</v>
      </c>
      <c r="AY2" s="199">
        <f>ROUND(N(data!C225),0)</f>
        <v>585854</v>
      </c>
      <c r="AZ2" s="199">
        <f>ROUND(N(data!D225),0)</f>
        <v>0</v>
      </c>
      <c r="BA2" s="199">
        <f>ROUND(N(data!B226),0)</f>
        <v>273534955</v>
      </c>
      <c r="BB2" s="199">
        <f>ROUND(N(data!C226),0)</f>
        <v>20424801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49993619</v>
      </c>
      <c r="BH2" s="199">
        <f>ROUND(N(data!C228),0)</f>
        <v>626645</v>
      </c>
      <c r="BI2" s="199">
        <f>ROUND(N(data!D228),0)</f>
        <v>0</v>
      </c>
      <c r="BJ2" s="199">
        <f>ROUND(N(data!B229),0)</f>
        <v>198411534</v>
      </c>
      <c r="BK2" s="199">
        <f>ROUND(N(data!C229),0)</f>
        <v>6526258</v>
      </c>
      <c r="BL2" s="199">
        <f>ROUND(N(data!D229),0)</f>
        <v>-52275</v>
      </c>
      <c r="BM2" s="199">
        <f>ROUND(N(data!B230),0)</f>
        <v>169653</v>
      </c>
      <c r="BN2" s="199">
        <f>ROUND(N(data!C230),0)</f>
        <v>-269065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1393372681</v>
      </c>
      <c r="BW2" s="199">
        <f>ROUND(N(data!C240),0)</f>
        <v>456646611</v>
      </c>
      <c r="BX2" s="199">
        <f>ROUND(N(data!C241),0)</f>
        <v>18658962</v>
      </c>
      <c r="BY2" s="199">
        <f>ROUND(N(data!C242),0)</f>
        <v>98249931</v>
      </c>
      <c r="BZ2" s="199">
        <f>ROUND(N(data!C243),0)</f>
        <v>477806963</v>
      </c>
      <c r="CA2" s="199">
        <f>ROUND(N(data!C244),0)</f>
        <v>1607634</v>
      </c>
      <c r="CB2" s="199">
        <f>ROUND(N(data!C247),0)</f>
        <v>2964</v>
      </c>
      <c r="CC2" s="199">
        <f>ROUND(N(data!C249),0)</f>
        <v>36513306</v>
      </c>
      <c r="CD2" s="199">
        <f>ROUND(N(data!C250),0)</f>
        <v>32158756</v>
      </c>
      <c r="CE2" s="199">
        <f>ROUND(N(data!C254)+N(data!C255),0)</f>
        <v>0</v>
      </c>
      <c r="CF2" s="199">
        <f>ROUND(N(data!D237),0)</f>
        <v>57417814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084</v>
      </c>
      <c r="B2" s="12" t="str">
        <f>RIGHT(data!C96,4)</f>
        <v>2024</v>
      </c>
      <c r="C2" s="12" t="s">
        <v>1163</v>
      </c>
      <c r="D2" s="198">
        <f>ROUND(N(data!C127),0)</f>
        <v>27370</v>
      </c>
      <c r="E2" s="198">
        <f>ROUND(N(data!C128),0)</f>
        <v>0</v>
      </c>
      <c r="F2" s="198">
        <f>ROUND(N(data!C129),0)</f>
        <v>0</v>
      </c>
      <c r="G2" s="198">
        <f>ROUND(N(data!C130),0)</f>
        <v>3925</v>
      </c>
      <c r="H2" s="198">
        <f>ROUND(N(data!D127),0)</f>
        <v>174411</v>
      </c>
      <c r="I2" s="198">
        <f>ROUND(N(data!D128),0)</f>
        <v>0</v>
      </c>
      <c r="J2" s="198">
        <f>ROUND(N(data!D129),0)</f>
        <v>0</v>
      </c>
      <c r="K2" s="198">
        <f>ROUND(N(data!D130),0)</f>
        <v>13716</v>
      </c>
      <c r="L2" s="198">
        <f>ROUND(N(data!C132),0)</f>
        <v>89</v>
      </c>
      <c r="M2" s="198">
        <f>ROUND(N(data!C133),0)</f>
        <v>0</v>
      </c>
      <c r="N2" s="198">
        <f>ROUND(N(data!C134),0)</f>
        <v>390</v>
      </c>
      <c r="O2" s="198">
        <f>ROUND(N(data!C135),0)</f>
        <v>13</v>
      </c>
      <c r="P2" s="198">
        <f>ROUND(N(data!C136),0)</f>
        <v>46</v>
      </c>
      <c r="Q2" s="198">
        <f>ROUND(N(data!C137),0)</f>
        <v>0</v>
      </c>
      <c r="R2" s="198">
        <f>ROUND(N(data!C138),0)</f>
        <v>24</v>
      </c>
      <c r="S2" s="198">
        <f>ROUND(N(data!C139),0)</f>
        <v>0</v>
      </c>
      <c r="T2" s="198">
        <f>ROUND(N(data!C140),0)</f>
        <v>0</v>
      </c>
      <c r="U2" s="198">
        <f>ROUND(N(data!C141),0)</f>
        <v>14</v>
      </c>
      <c r="V2" s="198">
        <f>ROUND(N(data!C142),0)</f>
        <v>0</v>
      </c>
      <c r="W2" s="198">
        <f>ROUND(N(data!C144),0)</f>
        <v>595</v>
      </c>
      <c r="X2" s="198">
        <f>ROUND(N(data!C145),0)</f>
        <v>0</v>
      </c>
      <c r="Y2" s="198">
        <f>ROUND(N(data!B154),0)</f>
        <v>13555</v>
      </c>
      <c r="Z2" s="198">
        <f>ROUND(N(data!B155),0)</f>
        <v>86374</v>
      </c>
      <c r="AA2" s="198">
        <f>ROUND(N(data!B156),0)</f>
        <v>217643</v>
      </c>
      <c r="AB2" s="198">
        <f>ROUND(N(data!B157),0)</f>
        <v>1145607768</v>
      </c>
      <c r="AC2" s="198">
        <f>ROUND(N(data!B158),0)</f>
        <v>601781388</v>
      </c>
      <c r="AD2" s="198">
        <f>ROUND(N(data!C154),0)</f>
        <v>4968</v>
      </c>
      <c r="AE2" s="198">
        <f>ROUND(N(data!C155),0)</f>
        <v>31655</v>
      </c>
      <c r="AF2" s="198">
        <f>ROUND(N(data!C156),0)</f>
        <v>79764</v>
      </c>
      <c r="AG2" s="198">
        <f>ROUND(N(data!C157),0)</f>
        <v>414360275</v>
      </c>
      <c r="AH2" s="198">
        <f>ROUND(N(data!C158),0)</f>
        <v>226040145</v>
      </c>
      <c r="AI2" s="198">
        <f>ROUND(N(data!D154),0)</f>
        <v>8848</v>
      </c>
      <c r="AJ2" s="198">
        <f>ROUND(N(data!D155),0)</f>
        <v>56382</v>
      </c>
      <c r="AK2" s="198">
        <f>ROUND(N(data!D156),0)</f>
        <v>142070</v>
      </c>
      <c r="AL2" s="198">
        <f>ROUND(N(data!D157),0)</f>
        <v>589822398</v>
      </c>
      <c r="AM2" s="198">
        <f>ROUND(N(data!D158),0)</f>
        <v>550810802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H26" sqref="H26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084</v>
      </c>
      <c r="B2" s="200" t="str">
        <f>RIGHT(data!C96,4)</f>
        <v>2024</v>
      </c>
      <c r="C2" s="12" t="s">
        <v>1163</v>
      </c>
      <c r="D2" s="198">
        <f>ROUND(N(data!C266),0)</f>
        <v>189468125</v>
      </c>
      <c r="E2" s="198">
        <f>ROUND(N(data!C267),0)</f>
        <v>0</v>
      </c>
      <c r="F2" s="198">
        <f>ROUND(N(data!C268),0)</f>
        <v>482150208</v>
      </c>
      <c r="G2" s="198">
        <f>ROUND(N(data!C269),0)</f>
        <v>232274361</v>
      </c>
      <c r="H2" s="198">
        <f>ROUND(N(data!C270),0)</f>
        <v>0</v>
      </c>
      <c r="I2" s="198">
        <f>ROUND(N(data!C271),0)</f>
        <v>18613163</v>
      </c>
      <c r="J2" s="198">
        <f>ROUND(N(data!C272),0)</f>
        <v>0</v>
      </c>
      <c r="K2" s="198">
        <f>ROUND(N(data!C273),0)</f>
        <v>10194735</v>
      </c>
      <c r="L2" s="198">
        <f>ROUND(N(data!C274),0)</f>
        <v>954834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25026419</v>
      </c>
      <c r="Q2" s="198">
        <f>ROUND(N(data!C283),0)</f>
        <v>23626040</v>
      </c>
      <c r="R2" s="198">
        <f>ROUND(N(data!C284),0)</f>
        <v>12813384</v>
      </c>
      <c r="S2" s="198">
        <f>ROUND(N(data!C285),0)</f>
        <v>586998587</v>
      </c>
      <c r="T2" s="198">
        <f>ROUND(N(data!C286),0)</f>
        <v>15880</v>
      </c>
      <c r="U2" s="198">
        <f>ROUND(N(data!C287),0)</f>
        <v>59249625</v>
      </c>
      <c r="V2" s="198">
        <f>ROUND(N(data!C288),0)</f>
        <v>234582756</v>
      </c>
      <c r="W2" s="198">
        <f>ROUND(N(data!C289),0)</f>
        <v>0</v>
      </c>
      <c r="X2" s="198">
        <f>ROUND(N(data!C290),0)</f>
        <v>20950649</v>
      </c>
      <c r="Y2" s="198">
        <f>ROUND(N(data!C291),0)</f>
        <v>0</v>
      </c>
      <c r="Z2" s="198">
        <f>ROUND(N(data!C292),0)</f>
        <v>560290985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41716965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57461399</v>
      </c>
      <c r="AK2" s="198">
        <f>ROUND(N(data!C316),0)</f>
        <v>15924393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23111400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-116436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380899141</v>
      </c>
      <c r="BA2" s="198">
        <f>ROUND(N(data!C336),0)</f>
        <v>0</v>
      </c>
      <c r="BB2" s="198">
        <f>ROUND(N(data!C337),0)</f>
        <v>0</v>
      </c>
      <c r="BC2" s="198">
        <f>ROUND(N(data!C338),0)</f>
        <v>6931457</v>
      </c>
      <c r="BD2" s="198">
        <f>ROUND(N(data!C339),0)</f>
        <v>0</v>
      </c>
      <c r="BE2" s="198">
        <f>ROUND(N(data!C343),0)</f>
        <v>429584672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3437.9</v>
      </c>
      <c r="BL2" s="198">
        <f>ROUND(N(data!C358),0)</f>
        <v>2149790441</v>
      </c>
      <c r="BM2" s="198">
        <f>ROUND(N(data!C359),0)</f>
        <v>1378632335</v>
      </c>
      <c r="BN2" s="198">
        <f>ROUND(N(data!C363),0)</f>
        <v>2446342782</v>
      </c>
      <c r="BO2" s="198">
        <f>ROUND(N(data!C364),0)</f>
        <v>68672062</v>
      </c>
      <c r="BP2" s="198">
        <f>ROUND(N(data!C365),0)</f>
        <v>0</v>
      </c>
      <c r="BQ2" s="198">
        <f>ROUND(N(data!D381),0)</f>
        <v>22091583</v>
      </c>
      <c r="BR2" s="198">
        <f>ROUND(N(data!C370),0)</f>
        <v>313317</v>
      </c>
      <c r="BS2" s="198">
        <f>ROUND(N(data!C371),0)</f>
        <v>6868414</v>
      </c>
      <c r="BT2" s="198">
        <f>ROUND(N(data!C372),0)</f>
        <v>352352</v>
      </c>
      <c r="BU2" s="198">
        <f>ROUND(N(data!C373),0)</f>
        <v>0</v>
      </c>
      <c r="BV2" s="198">
        <f>ROUND(N(data!C374),0)</f>
        <v>3807985</v>
      </c>
      <c r="BW2" s="198">
        <f>ROUND(N(data!C375),0)</f>
        <v>231942</v>
      </c>
      <c r="BX2" s="198">
        <f>ROUND(N(data!C376),0)</f>
        <v>0</v>
      </c>
      <c r="BY2" s="198">
        <f>ROUND(N(data!C377),0)</f>
        <v>185242</v>
      </c>
      <c r="BZ2" s="198">
        <f>ROUND(N(data!C378),0)</f>
        <v>2444763</v>
      </c>
      <c r="CA2" s="198">
        <f>ROUND(N(data!C379),0)</f>
        <v>5574737</v>
      </c>
      <c r="CB2" s="198">
        <f>ROUND(N(data!C380),0)</f>
        <v>2312831</v>
      </c>
      <c r="CC2" s="198">
        <f>ROUND(N(data!C382),0)</f>
        <v>0</v>
      </c>
      <c r="CD2" s="198">
        <f>ROUND(N(data!C389),0)</f>
        <v>356425315</v>
      </c>
      <c r="CE2" s="198">
        <f>ROUND(N(data!C390),0)</f>
        <v>98624768</v>
      </c>
      <c r="CF2" s="198">
        <f>ROUND(N(data!C391),0)</f>
        <v>77981622</v>
      </c>
      <c r="CG2" s="198">
        <f>ROUND(N(data!C392),0)</f>
        <v>126031452</v>
      </c>
      <c r="CH2" s="198">
        <f>ROUND(N(data!C393),0)</f>
        <v>0</v>
      </c>
      <c r="CI2" s="198">
        <f>ROUND(N(data!C394),0)</f>
        <v>29010201</v>
      </c>
      <c r="CJ2" s="198">
        <f>ROUND(N(data!C395),0)</f>
        <v>28325885</v>
      </c>
      <c r="CK2" s="198">
        <f>ROUND(N(data!C396),0)</f>
        <v>5087965</v>
      </c>
      <c r="CL2" s="198">
        <f>ROUND(N(data!C397),0)</f>
        <v>0</v>
      </c>
      <c r="CM2" s="198">
        <f>ROUND(N(data!C398),0)</f>
        <v>0</v>
      </c>
      <c r="CN2" s="198">
        <f>ROUND(N(data!C399),0)</f>
        <v>15687677</v>
      </c>
      <c r="CO2" s="198">
        <f>ROUND(N(data!C362),0)</f>
        <v>57417814</v>
      </c>
      <c r="CP2" s="198">
        <f>ROUND(N(data!D415),0)</f>
        <v>341813367</v>
      </c>
      <c r="CQ2" s="52">
        <f>ROUND(N(data!C401),0)</f>
        <v>3339428</v>
      </c>
      <c r="CR2" s="52">
        <f>ROUND(N(data!C402),0)</f>
        <v>44325724</v>
      </c>
      <c r="CS2" s="52">
        <f>ROUND(N(data!C403),0)</f>
        <v>355007</v>
      </c>
      <c r="CT2" s="52">
        <f>ROUND(N(data!C404),0)</f>
        <v>8077058</v>
      </c>
      <c r="CU2" s="52">
        <f>ROUND(N(data!C405),0)</f>
        <v>2267642</v>
      </c>
      <c r="CV2" s="52">
        <f>ROUND(N(data!C406),0)</f>
        <v>718759</v>
      </c>
      <c r="CW2" s="52">
        <f>ROUND(N(data!C407),0)</f>
        <v>0</v>
      </c>
      <c r="CX2" s="52">
        <f>ROUND(N(data!C408),0)</f>
        <v>12558589</v>
      </c>
      <c r="CY2" s="52">
        <f>ROUND(N(data!C409),0)</f>
        <v>198010912</v>
      </c>
      <c r="CZ2" s="52">
        <f>ROUND(N(data!C410),0)</f>
        <v>1678167</v>
      </c>
      <c r="DA2" s="52">
        <f>ROUND(N(data!C411),0)</f>
        <v>689792</v>
      </c>
      <c r="DB2" s="52">
        <f>ROUND(N(data!C412),0)</f>
        <v>57171640</v>
      </c>
      <c r="DC2" s="52">
        <f>ROUND(N(data!C413),0)</f>
        <v>6997601</v>
      </c>
      <c r="DD2" s="52">
        <f>ROUND(N(data!C414),0)</f>
        <v>5623048</v>
      </c>
      <c r="DE2" s="52">
        <f>ROUND(N(data!C419),0)</f>
        <v>0</v>
      </c>
      <c r="DF2" s="198">
        <f>ROUND(N(data!D420),0)</f>
        <v>1723850</v>
      </c>
      <c r="DG2" s="198">
        <f>ROUND(N(data!C422),0)</f>
        <v>0</v>
      </c>
      <c r="DH2" s="198">
        <f>ROUND(N(data!C423),0)</f>
        <v>0</v>
      </c>
    </row>
  </sheetData>
  <sheetProtection algorithmName="SHA-512" hashValue="1hZvTlhc/HhkcG1UtPH1+AQlKW5oTHWAEUn7uVPZDZDXz61hD/F4C2H9KM5xEv/Bv7JVCCD5CLLz6N1pZroDog==" saltValue="wBkwkvcj51Zb/8wp6eL3v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084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13957</v>
      </c>
      <c r="F2" s="271">
        <f>ROUND(N(data!C60), 2)</f>
        <v>134.88999999999999</v>
      </c>
      <c r="G2" s="198">
        <f>ROUND(N(data!C61), 0)</f>
        <v>17792838</v>
      </c>
      <c r="H2" s="198">
        <f>ROUND(N(data!C62), 0)</f>
        <v>1918380</v>
      </c>
      <c r="I2" s="198">
        <f>ROUND(N(data!C63), 0)</f>
        <v>28</v>
      </c>
      <c r="J2" s="198">
        <f>ROUND(N(data!C64), 0)</f>
        <v>1741306</v>
      </c>
      <c r="K2" s="198">
        <f>ROUND(N(data!C65), 0)</f>
        <v>0</v>
      </c>
      <c r="L2" s="198">
        <f>ROUND(N(data!C66), 0)</f>
        <v>4334</v>
      </c>
      <c r="M2" s="198">
        <f>ROUND(N(data!C67), 0)</f>
        <v>43177</v>
      </c>
      <c r="N2" s="198">
        <f>ROUND(N(data!C68), 0)</f>
        <v>0</v>
      </c>
      <c r="O2" s="198">
        <f>ROUND(N(data!C69), 0)</f>
        <v>12165411</v>
      </c>
      <c r="P2" s="198">
        <f>ROUND(N(data!C70), 0)</f>
        <v>8222</v>
      </c>
      <c r="Q2" s="198">
        <f>ROUND(N(data!C71), 0)</f>
        <v>2004677</v>
      </c>
      <c r="R2" s="198">
        <f>ROUND(N(data!C72), 0)</f>
        <v>150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10980</v>
      </c>
      <c r="X2" s="198">
        <f>ROUND(N(data!C78), 0)</f>
        <v>9884753</v>
      </c>
      <c r="Y2" s="198">
        <f>ROUND(N(data!C79), 0)</f>
        <v>234593</v>
      </c>
      <c r="Z2" s="198">
        <f>ROUND(N(data!C80), 0)</f>
        <v>11326</v>
      </c>
      <c r="AA2" s="198">
        <f>ROUND(N(data!C81), 0)</f>
        <v>0</v>
      </c>
      <c r="AB2" s="198">
        <f>ROUND(N(data!C82), 0)</f>
        <v>1651</v>
      </c>
      <c r="AC2" s="198">
        <f>ROUND(N(data!C83), 0)</f>
        <v>9059</v>
      </c>
      <c r="AD2" s="198">
        <f>ROUND(N(data!C84), 0)</f>
        <v>0</v>
      </c>
      <c r="AE2" s="198">
        <f>ROUND(N(data!C89), 0)</f>
        <v>127020081</v>
      </c>
      <c r="AF2" s="198">
        <f>ROUND(N(data!C87), 0)</f>
        <v>125808440</v>
      </c>
      <c r="AG2" s="198">
        <f>ROUND(N(data!C90), 0)</f>
        <v>30824</v>
      </c>
      <c r="AH2" s="198">
        <f>ROUND(N(data!C91), 0)</f>
        <v>0</v>
      </c>
      <c r="AI2" s="198">
        <f>ROUND(N(data!C92), 0)</f>
        <v>8535</v>
      </c>
      <c r="AJ2" s="198">
        <f>ROUND(N(data!C93), 0)</f>
        <v>0</v>
      </c>
      <c r="AK2" s="271">
        <f>ROUND(N(data!C94), 2)</f>
        <v>99.81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084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084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123352</v>
      </c>
      <c r="F4" s="271">
        <f>ROUND(N(data!E60), 2)</f>
        <v>825.61</v>
      </c>
      <c r="G4" s="198">
        <f>ROUND(N(data!E61), 0)</f>
        <v>79196260</v>
      </c>
      <c r="H4" s="198">
        <f>ROUND(N(data!E62), 0)</f>
        <v>7218521</v>
      </c>
      <c r="I4" s="198">
        <f>ROUND(N(data!E63), 0)</f>
        <v>176</v>
      </c>
      <c r="J4" s="198">
        <f>ROUND(N(data!E64), 0)</f>
        <v>4785499</v>
      </c>
      <c r="K4" s="198">
        <f>ROUND(N(data!E65), 0)</f>
        <v>0</v>
      </c>
      <c r="L4" s="198">
        <f>ROUND(N(data!E66), 0)</f>
        <v>30085</v>
      </c>
      <c r="M4" s="198">
        <f>ROUND(N(data!E67), 0)</f>
        <v>232190</v>
      </c>
      <c r="N4" s="198">
        <f>ROUND(N(data!E68), 0)</f>
        <v>0</v>
      </c>
      <c r="O4" s="198">
        <f>ROUND(N(data!E69), 0)</f>
        <v>70669078</v>
      </c>
      <c r="P4" s="198">
        <f>ROUND(N(data!E70), 0)</f>
        <v>17651</v>
      </c>
      <c r="Q4" s="198">
        <f>ROUND(N(data!E71), 0)</f>
        <v>25822535</v>
      </c>
      <c r="R4" s="198">
        <f>ROUND(N(data!E72), 0)</f>
        <v>1028</v>
      </c>
      <c r="S4" s="198">
        <f>ROUND(N(data!E73), 0)</f>
        <v>0</v>
      </c>
      <c r="T4" s="198">
        <f>ROUND(N(data!E74), 0)</f>
        <v>0</v>
      </c>
      <c r="U4" s="198">
        <f>ROUND(N(data!E75), 0)</f>
        <v>1915</v>
      </c>
      <c r="V4" s="198">
        <f>ROUND(N(data!E76), 0)</f>
        <v>0</v>
      </c>
      <c r="W4" s="198">
        <f>ROUND(N(data!E77), 0)</f>
        <v>75733</v>
      </c>
      <c r="X4" s="198">
        <f>ROUND(N(data!E78), 0)</f>
        <v>43997222</v>
      </c>
      <c r="Y4" s="198">
        <f>ROUND(N(data!E79), 0)</f>
        <v>671812</v>
      </c>
      <c r="Z4" s="198">
        <f>ROUND(N(data!E80), 0)</f>
        <v>32558</v>
      </c>
      <c r="AA4" s="198">
        <f>ROUND(N(data!E81), 0)</f>
        <v>0</v>
      </c>
      <c r="AB4" s="198">
        <f>ROUND(N(data!E82), 0)</f>
        <v>993</v>
      </c>
      <c r="AC4" s="198">
        <f>ROUND(N(data!E83), 0)</f>
        <v>47631</v>
      </c>
      <c r="AD4" s="198">
        <f>ROUND(N(data!E84), 0)</f>
        <v>0</v>
      </c>
      <c r="AE4" s="198">
        <f>ROUND(N(data!E89), 0)</f>
        <v>586274641</v>
      </c>
      <c r="AF4" s="198">
        <f>ROUND(N(data!E87), 0)</f>
        <v>511183053</v>
      </c>
      <c r="AG4" s="198">
        <f>ROUND(N(data!E90), 0)</f>
        <v>190945</v>
      </c>
      <c r="AH4" s="198">
        <f>ROUND(N(data!E91), 0)</f>
        <v>0</v>
      </c>
      <c r="AI4" s="198">
        <f>ROUND(N(data!E92), 0)</f>
        <v>52873</v>
      </c>
      <c r="AJ4" s="198">
        <f>ROUND(N(data!E93), 0)</f>
        <v>0</v>
      </c>
      <c r="AK4" s="271">
        <f>ROUND(N(data!E94), 2)</f>
        <v>436.32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084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084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3555</v>
      </c>
      <c r="F6" s="271">
        <f>ROUND(N(data!G60), 2)</f>
        <v>21.3</v>
      </c>
      <c r="G6" s="198">
        <f>ROUND(N(data!G61), 0)</f>
        <v>2421681</v>
      </c>
      <c r="H6" s="198">
        <f>ROUND(N(data!G62), 0)</f>
        <v>214108</v>
      </c>
      <c r="I6" s="198">
        <f>ROUND(N(data!G63), 0)</f>
        <v>1018467</v>
      </c>
      <c r="J6" s="198">
        <f>ROUND(N(data!G64), 0)</f>
        <v>63378</v>
      </c>
      <c r="K6" s="198">
        <f>ROUND(N(data!G65), 0)</f>
        <v>0</v>
      </c>
      <c r="L6" s="198">
        <f>ROUND(N(data!G66), 0)</f>
        <v>-105933</v>
      </c>
      <c r="M6" s="198">
        <f>ROUND(N(data!G67), 0)</f>
        <v>16888</v>
      </c>
      <c r="N6" s="198">
        <f>ROUND(N(data!G68), 0)</f>
        <v>0</v>
      </c>
      <c r="O6" s="198">
        <f>ROUND(N(data!G69), 0)</f>
        <v>1609225</v>
      </c>
      <c r="P6" s="198">
        <f>ROUND(N(data!G70), 0)</f>
        <v>13</v>
      </c>
      <c r="Q6" s="198">
        <f>ROUND(N(data!G71), 0)</f>
        <v>263374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1345357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472</v>
      </c>
      <c r="AC6" s="198">
        <f>ROUND(N(data!G83), 0)</f>
        <v>9</v>
      </c>
      <c r="AD6" s="198">
        <f>ROUND(N(data!G84), 0)</f>
        <v>0</v>
      </c>
      <c r="AE6" s="198">
        <f>ROUND(N(data!G89), 0)</f>
        <v>14301209</v>
      </c>
      <c r="AF6" s="198">
        <f>ROUND(N(data!G87), 0)</f>
        <v>14301209</v>
      </c>
      <c r="AG6" s="198">
        <f>ROUND(N(data!G90), 0)</f>
        <v>7447</v>
      </c>
      <c r="AH6" s="198">
        <f>ROUND(N(data!G91), 0)</f>
        <v>0</v>
      </c>
      <c r="AI6" s="198">
        <f>ROUND(N(data!G92), 0)</f>
        <v>2062</v>
      </c>
      <c r="AJ6" s="198">
        <f>ROUND(N(data!G93), 0)</f>
        <v>0</v>
      </c>
      <c r="AK6" s="271">
        <f>ROUND(N(data!G94), 2)</f>
        <v>10.86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084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7802</v>
      </c>
      <c r="F7" s="271">
        <f>ROUND(N(data!H60), 2)</f>
        <v>59.83</v>
      </c>
      <c r="G7" s="198">
        <f>ROUND(N(data!H61), 0)</f>
        <v>6658787</v>
      </c>
      <c r="H7" s="198">
        <f>ROUND(N(data!H62), 0)</f>
        <v>718220</v>
      </c>
      <c r="I7" s="198">
        <f>ROUND(N(data!H63), 0)</f>
        <v>0</v>
      </c>
      <c r="J7" s="198">
        <f>ROUND(N(data!H64), 0)</f>
        <v>55291</v>
      </c>
      <c r="K7" s="198">
        <f>ROUND(N(data!H65), 0)</f>
        <v>0</v>
      </c>
      <c r="L7" s="198">
        <f>ROUND(N(data!H66), 0)</f>
        <v>16235</v>
      </c>
      <c r="M7" s="198">
        <f>ROUND(N(data!H67), 0)</f>
        <v>0</v>
      </c>
      <c r="N7" s="198">
        <f>ROUND(N(data!H68), 0)</f>
        <v>0</v>
      </c>
      <c r="O7" s="198">
        <f>ROUND(N(data!H69), 0)</f>
        <v>3859811</v>
      </c>
      <c r="P7" s="198">
        <f>ROUND(N(data!H70), 0)</f>
        <v>0</v>
      </c>
      <c r="Q7" s="198">
        <f>ROUND(N(data!H71), 0)</f>
        <v>145097</v>
      </c>
      <c r="R7" s="198">
        <f>ROUND(N(data!H72), 0)</f>
        <v>363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8366</v>
      </c>
      <c r="X7" s="198">
        <f>ROUND(N(data!H78), 0)</f>
        <v>3699267</v>
      </c>
      <c r="Y7" s="198">
        <f>ROUND(N(data!H79), 0)</f>
        <v>4635</v>
      </c>
      <c r="Z7" s="198">
        <f>ROUND(N(data!H80), 0)</f>
        <v>755</v>
      </c>
      <c r="AA7" s="198">
        <f>ROUND(N(data!H81), 0)</f>
        <v>0</v>
      </c>
      <c r="AB7" s="198">
        <f>ROUND(N(data!H82), 0)</f>
        <v>329</v>
      </c>
      <c r="AC7" s="198">
        <f>ROUND(N(data!H83), 0)</f>
        <v>999</v>
      </c>
      <c r="AD7" s="198">
        <f>ROUND(N(data!H84), 0)</f>
        <v>142044</v>
      </c>
      <c r="AE7" s="198">
        <f>ROUND(N(data!H89), 0)</f>
        <v>34948970</v>
      </c>
      <c r="AF7" s="198">
        <f>ROUND(N(data!H87), 0)</f>
        <v>34948851</v>
      </c>
      <c r="AG7" s="198">
        <f>ROUND(N(data!H90), 0)</f>
        <v>13969</v>
      </c>
      <c r="AH7" s="198">
        <f>ROUND(N(data!H91), 0)</f>
        <v>0</v>
      </c>
      <c r="AI7" s="198">
        <f>ROUND(N(data!H92), 0)</f>
        <v>3868</v>
      </c>
      <c r="AJ7" s="198">
        <f>ROUND(N(data!H93), 0)</f>
        <v>0</v>
      </c>
      <c r="AK7" s="271">
        <f>ROUND(N(data!H94), 2)</f>
        <v>24.62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084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4266</v>
      </c>
      <c r="F8" s="271">
        <f>ROUND(N(data!I60), 2)</f>
        <v>26.83</v>
      </c>
      <c r="G8" s="198">
        <f>ROUND(N(data!I61), 0)</f>
        <v>3907761</v>
      </c>
      <c r="H8" s="198">
        <f>ROUND(N(data!I62), 0)</f>
        <v>355503</v>
      </c>
      <c r="I8" s="198">
        <f>ROUND(N(data!I63), 0)</f>
        <v>0</v>
      </c>
      <c r="J8" s="198">
        <f>ROUND(N(data!I64), 0)</f>
        <v>51675</v>
      </c>
      <c r="K8" s="198">
        <f>ROUND(N(data!I65), 0)</f>
        <v>0</v>
      </c>
      <c r="L8" s="198">
        <f>ROUND(N(data!I66), 0)</f>
        <v>19388</v>
      </c>
      <c r="M8" s="198">
        <f>ROUND(N(data!I67), 0)</f>
        <v>564</v>
      </c>
      <c r="N8" s="198">
        <f>ROUND(N(data!I68), 0)</f>
        <v>0</v>
      </c>
      <c r="O8" s="198">
        <f>ROUND(N(data!I69), 0)</f>
        <v>2352255</v>
      </c>
      <c r="P8" s="198">
        <f>ROUND(N(data!I70), 0)</f>
        <v>0</v>
      </c>
      <c r="Q8" s="198">
        <f>ROUND(N(data!I71), 0)</f>
        <v>174569</v>
      </c>
      <c r="R8" s="198">
        <f>ROUND(N(data!I72), 0)</f>
        <v>1960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103</v>
      </c>
      <c r="X8" s="198">
        <f>ROUND(N(data!I78), 0)</f>
        <v>2170944</v>
      </c>
      <c r="Y8" s="198">
        <f>ROUND(N(data!I79), 0)</f>
        <v>1694</v>
      </c>
      <c r="Z8" s="198">
        <f>ROUND(N(data!I80), 0)</f>
        <v>2250</v>
      </c>
      <c r="AA8" s="198">
        <f>ROUND(N(data!I81), 0)</f>
        <v>0</v>
      </c>
      <c r="AB8" s="198">
        <f>ROUND(N(data!I82), 0)</f>
        <v>0</v>
      </c>
      <c r="AC8" s="198">
        <f>ROUND(N(data!I83), 0)</f>
        <v>735</v>
      </c>
      <c r="AD8" s="198">
        <f>ROUND(N(data!I84), 0)</f>
        <v>120867</v>
      </c>
      <c r="AE8" s="198">
        <f>ROUND(N(data!I89), 0)</f>
        <v>11363287</v>
      </c>
      <c r="AF8" s="198">
        <f>ROUND(N(data!I87), 0)</f>
        <v>9955652</v>
      </c>
      <c r="AG8" s="198">
        <f>ROUND(N(data!I90), 0)</f>
        <v>6199</v>
      </c>
      <c r="AH8" s="198">
        <f>ROUND(N(data!I91), 0)</f>
        <v>0</v>
      </c>
      <c r="AI8" s="198">
        <f>ROUND(N(data!I92), 0)</f>
        <v>1717</v>
      </c>
      <c r="AJ8" s="198">
        <f>ROUND(N(data!I93), 0)</f>
        <v>0</v>
      </c>
      <c r="AK8" s="271">
        <f>ROUND(N(data!I94), 2)</f>
        <v>15.34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084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13716</v>
      </c>
      <c r="F9" s="271">
        <f>ROUND(N(data!J60), 2)</f>
        <v>63.3</v>
      </c>
      <c r="G9" s="198">
        <f>ROUND(N(data!J61), 0)</f>
        <v>8602803</v>
      </c>
      <c r="H9" s="198">
        <f>ROUND(N(data!J62), 0)</f>
        <v>887191</v>
      </c>
      <c r="I9" s="198">
        <f>ROUND(N(data!J63), 0)</f>
        <v>1940732</v>
      </c>
      <c r="J9" s="198">
        <f>ROUND(N(data!J64), 0)</f>
        <v>976466</v>
      </c>
      <c r="K9" s="198">
        <f>ROUND(N(data!J65), 0)</f>
        <v>0</v>
      </c>
      <c r="L9" s="198">
        <f>ROUND(N(data!J66), 0)</f>
        <v>143354</v>
      </c>
      <c r="M9" s="198">
        <f>ROUND(N(data!J67), 0)</f>
        <v>78705</v>
      </c>
      <c r="N9" s="198">
        <f>ROUND(N(data!J68), 0)</f>
        <v>0</v>
      </c>
      <c r="O9" s="198">
        <f>ROUND(N(data!J69), 0)</f>
        <v>5194162</v>
      </c>
      <c r="P9" s="198">
        <f>ROUND(N(data!J70), 0)</f>
        <v>217</v>
      </c>
      <c r="Q9" s="198">
        <f>ROUND(N(data!J71), 0)</f>
        <v>390816</v>
      </c>
      <c r="R9" s="198">
        <f>ROUND(N(data!J72), 0)</f>
        <v>441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414</v>
      </c>
      <c r="X9" s="198">
        <f>ROUND(N(data!J78), 0)</f>
        <v>4779259</v>
      </c>
      <c r="Y9" s="198">
        <f>ROUND(N(data!J79), 0)</f>
        <v>4974</v>
      </c>
      <c r="Z9" s="198">
        <f>ROUND(N(data!J80), 0)</f>
        <v>10343</v>
      </c>
      <c r="AA9" s="198">
        <f>ROUND(N(data!J81), 0)</f>
        <v>0</v>
      </c>
      <c r="AB9" s="198">
        <f>ROUND(N(data!J82), 0)</f>
        <v>781</v>
      </c>
      <c r="AC9" s="198">
        <f>ROUND(N(data!J83), 0)</f>
        <v>6917</v>
      </c>
      <c r="AD9" s="198">
        <f>ROUND(N(data!J84), 0)</f>
        <v>0</v>
      </c>
      <c r="AE9" s="198">
        <f>ROUND(N(data!J89), 0)</f>
        <v>92175957</v>
      </c>
      <c r="AF9" s="198">
        <f>ROUND(N(data!J87), 0)</f>
        <v>91383469</v>
      </c>
      <c r="AG9" s="198">
        <f>ROUND(N(data!J90), 0)</f>
        <v>16752</v>
      </c>
      <c r="AH9" s="198">
        <f>ROUND(N(data!J91), 0)</f>
        <v>0</v>
      </c>
      <c r="AI9" s="198">
        <f>ROUND(N(data!J92), 0)</f>
        <v>4639</v>
      </c>
      <c r="AJ9" s="198">
        <f>ROUND(N(data!J93), 0)</f>
        <v>0</v>
      </c>
      <c r="AK9" s="271">
        <f>ROUND(N(data!J94), 2)</f>
        <v>47.64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084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084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084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-30695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12194</v>
      </c>
      <c r="AH12" s="198">
        <f>ROUND(N(data!M91), 0)</f>
        <v>0</v>
      </c>
      <c r="AI12" s="198">
        <f>ROUND(N(data!M92), 0)</f>
        <v>3377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084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084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3925</v>
      </c>
      <c r="F14" s="271">
        <f>ROUND(N(data!O60), 2)</f>
        <v>163.6</v>
      </c>
      <c r="G14" s="198">
        <f>ROUND(N(data!O61), 0)</f>
        <v>20180781</v>
      </c>
      <c r="H14" s="198">
        <f>ROUND(N(data!O62), 0)</f>
        <v>2221784</v>
      </c>
      <c r="I14" s="198">
        <f>ROUND(N(data!O63), 0)</f>
        <v>580514</v>
      </c>
      <c r="J14" s="198">
        <f>ROUND(N(data!O64), 0)</f>
        <v>1910492</v>
      </c>
      <c r="K14" s="198">
        <f>ROUND(N(data!O65), 0)</f>
        <v>0</v>
      </c>
      <c r="L14" s="198">
        <f>ROUND(N(data!O66), 0)</f>
        <v>86353</v>
      </c>
      <c r="M14" s="198">
        <f>ROUND(N(data!O67), 0)</f>
        <v>238403</v>
      </c>
      <c r="N14" s="198">
        <f>ROUND(N(data!O68), 0)</f>
        <v>0</v>
      </c>
      <c r="O14" s="198">
        <f>ROUND(N(data!O69), 0)</f>
        <v>12916883</v>
      </c>
      <c r="P14" s="198">
        <f>ROUND(N(data!O70), 0)</f>
        <v>2463</v>
      </c>
      <c r="Q14" s="198">
        <f>ROUND(N(data!O71), 0)</f>
        <v>1590119</v>
      </c>
      <c r="R14" s="198">
        <f>ROUND(N(data!O72), 0)</f>
        <v>39</v>
      </c>
      <c r="S14" s="198">
        <f>ROUND(N(data!O73), 0)</f>
        <v>0</v>
      </c>
      <c r="T14" s="198">
        <f>ROUND(N(data!O74), 0)</f>
        <v>0</v>
      </c>
      <c r="U14" s="198">
        <f>ROUND(N(data!O75), 0)</f>
        <v>515</v>
      </c>
      <c r="V14" s="198">
        <f>ROUND(N(data!O76), 0)</f>
        <v>0</v>
      </c>
      <c r="W14" s="198">
        <f>ROUND(N(data!O77), 0)</f>
        <v>31838</v>
      </c>
      <c r="X14" s="198">
        <f>ROUND(N(data!O78), 0)</f>
        <v>11211367</v>
      </c>
      <c r="Y14" s="198">
        <f>ROUND(N(data!O79), 0)</f>
        <v>70633</v>
      </c>
      <c r="Z14" s="198">
        <f>ROUND(N(data!O80), 0)</f>
        <v>1633</v>
      </c>
      <c r="AA14" s="198">
        <f>ROUND(N(data!O81), 0)</f>
        <v>0</v>
      </c>
      <c r="AB14" s="198">
        <f>ROUND(N(data!O82), 0)</f>
        <v>1564</v>
      </c>
      <c r="AC14" s="198">
        <f>ROUND(N(data!O83), 0)</f>
        <v>6712</v>
      </c>
      <c r="AD14" s="198">
        <f>ROUND(N(data!O84), 0)</f>
        <v>1740</v>
      </c>
      <c r="AE14" s="198">
        <f>ROUND(N(data!O89), 0)</f>
        <v>131813309</v>
      </c>
      <c r="AF14" s="198">
        <f>ROUND(N(data!O87), 0)</f>
        <v>122351347</v>
      </c>
      <c r="AG14" s="198">
        <f>ROUND(N(data!O90), 0)</f>
        <v>50404</v>
      </c>
      <c r="AH14" s="198">
        <f>ROUND(N(data!O91), 0)</f>
        <v>0</v>
      </c>
      <c r="AI14" s="198">
        <f>ROUND(N(data!O92), 0)</f>
        <v>13957</v>
      </c>
      <c r="AJ14" s="198">
        <f>ROUND(N(data!O93), 0)</f>
        <v>0</v>
      </c>
      <c r="AK14" s="271">
        <f>ROUND(N(data!O94), 2)</f>
        <v>94.75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084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0</v>
      </c>
      <c r="F15" s="271">
        <f>ROUND(N(data!P60), 2)</f>
        <v>253.45</v>
      </c>
      <c r="G15" s="198">
        <f>ROUND(N(data!P61), 0)</f>
        <v>27418759</v>
      </c>
      <c r="H15" s="198">
        <f>ROUND(N(data!P62), 0)</f>
        <v>2899179</v>
      </c>
      <c r="I15" s="198">
        <f>ROUND(N(data!P63), 0)</f>
        <v>12428</v>
      </c>
      <c r="J15" s="198">
        <f>ROUND(N(data!P64), 0)</f>
        <v>42608481</v>
      </c>
      <c r="K15" s="198">
        <f>ROUND(N(data!P65), 0)</f>
        <v>0</v>
      </c>
      <c r="L15" s="198">
        <f>ROUND(N(data!P66), 0)</f>
        <v>248039</v>
      </c>
      <c r="M15" s="198">
        <f>ROUND(N(data!P67), 0)</f>
        <v>2270120</v>
      </c>
      <c r="N15" s="198">
        <f>ROUND(N(data!P68), 0)</f>
        <v>950472</v>
      </c>
      <c r="O15" s="198">
        <f>ROUND(N(data!P69), 0)</f>
        <v>20316507</v>
      </c>
      <c r="P15" s="198">
        <f>ROUND(N(data!P70), 0)</f>
        <v>20426</v>
      </c>
      <c r="Q15" s="198">
        <f>ROUND(N(data!P71), 0)</f>
        <v>3725761</v>
      </c>
      <c r="R15" s="198">
        <f>ROUND(N(data!P72), 0)</f>
        <v>817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1266649</v>
      </c>
      <c r="X15" s="198">
        <f>ROUND(N(data!P78), 0)</f>
        <v>15232401</v>
      </c>
      <c r="Y15" s="198">
        <f>ROUND(N(data!P79), 0)</f>
        <v>32988</v>
      </c>
      <c r="Z15" s="198">
        <f>ROUND(N(data!P80), 0)</f>
        <v>21017</v>
      </c>
      <c r="AA15" s="198">
        <f>ROUND(N(data!P81), 0)</f>
        <v>880</v>
      </c>
      <c r="AB15" s="198">
        <f>ROUND(N(data!P82), 0)</f>
        <v>3357</v>
      </c>
      <c r="AC15" s="198">
        <f>ROUND(N(data!P83), 0)</f>
        <v>12211</v>
      </c>
      <c r="AD15" s="198">
        <f>ROUND(N(data!P84), 0)</f>
        <v>1242</v>
      </c>
      <c r="AE15" s="198">
        <f>ROUND(N(data!P89), 0)</f>
        <v>681045979</v>
      </c>
      <c r="AF15" s="198">
        <f>ROUND(N(data!P87), 0)</f>
        <v>369664463</v>
      </c>
      <c r="AG15" s="198">
        <f>ROUND(N(data!P90), 0)</f>
        <v>83062</v>
      </c>
      <c r="AH15" s="198">
        <f>ROUND(N(data!P91), 0)</f>
        <v>0</v>
      </c>
      <c r="AI15" s="198">
        <f>ROUND(N(data!P92), 0)</f>
        <v>23000</v>
      </c>
      <c r="AJ15" s="198">
        <f>ROUND(N(data!P93), 0)</f>
        <v>0</v>
      </c>
      <c r="AK15" s="271">
        <f>ROUND(N(data!P94), 2)</f>
        <v>107.68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084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0</v>
      </c>
      <c r="F16" s="271">
        <f>ROUND(N(data!Q60), 2)</f>
        <v>31.81</v>
      </c>
      <c r="G16" s="198">
        <f>ROUND(N(data!Q61), 0)</f>
        <v>4707174</v>
      </c>
      <c r="H16" s="198">
        <f>ROUND(N(data!Q62), 0)</f>
        <v>492196</v>
      </c>
      <c r="I16" s="198">
        <f>ROUND(N(data!Q63), 0)</f>
        <v>4</v>
      </c>
      <c r="J16" s="198">
        <f>ROUND(N(data!Q64), 0)</f>
        <v>1138670</v>
      </c>
      <c r="K16" s="198">
        <f>ROUND(N(data!Q65), 0)</f>
        <v>0</v>
      </c>
      <c r="L16" s="198">
        <f>ROUND(N(data!Q66), 0)</f>
        <v>2874</v>
      </c>
      <c r="M16" s="198">
        <f>ROUND(N(data!Q67), 0)</f>
        <v>19922</v>
      </c>
      <c r="N16" s="198">
        <f>ROUND(N(data!Q68), 0)</f>
        <v>0</v>
      </c>
      <c r="O16" s="198">
        <f>ROUND(N(data!Q69), 0)</f>
        <v>2886522</v>
      </c>
      <c r="P16" s="198">
        <f>ROUND(N(data!Q70), 0)</f>
        <v>840</v>
      </c>
      <c r="Q16" s="198">
        <f>ROUND(N(data!Q71), 0)</f>
        <v>219915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1325</v>
      </c>
      <c r="X16" s="198">
        <f>ROUND(N(data!Q78), 0)</f>
        <v>2615055</v>
      </c>
      <c r="Y16" s="198">
        <f>ROUND(N(data!Q79), 0)</f>
        <v>43800</v>
      </c>
      <c r="Z16" s="198">
        <f>ROUND(N(data!Q80), 0)</f>
        <v>2377</v>
      </c>
      <c r="AA16" s="198">
        <f>ROUND(N(data!Q81), 0)</f>
        <v>0</v>
      </c>
      <c r="AB16" s="198">
        <f>ROUND(N(data!Q82), 0)</f>
        <v>0</v>
      </c>
      <c r="AC16" s="198">
        <f>ROUND(N(data!Q83), 0)</f>
        <v>3210</v>
      </c>
      <c r="AD16" s="198">
        <f>ROUND(N(data!Q84), 0)</f>
        <v>0</v>
      </c>
      <c r="AE16" s="198">
        <f>ROUND(N(data!Q89), 0)</f>
        <v>33989841</v>
      </c>
      <c r="AF16" s="198">
        <f>ROUND(N(data!Q87), 0)</f>
        <v>16599473</v>
      </c>
      <c r="AG16" s="198">
        <f>ROUND(N(data!Q90), 0)</f>
        <v>33679</v>
      </c>
      <c r="AH16" s="198">
        <f>ROUND(N(data!Q91), 0)</f>
        <v>0</v>
      </c>
      <c r="AI16" s="198">
        <f>ROUND(N(data!Q92), 0)</f>
        <v>9326</v>
      </c>
      <c r="AJ16" s="198">
        <f>ROUND(N(data!Q93), 0)</f>
        <v>0</v>
      </c>
      <c r="AK16" s="271">
        <f>ROUND(N(data!Q94), 2)</f>
        <v>23.01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084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0</v>
      </c>
      <c r="F17" s="271">
        <f>ROUND(N(data!R60), 2)</f>
        <v>11.35</v>
      </c>
      <c r="G17" s="198">
        <f>ROUND(N(data!R61), 0)</f>
        <v>860017</v>
      </c>
      <c r="H17" s="198">
        <f>ROUND(N(data!R62), 0)</f>
        <v>92129</v>
      </c>
      <c r="I17" s="198">
        <f>ROUND(N(data!R63), 0)</f>
        <v>15076120</v>
      </c>
      <c r="J17" s="198">
        <f>ROUND(N(data!R64), 0)</f>
        <v>780602</v>
      </c>
      <c r="K17" s="198">
        <f>ROUND(N(data!R65), 0)</f>
        <v>0</v>
      </c>
      <c r="L17" s="198">
        <f>ROUND(N(data!R66), 0)</f>
        <v>8327</v>
      </c>
      <c r="M17" s="198">
        <f>ROUND(N(data!R67), 0)</f>
        <v>32814</v>
      </c>
      <c r="N17" s="198">
        <f>ROUND(N(data!R68), 0)</f>
        <v>0</v>
      </c>
      <c r="O17" s="198">
        <f>ROUND(N(data!R69), 0)</f>
        <v>734549</v>
      </c>
      <c r="P17" s="198">
        <f>ROUND(N(data!R70), 0)</f>
        <v>13164</v>
      </c>
      <c r="Q17" s="198">
        <f>ROUND(N(data!R71), 0)</f>
        <v>240009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3596</v>
      </c>
      <c r="X17" s="198">
        <f>ROUND(N(data!R78), 0)</f>
        <v>477780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-17710</v>
      </c>
      <c r="AG17" s="198">
        <f>ROUND(N(data!R90), 0)</f>
        <v>684</v>
      </c>
      <c r="AH17" s="198">
        <f>ROUND(N(data!R91), 0)</f>
        <v>0</v>
      </c>
      <c r="AI17" s="198">
        <f>ROUND(N(data!R92), 0)</f>
        <v>189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084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1">
        <f>ROUND(N(data!S60), 2)</f>
        <v>1.52</v>
      </c>
      <c r="G18" s="198">
        <f>ROUND(N(data!S61), 0)</f>
        <v>76831</v>
      </c>
      <c r="H18" s="198">
        <f>ROUND(N(data!S62), 0)</f>
        <v>5601</v>
      </c>
      <c r="I18" s="198">
        <f>ROUND(N(data!S63), 0)</f>
        <v>0</v>
      </c>
      <c r="J18" s="198">
        <f>ROUND(N(data!S64), 0)</f>
        <v>-521067</v>
      </c>
      <c r="K18" s="198">
        <f>ROUND(N(data!S65), 0)</f>
        <v>0</v>
      </c>
      <c r="L18" s="198">
        <f>ROUND(N(data!S66), 0)</f>
        <v>208718</v>
      </c>
      <c r="M18" s="198">
        <f>ROUND(N(data!S67), 0)</f>
        <v>2958</v>
      </c>
      <c r="N18" s="198">
        <f>ROUND(N(data!S68), 0)</f>
        <v>1383</v>
      </c>
      <c r="O18" s="198">
        <f>ROUND(N(data!S69), 0)</f>
        <v>192340</v>
      </c>
      <c r="P18" s="198">
        <f>ROUND(N(data!S70), 0)</f>
        <v>12685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342</v>
      </c>
      <c r="V18" s="198">
        <f>ROUND(N(data!S76), 0)</f>
        <v>0</v>
      </c>
      <c r="W18" s="198">
        <f>ROUND(N(data!S77), 0)</f>
        <v>24517</v>
      </c>
      <c r="X18" s="198">
        <f>ROUND(N(data!S78), 0)</f>
        <v>42683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112113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37918</v>
      </c>
      <c r="AH18" s="198">
        <f>ROUND(N(data!S91), 0)</f>
        <v>0</v>
      </c>
      <c r="AI18" s="198">
        <f>ROUND(N(data!S92), 0)</f>
        <v>10500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084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1">
        <f>ROUND(N(data!T60), 2)</f>
        <v>12.46</v>
      </c>
      <c r="G19" s="198">
        <f>ROUND(N(data!T61), 0)</f>
        <v>1997159</v>
      </c>
      <c r="H19" s="198">
        <f>ROUND(N(data!T62), 0)</f>
        <v>213558</v>
      </c>
      <c r="I19" s="198">
        <f>ROUND(N(data!T63), 0)</f>
        <v>0</v>
      </c>
      <c r="J19" s="198">
        <f>ROUND(N(data!T64), 0)</f>
        <v>361234</v>
      </c>
      <c r="K19" s="198">
        <f>ROUND(N(data!T65), 0)</f>
        <v>0</v>
      </c>
      <c r="L19" s="198">
        <f>ROUND(N(data!T66), 0)</f>
        <v>506</v>
      </c>
      <c r="M19" s="198">
        <f>ROUND(N(data!T67), 0)</f>
        <v>28729</v>
      </c>
      <c r="N19" s="198">
        <f>ROUND(N(data!T68), 0)</f>
        <v>0</v>
      </c>
      <c r="O19" s="198">
        <f>ROUND(N(data!T69), 0)</f>
        <v>1130437</v>
      </c>
      <c r="P19" s="198">
        <f>ROUND(N(data!T70), 0)</f>
        <v>165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19015</v>
      </c>
      <c r="X19" s="198">
        <f>ROUND(N(data!T78), 0)</f>
        <v>1109515</v>
      </c>
      <c r="Y19" s="198">
        <f>ROUND(N(data!T79), 0)</f>
        <v>0</v>
      </c>
      <c r="Z19" s="198">
        <f>ROUND(N(data!T80), 0)</f>
        <v>1056</v>
      </c>
      <c r="AA19" s="198">
        <f>ROUND(N(data!T81), 0)</f>
        <v>0</v>
      </c>
      <c r="AB19" s="198">
        <f>ROUND(N(data!T82), 0)</f>
        <v>536</v>
      </c>
      <c r="AC19" s="198">
        <f>ROUND(N(data!T83), 0)</f>
        <v>150</v>
      </c>
      <c r="AD19" s="198">
        <f>ROUND(N(data!T84), 0)</f>
        <v>0</v>
      </c>
      <c r="AE19" s="198">
        <f>ROUND(N(data!T89), 0)</f>
        <v>13010969</v>
      </c>
      <c r="AF19" s="198">
        <f>ROUND(N(data!T87), 0)</f>
        <v>12025183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10.39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084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0</v>
      </c>
      <c r="F20" s="271">
        <f>ROUND(N(data!U60), 2)</f>
        <v>121.58</v>
      </c>
      <c r="G20" s="198">
        <f>ROUND(N(data!U61), 0)</f>
        <v>11330877</v>
      </c>
      <c r="H20" s="198">
        <f>ROUND(N(data!U62), 0)</f>
        <v>1178651</v>
      </c>
      <c r="I20" s="198">
        <f>ROUND(N(data!U63), 0)</f>
        <v>23418</v>
      </c>
      <c r="J20" s="198">
        <f>ROUND(N(data!U64), 0)</f>
        <v>5086427</v>
      </c>
      <c r="K20" s="198">
        <f>ROUND(N(data!U65), 0)</f>
        <v>0</v>
      </c>
      <c r="L20" s="198">
        <f>ROUND(N(data!U66), 0)</f>
        <v>4141559</v>
      </c>
      <c r="M20" s="198">
        <f>ROUND(N(data!U67), 0)</f>
        <v>123493</v>
      </c>
      <c r="N20" s="198">
        <f>ROUND(N(data!U68), 0)</f>
        <v>17403</v>
      </c>
      <c r="O20" s="198">
        <f>ROUND(N(data!U69), 0)</f>
        <v>9882476</v>
      </c>
      <c r="P20" s="198">
        <f>ROUND(N(data!U70), 0)</f>
        <v>3248293</v>
      </c>
      <c r="Q20" s="198">
        <f>ROUND(N(data!U71), 0)</f>
        <v>44171</v>
      </c>
      <c r="R20" s="198">
        <f>ROUND(N(data!U72), 0)</f>
        <v>2100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187399</v>
      </c>
      <c r="X20" s="198">
        <f>ROUND(N(data!U78), 0)</f>
        <v>6294831</v>
      </c>
      <c r="Y20" s="198">
        <f>ROUND(N(data!U79), 0)</f>
        <v>0</v>
      </c>
      <c r="Z20" s="198">
        <f>ROUND(N(data!U80), 0)</f>
        <v>1922</v>
      </c>
      <c r="AA20" s="198">
        <f>ROUND(N(data!U81), 0)</f>
        <v>48239</v>
      </c>
      <c r="AB20" s="198">
        <f>ROUND(N(data!U82), 0)</f>
        <v>3219</v>
      </c>
      <c r="AC20" s="198">
        <f>ROUND(N(data!U83), 0)</f>
        <v>52302</v>
      </c>
      <c r="AD20" s="198">
        <f>ROUND(N(data!U84), 0)</f>
        <v>185242</v>
      </c>
      <c r="AE20" s="198">
        <f>ROUND(N(data!U89), 0)</f>
        <v>232823694</v>
      </c>
      <c r="AF20" s="198">
        <f>ROUND(N(data!U87), 0)</f>
        <v>148637471</v>
      </c>
      <c r="AG20" s="198">
        <f>ROUND(N(data!U90), 0)</f>
        <v>16510</v>
      </c>
      <c r="AH20" s="198">
        <f>ROUND(N(data!U91), 0)</f>
        <v>0</v>
      </c>
      <c r="AI20" s="198">
        <f>ROUND(N(data!U92), 0)</f>
        <v>4572</v>
      </c>
      <c r="AJ20" s="198">
        <f>ROUND(N(data!U93), 0)</f>
        <v>0</v>
      </c>
      <c r="AK20" s="271">
        <f>ROUND(N(data!U94), 2)</f>
        <v>0.01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084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0</v>
      </c>
      <c r="F21" s="271">
        <f>ROUND(N(data!V60), 2)</f>
        <v>55</v>
      </c>
      <c r="G21" s="198">
        <f>ROUND(N(data!V61), 0)</f>
        <v>6382594</v>
      </c>
      <c r="H21" s="198">
        <f>ROUND(N(data!V62), 0)</f>
        <v>645042</v>
      </c>
      <c r="I21" s="198">
        <f>ROUND(N(data!V63), 0)</f>
        <v>294260</v>
      </c>
      <c r="J21" s="198">
        <f>ROUND(N(data!V64), 0)</f>
        <v>25302512</v>
      </c>
      <c r="K21" s="198">
        <f>ROUND(N(data!V65), 0)</f>
        <v>0</v>
      </c>
      <c r="L21" s="198">
        <f>ROUND(N(data!V66), 0)</f>
        <v>324110</v>
      </c>
      <c r="M21" s="198">
        <f>ROUND(N(data!V67), 0)</f>
        <v>436500</v>
      </c>
      <c r="N21" s="198">
        <f>ROUND(N(data!V68), 0)</f>
        <v>75668</v>
      </c>
      <c r="O21" s="198">
        <f>ROUND(N(data!V69), 0)</f>
        <v>5918421</v>
      </c>
      <c r="P21" s="198">
        <f>ROUND(N(data!V70), 0)</f>
        <v>26</v>
      </c>
      <c r="Q21" s="198">
        <f>ROUND(N(data!V71), 0)</f>
        <v>1952195</v>
      </c>
      <c r="R21" s="198">
        <f>ROUND(N(data!V72), 0)</f>
        <v>364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379340</v>
      </c>
      <c r="X21" s="198">
        <f>ROUND(N(data!V78), 0)</f>
        <v>3545829</v>
      </c>
      <c r="Y21" s="198">
        <f>ROUND(N(data!V79), 0)</f>
        <v>15553</v>
      </c>
      <c r="Z21" s="198">
        <f>ROUND(N(data!V80), 0)</f>
        <v>17755</v>
      </c>
      <c r="AA21" s="198">
        <f>ROUND(N(data!V81), 0)</f>
        <v>0</v>
      </c>
      <c r="AB21" s="198">
        <f>ROUND(N(data!V82), 0)</f>
        <v>0</v>
      </c>
      <c r="AC21" s="198">
        <f>ROUND(N(data!V83), 0)</f>
        <v>7359</v>
      </c>
      <c r="AD21" s="198">
        <f>ROUND(N(data!V84), 0)</f>
        <v>61718</v>
      </c>
      <c r="AE21" s="198">
        <f>ROUND(N(data!V89), 0)</f>
        <v>300385285</v>
      </c>
      <c r="AF21" s="198">
        <f>ROUND(N(data!V87), 0)</f>
        <v>136776129</v>
      </c>
      <c r="AG21" s="198">
        <f>ROUND(N(data!V90), 0)</f>
        <v>15635</v>
      </c>
      <c r="AH21" s="198">
        <f>ROUND(N(data!V91), 0)</f>
        <v>0</v>
      </c>
      <c r="AI21" s="198">
        <f>ROUND(N(data!V92), 0)</f>
        <v>4329</v>
      </c>
      <c r="AJ21" s="198">
        <f>ROUND(N(data!V93), 0)</f>
        <v>0</v>
      </c>
      <c r="AK21" s="271">
        <f>ROUND(N(data!V94), 2)</f>
        <v>15.03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084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0</v>
      </c>
      <c r="F22" s="271">
        <f>ROUND(N(data!W60), 2)</f>
        <v>16.38</v>
      </c>
      <c r="G22" s="198">
        <f>ROUND(N(data!W61), 0)</f>
        <v>1868432</v>
      </c>
      <c r="H22" s="198">
        <f>ROUND(N(data!W62), 0)</f>
        <v>170733</v>
      </c>
      <c r="I22" s="198">
        <f>ROUND(N(data!W63), 0)</f>
        <v>0</v>
      </c>
      <c r="J22" s="198">
        <f>ROUND(N(data!W64), 0)</f>
        <v>327454</v>
      </c>
      <c r="K22" s="198">
        <f>ROUND(N(data!W65), 0)</f>
        <v>0</v>
      </c>
      <c r="L22" s="198">
        <f>ROUND(N(data!W66), 0)</f>
        <v>39009</v>
      </c>
      <c r="M22" s="198">
        <f>ROUND(N(data!W67), 0)</f>
        <v>698</v>
      </c>
      <c r="N22" s="198">
        <f>ROUND(N(data!W68), 0)</f>
        <v>97004</v>
      </c>
      <c r="O22" s="198">
        <f>ROUND(N(data!W69), 0)</f>
        <v>1432082</v>
      </c>
      <c r="P22" s="198">
        <f>ROUND(N(data!W70), 0)</f>
        <v>0</v>
      </c>
      <c r="Q22" s="198">
        <f>ROUND(N(data!W71), 0)</f>
        <v>380793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12482</v>
      </c>
      <c r="X22" s="198">
        <f>ROUND(N(data!W78), 0)</f>
        <v>1038001</v>
      </c>
      <c r="Y22" s="198">
        <f>ROUND(N(data!W79), 0)</f>
        <v>0</v>
      </c>
      <c r="Z22" s="198">
        <f>ROUND(N(data!W80), 0)</f>
        <v>153</v>
      </c>
      <c r="AA22" s="198">
        <f>ROUND(N(data!W81), 0)</f>
        <v>0</v>
      </c>
      <c r="AB22" s="198">
        <f>ROUND(N(data!W82), 0)</f>
        <v>0</v>
      </c>
      <c r="AC22" s="198">
        <f>ROUND(N(data!W83), 0)</f>
        <v>653</v>
      </c>
      <c r="AD22" s="198">
        <f>ROUND(N(data!W84), 0)</f>
        <v>0</v>
      </c>
      <c r="AE22" s="198">
        <f>ROUND(N(data!W89), 0)</f>
        <v>36686942</v>
      </c>
      <c r="AF22" s="198">
        <f>ROUND(N(data!W87), 0)</f>
        <v>14278119</v>
      </c>
      <c r="AG22" s="198">
        <f>ROUND(N(data!W90), 0)</f>
        <v>2953</v>
      </c>
      <c r="AH22" s="198">
        <f>ROUND(N(data!W91), 0)</f>
        <v>0</v>
      </c>
      <c r="AI22" s="198">
        <f>ROUND(N(data!W92), 0)</f>
        <v>818</v>
      </c>
      <c r="AJ22" s="198">
        <f>ROUND(N(data!W93), 0)</f>
        <v>0</v>
      </c>
      <c r="AK22" s="271">
        <f>ROUND(N(data!W94), 2)</f>
        <v>7.0000000000000007E-2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084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0</v>
      </c>
      <c r="F23" s="271">
        <f>ROUND(N(data!X60), 2)</f>
        <v>24.94</v>
      </c>
      <c r="G23" s="198">
        <f>ROUND(N(data!X61), 0)</f>
        <v>2309081</v>
      </c>
      <c r="H23" s="198">
        <f>ROUND(N(data!X62), 0)</f>
        <v>231478</v>
      </c>
      <c r="I23" s="198">
        <f>ROUND(N(data!X63), 0)</f>
        <v>0</v>
      </c>
      <c r="J23" s="198">
        <f>ROUND(N(data!X64), 0)</f>
        <v>1200710</v>
      </c>
      <c r="K23" s="198">
        <f>ROUND(N(data!X65), 0)</f>
        <v>0</v>
      </c>
      <c r="L23" s="198">
        <f>ROUND(N(data!X66), 0)</f>
        <v>345083</v>
      </c>
      <c r="M23" s="198">
        <f>ROUND(N(data!X67), 0)</f>
        <v>234111</v>
      </c>
      <c r="N23" s="198">
        <f>ROUND(N(data!X68), 0)</f>
        <v>312921</v>
      </c>
      <c r="O23" s="198">
        <f>ROUND(N(data!X69), 0)</f>
        <v>2365809</v>
      </c>
      <c r="P23" s="198">
        <f>ROUND(N(data!X70), 0)</f>
        <v>0</v>
      </c>
      <c r="Q23" s="198">
        <f>ROUND(N(data!X71), 0)</f>
        <v>956981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47679</v>
      </c>
      <c r="X23" s="198">
        <f>ROUND(N(data!X78), 0)</f>
        <v>1282802</v>
      </c>
      <c r="Y23" s="198">
        <f>ROUND(N(data!X79), 0)</f>
        <v>15000</v>
      </c>
      <c r="Z23" s="198">
        <f>ROUND(N(data!X80), 0)</f>
        <v>167</v>
      </c>
      <c r="AA23" s="198">
        <f>ROUND(N(data!X81), 0)</f>
        <v>0</v>
      </c>
      <c r="AB23" s="198">
        <f>ROUND(N(data!X82), 0)</f>
        <v>0</v>
      </c>
      <c r="AC23" s="198">
        <f>ROUND(N(data!X83), 0)</f>
        <v>63180</v>
      </c>
      <c r="AD23" s="198">
        <f>ROUND(N(data!X84), 0)</f>
        <v>0</v>
      </c>
      <c r="AE23" s="198">
        <f>ROUND(N(data!X89), 0)</f>
        <v>169156365</v>
      </c>
      <c r="AF23" s="198">
        <f>ROUND(N(data!X87), 0)</f>
        <v>70552984</v>
      </c>
      <c r="AG23" s="198">
        <f>ROUND(N(data!X90), 0)</f>
        <v>3929</v>
      </c>
      <c r="AH23" s="198">
        <f>ROUND(N(data!X91), 0)</f>
        <v>0</v>
      </c>
      <c r="AI23" s="198">
        <f>ROUND(N(data!X92), 0)</f>
        <v>1088</v>
      </c>
      <c r="AJ23" s="198">
        <f>ROUND(N(data!X93), 0)</f>
        <v>0</v>
      </c>
      <c r="AK23" s="271">
        <f>ROUND(N(data!X94), 2)</f>
        <v>0.92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084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0</v>
      </c>
      <c r="F24" s="271">
        <f>ROUND(N(data!Y60), 2)</f>
        <v>131.84</v>
      </c>
      <c r="G24" s="198">
        <f>ROUND(N(data!Y61), 0)</f>
        <v>14768989</v>
      </c>
      <c r="H24" s="198">
        <f>ROUND(N(data!Y62), 0)</f>
        <v>1498526</v>
      </c>
      <c r="I24" s="198">
        <f>ROUND(N(data!Y63), 0)</f>
        <v>3000000</v>
      </c>
      <c r="J24" s="198">
        <f>ROUND(N(data!Y64), 0)</f>
        <v>4929595</v>
      </c>
      <c r="K24" s="198">
        <f>ROUND(N(data!Y65), 0)</f>
        <v>0</v>
      </c>
      <c r="L24" s="198">
        <f>ROUND(N(data!Y66), 0)</f>
        <v>619858</v>
      </c>
      <c r="M24" s="198">
        <f>ROUND(N(data!Y67), 0)</f>
        <v>1114695</v>
      </c>
      <c r="N24" s="198">
        <f>ROUND(N(data!Y68), 0)</f>
        <v>198857</v>
      </c>
      <c r="O24" s="198">
        <f>ROUND(N(data!Y69), 0)</f>
        <v>9879630</v>
      </c>
      <c r="P24" s="198">
        <f>ROUND(N(data!Y70), 0)</f>
        <v>20</v>
      </c>
      <c r="Q24" s="198">
        <f>ROUND(N(data!Y71), 0)</f>
        <v>1323432</v>
      </c>
      <c r="R24" s="198">
        <f>ROUND(N(data!Y72), 0)</f>
        <v>5557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185389</v>
      </c>
      <c r="X24" s="198">
        <f>ROUND(N(data!Y78), 0)</f>
        <v>8204863</v>
      </c>
      <c r="Y24" s="198">
        <f>ROUND(N(data!Y79), 0)</f>
        <v>35773</v>
      </c>
      <c r="Z24" s="198">
        <f>ROUND(N(data!Y80), 0)</f>
        <v>13834</v>
      </c>
      <c r="AA24" s="198">
        <f>ROUND(N(data!Y81), 0)</f>
        <v>0</v>
      </c>
      <c r="AB24" s="198">
        <f>ROUND(N(data!Y82), 0)</f>
        <v>95</v>
      </c>
      <c r="AC24" s="198">
        <f>ROUND(N(data!Y83), 0)</f>
        <v>110667</v>
      </c>
      <c r="AD24" s="198">
        <f>ROUND(N(data!Y84), 0)</f>
        <v>118012</v>
      </c>
      <c r="AE24" s="198">
        <f>ROUND(N(data!Y89), 0)</f>
        <v>206921693</v>
      </c>
      <c r="AF24" s="198">
        <f>ROUND(N(data!Y87), 0)</f>
        <v>73345654</v>
      </c>
      <c r="AG24" s="198">
        <f>ROUND(N(data!Y90), 0)</f>
        <v>36327</v>
      </c>
      <c r="AH24" s="198">
        <f>ROUND(N(data!Y91), 0)</f>
        <v>0</v>
      </c>
      <c r="AI24" s="198">
        <f>ROUND(N(data!Y92), 0)</f>
        <v>10059</v>
      </c>
      <c r="AJ24" s="198">
        <f>ROUND(N(data!Y93), 0)</f>
        <v>0</v>
      </c>
      <c r="AK24" s="271">
        <f>ROUND(N(data!Y94), 2)</f>
        <v>6.61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084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0</v>
      </c>
      <c r="F25" s="271">
        <f>ROUND(N(data!Z60), 2)</f>
        <v>26.36</v>
      </c>
      <c r="G25" s="198">
        <f>ROUND(N(data!Z61), 0)</f>
        <v>3227851</v>
      </c>
      <c r="H25" s="198">
        <f>ROUND(N(data!Z62), 0)</f>
        <v>331103</v>
      </c>
      <c r="I25" s="198">
        <f>ROUND(N(data!Z63), 0)</f>
        <v>0</v>
      </c>
      <c r="J25" s="198">
        <f>ROUND(N(data!Z64), 0)</f>
        <v>76677</v>
      </c>
      <c r="K25" s="198">
        <f>ROUND(N(data!Z65), 0)</f>
        <v>0</v>
      </c>
      <c r="L25" s="198">
        <f>ROUND(N(data!Z66), 0)</f>
        <v>1220769</v>
      </c>
      <c r="M25" s="198">
        <f>ROUND(N(data!Z67), 0)</f>
        <v>1123924</v>
      </c>
      <c r="N25" s="198">
        <f>ROUND(N(data!Z68), 0)</f>
        <v>1292040</v>
      </c>
      <c r="O25" s="198">
        <f>ROUND(N(data!Z69), 0)</f>
        <v>3032675</v>
      </c>
      <c r="P25" s="198">
        <f>ROUND(N(data!Z70), 0)</f>
        <v>0</v>
      </c>
      <c r="Q25" s="198">
        <f>ROUND(N(data!Z71), 0)</f>
        <v>0</v>
      </c>
      <c r="R25" s="198">
        <f>ROUND(N(data!Z72), 0)</f>
        <v>609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1235808</v>
      </c>
      <c r="X25" s="198">
        <f>ROUND(N(data!Z78), 0)</f>
        <v>1793222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3036</v>
      </c>
      <c r="AD25" s="198">
        <f>ROUND(N(data!Z84), 0)</f>
        <v>0</v>
      </c>
      <c r="AE25" s="198">
        <f>ROUND(N(data!Z89), 0)</f>
        <v>47157803</v>
      </c>
      <c r="AF25" s="198">
        <f>ROUND(N(data!Z87), 0)</f>
        <v>1662778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2.4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084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0</v>
      </c>
      <c r="F26" s="271">
        <f>ROUND(N(data!AA60), 2)</f>
        <v>7.33</v>
      </c>
      <c r="G26" s="198">
        <f>ROUND(N(data!AA61), 0)</f>
        <v>1085894</v>
      </c>
      <c r="H26" s="198">
        <f>ROUND(N(data!AA62), 0)</f>
        <v>110290</v>
      </c>
      <c r="I26" s="198">
        <f>ROUND(N(data!AA63), 0)</f>
        <v>0</v>
      </c>
      <c r="J26" s="198">
        <f>ROUND(N(data!AA64), 0)</f>
        <v>5149422</v>
      </c>
      <c r="K26" s="198">
        <f>ROUND(N(data!AA65), 0)</f>
        <v>0</v>
      </c>
      <c r="L26" s="198">
        <f>ROUND(N(data!AA66), 0)</f>
        <v>78556</v>
      </c>
      <c r="M26" s="198">
        <f>ROUND(N(data!AA67), 0)</f>
        <v>100378</v>
      </c>
      <c r="N26" s="198">
        <f>ROUND(N(data!AA68), 0)</f>
        <v>94541</v>
      </c>
      <c r="O26" s="198">
        <f>ROUND(N(data!AA69), 0)</f>
        <v>1117882</v>
      </c>
      <c r="P26" s="198">
        <f>ROUND(N(data!AA70), 0)</f>
        <v>0</v>
      </c>
      <c r="Q26" s="198">
        <f>ROUND(N(data!AA71), 0)</f>
        <v>0</v>
      </c>
      <c r="R26" s="198">
        <f>ROUND(N(data!AA72), 0)</f>
        <v>1424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513193</v>
      </c>
      <c r="X26" s="198">
        <f>ROUND(N(data!AA78), 0)</f>
        <v>603265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29922282</v>
      </c>
      <c r="AF26" s="198">
        <f>ROUND(N(data!AA87), 0)</f>
        <v>2312688</v>
      </c>
      <c r="AG26" s="198">
        <f>ROUND(N(data!AA90), 0)</f>
        <v>4246</v>
      </c>
      <c r="AH26" s="198">
        <f>ROUND(N(data!AA91), 0)</f>
        <v>0</v>
      </c>
      <c r="AI26" s="198">
        <f>ROUND(N(data!AA92), 0)</f>
        <v>1176</v>
      </c>
      <c r="AJ26" s="198">
        <f>ROUND(N(data!AA93), 0)</f>
        <v>0</v>
      </c>
      <c r="AK26" s="271">
        <f>ROUND(N(data!AA94), 2)</f>
        <v>0.21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084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1">
        <f>ROUND(N(data!AB60), 2)</f>
        <v>81.48</v>
      </c>
      <c r="G27" s="198">
        <f>ROUND(N(data!AB61), 0)</f>
        <v>10788605</v>
      </c>
      <c r="H27" s="198">
        <f>ROUND(N(data!AB62), 0)</f>
        <v>1247402</v>
      </c>
      <c r="I27" s="198">
        <f>ROUND(N(data!AB63), 0)</f>
        <v>0</v>
      </c>
      <c r="J27" s="198">
        <f>ROUND(N(data!AB64), 0)</f>
        <v>18610445</v>
      </c>
      <c r="K27" s="198">
        <f>ROUND(N(data!AB65), 0)</f>
        <v>0</v>
      </c>
      <c r="L27" s="198">
        <f>ROUND(N(data!AB66), 0)</f>
        <v>1224963</v>
      </c>
      <c r="M27" s="198">
        <f>ROUND(N(data!AB67), 0)</f>
        <v>258275</v>
      </c>
      <c r="N27" s="198">
        <f>ROUND(N(data!AB68), 0)</f>
        <v>893572</v>
      </c>
      <c r="O27" s="198">
        <f>ROUND(N(data!AB69), 0)</f>
        <v>6260467</v>
      </c>
      <c r="P27" s="198">
        <f>ROUND(N(data!AB70), 0)</f>
        <v>0</v>
      </c>
      <c r="Q27" s="198">
        <f>ROUND(N(data!AB71), 0)</f>
        <v>-21500</v>
      </c>
      <c r="R27" s="198">
        <f>ROUND(N(data!AB72), 0)</f>
        <v>4751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264911</v>
      </c>
      <c r="X27" s="198">
        <f>ROUND(N(data!AB78), 0)</f>
        <v>5993574</v>
      </c>
      <c r="Y27" s="198">
        <f>ROUND(N(data!AB79), 0)</f>
        <v>0</v>
      </c>
      <c r="Z27" s="198">
        <f>ROUND(N(data!AB80), 0)</f>
        <v>4100</v>
      </c>
      <c r="AA27" s="198">
        <f>ROUND(N(data!AB81), 0)</f>
        <v>0</v>
      </c>
      <c r="AB27" s="198">
        <f>ROUND(N(data!AB82), 0)</f>
        <v>0</v>
      </c>
      <c r="AC27" s="198">
        <f>ROUND(N(data!AB83), 0)</f>
        <v>14631</v>
      </c>
      <c r="AD27" s="198">
        <f>ROUND(N(data!AB84), 0)</f>
        <v>3807985</v>
      </c>
      <c r="AE27" s="198">
        <f>ROUND(N(data!AB89), 0)</f>
        <v>177941513</v>
      </c>
      <c r="AF27" s="198">
        <f>ROUND(N(data!AB87), 0)</f>
        <v>127016697</v>
      </c>
      <c r="AG27" s="198">
        <f>ROUND(N(data!AB90), 0)</f>
        <v>10102</v>
      </c>
      <c r="AH27" s="198">
        <f>ROUND(N(data!AB91), 0)</f>
        <v>0</v>
      </c>
      <c r="AI27" s="198">
        <f>ROUND(N(data!AB92), 0)</f>
        <v>2797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084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0</v>
      </c>
      <c r="F28" s="271">
        <f>ROUND(N(data!AC60), 2)</f>
        <v>58.05</v>
      </c>
      <c r="G28" s="198">
        <f>ROUND(N(data!AC61), 0)</f>
        <v>6189021</v>
      </c>
      <c r="H28" s="198">
        <f>ROUND(N(data!AC62), 0)</f>
        <v>654411</v>
      </c>
      <c r="I28" s="198">
        <f>ROUND(N(data!AC63), 0)</f>
        <v>0</v>
      </c>
      <c r="J28" s="198">
        <f>ROUND(N(data!AC64), 0)</f>
        <v>1346686</v>
      </c>
      <c r="K28" s="198">
        <f>ROUND(N(data!AC65), 0)</f>
        <v>0</v>
      </c>
      <c r="L28" s="198">
        <f>ROUND(N(data!AC66), 0)</f>
        <v>36264</v>
      </c>
      <c r="M28" s="198">
        <f>ROUND(N(data!AC67), 0)</f>
        <v>103044</v>
      </c>
      <c r="N28" s="198">
        <f>ROUND(N(data!AC68), 0)</f>
        <v>155027</v>
      </c>
      <c r="O28" s="198">
        <f>ROUND(N(data!AC69), 0)</f>
        <v>4806051</v>
      </c>
      <c r="P28" s="198">
        <f>ROUND(N(data!AC70), 0)</f>
        <v>0</v>
      </c>
      <c r="Q28" s="198">
        <f>ROUND(N(data!AC71), 0)</f>
        <v>1191273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142454</v>
      </c>
      <c r="X28" s="198">
        <f>ROUND(N(data!AC78), 0)</f>
        <v>3438290</v>
      </c>
      <c r="Y28" s="198">
        <f>ROUND(N(data!AC79), 0)</f>
        <v>266</v>
      </c>
      <c r="Z28" s="198">
        <f>ROUND(N(data!AC80), 0)</f>
        <v>29115</v>
      </c>
      <c r="AA28" s="198">
        <f>ROUND(N(data!AC81), 0)</f>
        <v>0</v>
      </c>
      <c r="AB28" s="198">
        <f>ROUND(N(data!AC82), 0)</f>
        <v>3448</v>
      </c>
      <c r="AC28" s="198">
        <f>ROUND(N(data!AC83), 0)</f>
        <v>1205</v>
      </c>
      <c r="AD28" s="198">
        <f>ROUND(N(data!AC84), 0)</f>
        <v>18750</v>
      </c>
      <c r="AE28" s="198">
        <f>ROUND(N(data!AC89), 0)</f>
        <v>95288731</v>
      </c>
      <c r="AF28" s="198">
        <f>ROUND(N(data!AC87), 0)</f>
        <v>89504644</v>
      </c>
      <c r="AG28" s="198">
        <f>ROUND(N(data!AC90), 0)</f>
        <v>2062</v>
      </c>
      <c r="AH28" s="198">
        <f>ROUND(N(data!AC91), 0)</f>
        <v>0</v>
      </c>
      <c r="AI28" s="198">
        <f>ROUND(N(data!AC92), 0)</f>
        <v>571</v>
      </c>
      <c r="AJ28" s="198">
        <f>ROUND(N(data!AC93), 0)</f>
        <v>0</v>
      </c>
      <c r="AK28" s="271">
        <f>ROUND(N(data!AC94), 2)</f>
        <v>0.03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084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-74004</v>
      </c>
      <c r="K29" s="198">
        <f>ROUND(N(data!AD65), 0)</f>
        <v>0</v>
      </c>
      <c r="L29" s="198">
        <f>ROUND(N(data!AD66), 0)</f>
        <v>2931957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8459576</v>
      </c>
      <c r="AF29" s="198">
        <f>ROUND(N(data!AD87), 0)</f>
        <v>8068834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084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0</v>
      </c>
      <c r="F30" s="271">
        <f>ROUND(N(data!AE60), 2)</f>
        <v>60.52</v>
      </c>
      <c r="G30" s="198">
        <f>ROUND(N(data!AE61), 0)</f>
        <v>7313250</v>
      </c>
      <c r="H30" s="198">
        <f>ROUND(N(data!AE62), 0)</f>
        <v>751103</v>
      </c>
      <c r="I30" s="198">
        <f>ROUND(N(data!AE63), 0)</f>
        <v>0</v>
      </c>
      <c r="J30" s="198">
        <f>ROUND(N(data!AE64), 0)</f>
        <v>20063</v>
      </c>
      <c r="K30" s="198">
        <f>ROUND(N(data!AE65), 0)</f>
        <v>0</v>
      </c>
      <c r="L30" s="198">
        <f>ROUND(N(data!AE66), 0)</f>
        <v>3109</v>
      </c>
      <c r="M30" s="198">
        <f>ROUND(N(data!AE67), 0)</f>
        <v>10698</v>
      </c>
      <c r="N30" s="198">
        <f>ROUND(N(data!AE68), 0)</f>
        <v>5976</v>
      </c>
      <c r="O30" s="198">
        <f>ROUND(N(data!AE69), 0)</f>
        <v>4165715</v>
      </c>
      <c r="P30" s="198">
        <f>ROUND(N(data!AE70), 0)</f>
        <v>0</v>
      </c>
      <c r="Q30" s="198">
        <f>ROUND(N(data!AE71), 0)</f>
        <v>81008</v>
      </c>
      <c r="R30" s="198">
        <f>ROUND(N(data!AE72), 0)</f>
        <v>129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4062852</v>
      </c>
      <c r="Y30" s="198">
        <f>ROUND(N(data!AE79), 0)</f>
        <v>0</v>
      </c>
      <c r="Z30" s="198">
        <f>ROUND(N(data!AE80), 0)</f>
        <v>9026</v>
      </c>
      <c r="AA30" s="198">
        <f>ROUND(N(data!AE81), 0)</f>
        <v>0</v>
      </c>
      <c r="AB30" s="198">
        <f>ROUND(N(data!AE82), 0)</f>
        <v>714</v>
      </c>
      <c r="AC30" s="198">
        <f>ROUND(N(data!AE83), 0)</f>
        <v>11986</v>
      </c>
      <c r="AD30" s="198">
        <f>ROUND(N(data!AE84), 0)</f>
        <v>0</v>
      </c>
      <c r="AE30" s="198">
        <f>ROUND(N(data!AE89), 0)</f>
        <v>20673189</v>
      </c>
      <c r="AF30" s="198">
        <f>ROUND(N(data!AE87), 0)</f>
        <v>17011334</v>
      </c>
      <c r="AG30" s="198">
        <f>ROUND(N(data!AE90), 0)</f>
        <v>9595</v>
      </c>
      <c r="AH30" s="198">
        <f>ROUND(N(data!AE91), 0)</f>
        <v>0</v>
      </c>
      <c r="AI30" s="198">
        <f>ROUND(N(data!AE92), 0)</f>
        <v>2657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084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084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0</v>
      </c>
      <c r="F32" s="271">
        <f>ROUND(N(data!AG60), 2)</f>
        <v>158.30000000000001</v>
      </c>
      <c r="G32" s="198">
        <f>ROUND(N(data!AG61), 0)</f>
        <v>18883194</v>
      </c>
      <c r="H32" s="198">
        <f>ROUND(N(data!AG62), 0)</f>
        <v>2301164</v>
      </c>
      <c r="I32" s="198">
        <f>ROUND(N(data!AG63), 0)</f>
        <v>827087</v>
      </c>
      <c r="J32" s="198">
        <f>ROUND(N(data!AG64), 0)</f>
        <v>3386397</v>
      </c>
      <c r="K32" s="198">
        <f>ROUND(N(data!AG65), 0)</f>
        <v>0</v>
      </c>
      <c r="L32" s="198">
        <f>ROUND(N(data!AG66), 0)</f>
        <v>262856</v>
      </c>
      <c r="M32" s="198">
        <f>ROUND(N(data!AG67), 0)</f>
        <v>70775</v>
      </c>
      <c r="N32" s="198">
        <f>ROUND(N(data!AG68), 0)</f>
        <v>0</v>
      </c>
      <c r="O32" s="198">
        <f>ROUND(N(data!AG69), 0)</f>
        <v>12495686</v>
      </c>
      <c r="P32" s="198">
        <f>ROUND(N(data!AG70), 0)</f>
        <v>10551</v>
      </c>
      <c r="Q32" s="198">
        <f>ROUND(N(data!AG71), 0)</f>
        <v>1708444</v>
      </c>
      <c r="R32" s="198">
        <f>ROUND(N(data!AG72), 0)</f>
        <v>200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17682</v>
      </c>
      <c r="X32" s="198">
        <f>ROUND(N(data!AG78), 0)</f>
        <v>10490496</v>
      </c>
      <c r="Y32" s="198">
        <f>ROUND(N(data!AG79), 0)</f>
        <v>200632</v>
      </c>
      <c r="Z32" s="198">
        <f>ROUND(N(data!AG80), 0)</f>
        <v>18618</v>
      </c>
      <c r="AA32" s="198">
        <f>ROUND(N(data!AG81), 0)</f>
        <v>9468</v>
      </c>
      <c r="AB32" s="198">
        <f>ROUND(N(data!AG82), 0)</f>
        <v>1125</v>
      </c>
      <c r="AC32" s="198">
        <f>ROUND(N(data!AG83), 0)</f>
        <v>38470</v>
      </c>
      <c r="AD32" s="198">
        <f>ROUND(N(data!AG84), 0)</f>
        <v>2400</v>
      </c>
      <c r="AE32" s="198">
        <f>ROUND(N(data!AG89), 0)</f>
        <v>415681616</v>
      </c>
      <c r="AF32" s="198">
        <f>ROUND(N(data!AG87), 0)</f>
        <v>142199663</v>
      </c>
      <c r="AG32" s="198">
        <f>ROUND(N(data!AG90), 0)</f>
        <v>50920</v>
      </c>
      <c r="AH32" s="198">
        <f>ROUND(N(data!AG91), 0)</f>
        <v>0</v>
      </c>
      <c r="AI32" s="198">
        <f>ROUND(N(data!AG92), 0)</f>
        <v>14100</v>
      </c>
      <c r="AJ32" s="198">
        <f>ROUND(N(data!AG93), 0)</f>
        <v>0</v>
      </c>
      <c r="AK32" s="271">
        <f>ROUND(N(data!AG94), 2)</f>
        <v>92.86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084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084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084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0</v>
      </c>
      <c r="F35" s="271">
        <f>ROUND(N(data!AJ60), 2)</f>
        <v>108.16</v>
      </c>
      <c r="G35" s="198">
        <f>ROUND(N(data!AJ61), 0)</f>
        <v>11608606</v>
      </c>
      <c r="H35" s="198">
        <f>ROUND(N(data!AJ62), 0)</f>
        <v>1227891</v>
      </c>
      <c r="I35" s="198">
        <f>ROUND(N(data!AJ63), 0)</f>
        <v>117863</v>
      </c>
      <c r="J35" s="198">
        <f>ROUND(N(data!AJ64), 0)</f>
        <v>932778</v>
      </c>
      <c r="K35" s="198">
        <f>ROUND(N(data!AJ65), 0)</f>
        <v>0</v>
      </c>
      <c r="L35" s="198">
        <f>ROUND(N(data!AJ66), 0)</f>
        <v>610225</v>
      </c>
      <c r="M35" s="198">
        <f>ROUND(N(data!AJ67), 0)</f>
        <v>174616</v>
      </c>
      <c r="N35" s="198">
        <f>ROUND(N(data!AJ68), 0)</f>
        <v>188085</v>
      </c>
      <c r="O35" s="198">
        <f>ROUND(N(data!AJ69), 0)</f>
        <v>13232888</v>
      </c>
      <c r="P35" s="198">
        <f>ROUND(N(data!AJ70), 0)</f>
        <v>3392</v>
      </c>
      <c r="Q35" s="198">
        <f>ROUND(N(data!AJ71), 0)</f>
        <v>304122</v>
      </c>
      <c r="R35" s="198">
        <f>ROUND(N(data!AJ72), 0)</f>
        <v>1146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6213314</v>
      </c>
      <c r="X35" s="198">
        <f>ROUND(N(data!AJ78), 0)</f>
        <v>6449123</v>
      </c>
      <c r="Y35" s="198">
        <f>ROUND(N(data!AJ79), 0)</f>
        <v>0</v>
      </c>
      <c r="Z35" s="198">
        <f>ROUND(N(data!AJ80), 0)</f>
        <v>40532</v>
      </c>
      <c r="AA35" s="198">
        <f>ROUND(N(data!AJ81), 0)</f>
        <v>52088</v>
      </c>
      <c r="AB35" s="198">
        <f>ROUND(N(data!AJ82), 0)</f>
        <v>27072</v>
      </c>
      <c r="AC35" s="198">
        <f>ROUND(N(data!AJ83), 0)</f>
        <v>142099</v>
      </c>
      <c r="AD35" s="198">
        <f>ROUND(N(data!AJ84), 0)</f>
        <v>436564</v>
      </c>
      <c r="AE35" s="198">
        <f>ROUND(N(data!AJ89), 0)</f>
        <v>26754927</v>
      </c>
      <c r="AF35" s="198">
        <f>ROUND(N(data!AJ87), 0)</f>
        <v>461731</v>
      </c>
      <c r="AG35" s="198">
        <f>ROUND(N(data!AJ90), 0)</f>
        <v>25327</v>
      </c>
      <c r="AH35" s="198">
        <f>ROUND(N(data!AJ91), 0)</f>
        <v>0</v>
      </c>
      <c r="AI35" s="198">
        <f>ROUND(N(data!AJ92), 0)</f>
        <v>7013</v>
      </c>
      <c r="AJ35" s="198">
        <f>ROUND(N(data!AJ93), 0)</f>
        <v>0</v>
      </c>
      <c r="AK35" s="271">
        <f>ROUND(N(data!AJ94), 2)</f>
        <v>14.06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084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084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084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084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084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0</v>
      </c>
      <c r="F40" s="271">
        <f>ROUND(N(data!AO60), 2)</f>
        <v>35.92</v>
      </c>
      <c r="G40" s="198">
        <f>ROUND(N(data!AO61), 0)</f>
        <v>4060378</v>
      </c>
      <c r="H40" s="198">
        <f>ROUND(N(data!AO62), 0)</f>
        <v>499488</v>
      </c>
      <c r="I40" s="198">
        <f>ROUND(N(data!AO63), 0)</f>
        <v>1380159</v>
      </c>
      <c r="J40" s="198">
        <f>ROUND(N(data!AO64), 0)</f>
        <v>217951</v>
      </c>
      <c r="K40" s="198">
        <f>ROUND(N(data!AO65), 0)</f>
        <v>0</v>
      </c>
      <c r="L40" s="198">
        <f>ROUND(N(data!AO66), 0)</f>
        <v>781</v>
      </c>
      <c r="M40" s="198">
        <f>ROUND(N(data!AO67), 0)</f>
        <v>13881</v>
      </c>
      <c r="N40" s="198">
        <f>ROUND(N(data!AO68), 0)</f>
        <v>0</v>
      </c>
      <c r="O40" s="198">
        <f>ROUND(N(data!AO69), 0)</f>
        <v>2991551</v>
      </c>
      <c r="P40" s="198">
        <f>ROUND(N(data!AO70), 0)</f>
        <v>957</v>
      </c>
      <c r="Q40" s="198">
        <f>ROUND(N(data!AO71), 0)</f>
        <v>664108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495</v>
      </c>
      <c r="X40" s="198">
        <f>ROUND(N(data!AO78), 0)</f>
        <v>2255730</v>
      </c>
      <c r="Y40" s="198">
        <f>ROUND(N(data!AO79), 0)</f>
        <v>63790</v>
      </c>
      <c r="Z40" s="198">
        <f>ROUND(N(data!AO80), 0)</f>
        <v>971</v>
      </c>
      <c r="AA40" s="198">
        <f>ROUND(N(data!AO81), 0)</f>
        <v>0</v>
      </c>
      <c r="AB40" s="198">
        <f>ROUND(N(data!AO82), 0)</f>
        <v>0</v>
      </c>
      <c r="AC40" s="198">
        <f>ROUND(N(data!AO83), 0)</f>
        <v>5500</v>
      </c>
      <c r="AD40" s="198">
        <f>ROUND(N(data!AO84), 0)</f>
        <v>0</v>
      </c>
      <c r="AE40" s="198">
        <f>ROUND(N(data!AO89), 0)</f>
        <v>24148404</v>
      </c>
      <c r="AF40" s="198">
        <f>ROUND(N(data!AO87), 0)</f>
        <v>9744227</v>
      </c>
      <c r="AG40" s="198">
        <f>ROUND(N(data!AO90), 0)</f>
        <v>10425</v>
      </c>
      <c r="AH40" s="198">
        <f>ROUND(N(data!AO91), 0)</f>
        <v>0</v>
      </c>
      <c r="AI40" s="198">
        <f>ROUND(N(data!AO92), 0)</f>
        <v>2887</v>
      </c>
      <c r="AJ40" s="198">
        <f>ROUND(N(data!AO93), 0)</f>
        <v>0</v>
      </c>
      <c r="AK40" s="271">
        <f>ROUND(N(data!AO94), 2)</f>
        <v>17.93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084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084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084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084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084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084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1">
        <f>ROUND(N(data!AU60), 2)</f>
        <v>4.29</v>
      </c>
      <c r="G46" s="198">
        <f>ROUND(N(data!AU61), 0)</f>
        <v>361701</v>
      </c>
      <c r="H46" s="198">
        <f>ROUND(N(data!AU62), 0)</f>
        <v>35521</v>
      </c>
      <c r="I46" s="198">
        <f>ROUND(N(data!AU63), 0)</f>
        <v>0</v>
      </c>
      <c r="J46" s="198">
        <f>ROUND(N(data!AU64), 0)</f>
        <v>105</v>
      </c>
      <c r="K46" s="198">
        <f>ROUND(N(data!AU65), 0)</f>
        <v>0</v>
      </c>
      <c r="L46" s="198">
        <f>ROUND(N(data!AU66), 0)</f>
        <v>1778</v>
      </c>
      <c r="M46" s="198">
        <f>ROUND(N(data!AU67), 0)</f>
        <v>0</v>
      </c>
      <c r="N46" s="198">
        <f>ROUND(N(data!AU68), 0)</f>
        <v>0</v>
      </c>
      <c r="O46" s="198">
        <f>ROUND(N(data!AU69), 0)</f>
        <v>201076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200942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134</v>
      </c>
      <c r="AD46" s="198">
        <f>ROUND(N(data!AU84), 0)</f>
        <v>0</v>
      </c>
      <c r="AE46" s="198">
        <f>ROUND(N(data!AU89), 0)</f>
        <v>1352451</v>
      </c>
      <c r="AF46" s="198">
        <f>ROUND(N(data!AU87), 0)</f>
        <v>2823</v>
      </c>
      <c r="AG46" s="198">
        <f>ROUND(N(data!AU90), 0)</f>
        <v>1054</v>
      </c>
      <c r="AH46" s="198">
        <f>ROUND(N(data!AU91), 0)</f>
        <v>0</v>
      </c>
      <c r="AI46" s="198">
        <f>ROUND(N(data!AU92), 0)</f>
        <v>292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084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1">
        <f>ROUND(N(data!AV60), 2)</f>
        <v>19.45</v>
      </c>
      <c r="G47" s="198">
        <f>ROUND(N(data!AV61), 0)</f>
        <v>3055444</v>
      </c>
      <c r="H47" s="198">
        <f>ROUND(N(data!AV62), 0)</f>
        <v>415718</v>
      </c>
      <c r="I47" s="198">
        <f>ROUND(N(data!AV63), 0)</f>
        <v>0</v>
      </c>
      <c r="J47" s="198">
        <f>ROUND(N(data!AV64), 0)</f>
        <v>554726</v>
      </c>
      <c r="K47" s="198">
        <f>ROUND(N(data!AV65), 0)</f>
        <v>0</v>
      </c>
      <c r="L47" s="198">
        <f>ROUND(N(data!AV66), 0)</f>
        <v>653119</v>
      </c>
      <c r="M47" s="198">
        <f>ROUND(N(data!AV67), 0)</f>
        <v>1039</v>
      </c>
      <c r="N47" s="198">
        <f>ROUND(N(data!AV68), 0)</f>
        <v>102143</v>
      </c>
      <c r="O47" s="198">
        <f>ROUND(N(data!AV69), 0)</f>
        <v>1701541</v>
      </c>
      <c r="P47" s="198">
        <f>ROUND(N(data!AV70), 0)</f>
        <v>0</v>
      </c>
      <c r="Q47" s="198">
        <f>ROUND(N(data!AV71), 0)</f>
        <v>0</v>
      </c>
      <c r="R47" s="198">
        <f>ROUND(N(data!AV72), 0)</f>
        <v>969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1778</v>
      </c>
      <c r="X47" s="198">
        <f>ROUND(N(data!AV78), 0)</f>
        <v>1697442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1352</v>
      </c>
      <c r="AD47" s="198">
        <f>ROUND(N(data!AV84), 0)</f>
        <v>245698</v>
      </c>
      <c r="AE47" s="198">
        <f>ROUND(N(data!AV89), 0)</f>
        <v>9124063</v>
      </c>
      <c r="AF47" s="198">
        <f>ROUND(N(data!AV87), 0)</f>
        <v>11235</v>
      </c>
      <c r="AG47" s="198">
        <f>ROUND(N(data!AV90), 0)</f>
        <v>41899</v>
      </c>
      <c r="AH47" s="198">
        <f>ROUND(N(data!AV91), 0)</f>
        <v>0</v>
      </c>
      <c r="AI47" s="198">
        <f>ROUND(N(data!AV92), 0)</f>
        <v>11602</v>
      </c>
      <c r="AJ47" s="198">
        <f>ROUND(N(data!AV93), 0)</f>
        <v>0</v>
      </c>
      <c r="AK47" s="271">
        <f>ROUND(N(data!AV94), 2)</f>
        <v>1.1399999999999999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084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1">
        <f>ROUND(N(data!AW60), 2)</f>
        <v>0.03</v>
      </c>
      <c r="G48" s="198">
        <f>ROUND(N(data!AW61), 0)</f>
        <v>94780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221123</v>
      </c>
      <c r="M48" s="198">
        <f>ROUND(N(data!AW67), 0)</f>
        <v>0</v>
      </c>
      <c r="N48" s="198">
        <f>ROUND(N(data!AW68), 0)</f>
        <v>0</v>
      </c>
      <c r="O48" s="198">
        <f>ROUND(N(data!AW69), 0)</f>
        <v>56383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52655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3728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084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481843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084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0</v>
      </c>
      <c r="F50" s="271">
        <f>ROUND(N(data!AY60), 2)</f>
        <v>110.8</v>
      </c>
      <c r="G50" s="198">
        <f>ROUND(N(data!AY61), 0)</f>
        <v>6796799</v>
      </c>
      <c r="H50" s="198">
        <f>ROUND(N(data!AY62), 0)</f>
        <v>688042</v>
      </c>
      <c r="I50" s="198">
        <f>ROUND(N(data!AY63), 0)</f>
        <v>0</v>
      </c>
      <c r="J50" s="198">
        <f>ROUND(N(data!AY64), 0)</f>
        <v>1452082</v>
      </c>
      <c r="K50" s="198">
        <f>ROUND(N(data!AY65), 0)</f>
        <v>0</v>
      </c>
      <c r="L50" s="198">
        <f>ROUND(N(data!AY66), 0)</f>
        <v>6797982</v>
      </c>
      <c r="M50" s="198">
        <f>ROUND(N(data!AY67), 0)</f>
        <v>24001</v>
      </c>
      <c r="N50" s="198">
        <f>ROUND(N(data!AY68), 0)</f>
        <v>8144</v>
      </c>
      <c r="O50" s="198">
        <f>ROUND(N(data!AY69), 0)</f>
        <v>4048490</v>
      </c>
      <c r="P50" s="198">
        <f>ROUND(N(data!AY70), 0)</f>
        <v>0</v>
      </c>
      <c r="Q50" s="198">
        <f>ROUND(N(data!AY71), 0)</f>
        <v>191416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78277</v>
      </c>
      <c r="X50" s="198">
        <f>ROUND(N(data!AY78), 0)</f>
        <v>3775939</v>
      </c>
      <c r="Y50" s="198">
        <f>ROUND(N(data!AY79), 0)</f>
        <v>0</v>
      </c>
      <c r="Z50" s="198">
        <f>ROUND(N(data!AY80), 0)</f>
        <v>4232</v>
      </c>
      <c r="AA50" s="198">
        <f>ROUND(N(data!AY81), 0)</f>
        <v>0</v>
      </c>
      <c r="AB50" s="198">
        <f>ROUND(N(data!AY82), 0)</f>
        <v>0</v>
      </c>
      <c r="AC50" s="198">
        <f>ROUND(N(data!AY83), 0)</f>
        <v>-1374</v>
      </c>
      <c r="AD50" s="198">
        <f>ROUND(N(data!AY84), 0)</f>
        <v>5395091</v>
      </c>
      <c r="AE50" s="198">
        <f>ROUND(N(data!AY89), 0)</f>
        <v>0</v>
      </c>
      <c r="AF50" s="198">
        <f>ROUND(N(data!AY87), 0)</f>
        <v>0</v>
      </c>
      <c r="AG50" s="198">
        <f>ROUND(N(data!AY90), 0)</f>
        <v>27211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084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0</v>
      </c>
      <c r="F51" s="271">
        <f>ROUND(N(data!AZ60), 2)</f>
        <v>34.04</v>
      </c>
      <c r="G51" s="198">
        <f>ROUND(N(data!AZ61), 0)</f>
        <v>1876088</v>
      </c>
      <c r="H51" s="198">
        <f>ROUND(N(data!AZ62), 0)</f>
        <v>195160</v>
      </c>
      <c r="I51" s="198">
        <f>ROUND(N(data!AZ63), 0)</f>
        <v>0</v>
      </c>
      <c r="J51" s="198">
        <f>ROUND(N(data!AZ64), 0)</f>
        <v>42131</v>
      </c>
      <c r="K51" s="198">
        <f>ROUND(N(data!AZ65), 0)</f>
        <v>0</v>
      </c>
      <c r="L51" s="198">
        <f>ROUND(N(data!AZ66), 0)</f>
        <v>103568</v>
      </c>
      <c r="M51" s="198">
        <f>ROUND(N(data!AZ67), 0)</f>
        <v>3380</v>
      </c>
      <c r="N51" s="198">
        <f>ROUND(N(data!AZ68), 0)</f>
        <v>43485</v>
      </c>
      <c r="O51" s="198">
        <f>ROUND(N(data!AZ69), 0)</f>
        <v>1161711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119456</v>
      </c>
      <c r="X51" s="198">
        <f>ROUND(N(data!AZ78), 0)</f>
        <v>1042255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179646</v>
      </c>
      <c r="AE51" s="198">
        <f>ROUND(N(data!AZ89), 0)</f>
        <v>0</v>
      </c>
      <c r="AF51" s="198">
        <f>ROUND(N(data!AZ87), 0)</f>
        <v>0</v>
      </c>
      <c r="AG51" s="198">
        <f>ROUND(N(data!AZ90), 0)</f>
        <v>925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084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1">
        <f>ROUND(N(data!BA60), 2)</f>
        <v>7.79</v>
      </c>
      <c r="G52" s="198">
        <f>ROUND(N(data!BA61), 0)</f>
        <v>382259</v>
      </c>
      <c r="H52" s="198">
        <f>ROUND(N(data!BA62), 0)</f>
        <v>25829</v>
      </c>
      <c r="I52" s="198">
        <f>ROUND(N(data!BA63), 0)</f>
        <v>0</v>
      </c>
      <c r="J52" s="198">
        <f>ROUND(N(data!BA64), 0)</f>
        <v>86707</v>
      </c>
      <c r="K52" s="198">
        <f>ROUND(N(data!BA65), 0)</f>
        <v>0</v>
      </c>
      <c r="L52" s="198">
        <f>ROUND(N(data!BA66), 0)</f>
        <v>1433675</v>
      </c>
      <c r="M52" s="198">
        <f>ROUND(N(data!BA67), 0)</f>
        <v>2304</v>
      </c>
      <c r="N52" s="198">
        <f>ROUND(N(data!BA68), 0)</f>
        <v>0</v>
      </c>
      <c r="O52" s="198">
        <f>ROUND(N(data!BA69), 0)</f>
        <v>2486594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2267642</v>
      </c>
      <c r="U52" s="198">
        <f>ROUND(N(data!BA75), 0)</f>
        <v>0</v>
      </c>
      <c r="V52" s="198">
        <f>ROUND(N(data!BA76), 0)</f>
        <v>0</v>
      </c>
      <c r="W52" s="198">
        <f>ROUND(N(data!BA77), 0)</f>
        <v>6589</v>
      </c>
      <c r="X52" s="198">
        <f>ROUND(N(data!BA78), 0)</f>
        <v>212363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126371</v>
      </c>
      <c r="AE52" s="198">
        <f>ROUND(N(data!BA89), 0)</f>
        <v>0</v>
      </c>
      <c r="AF52" s="198">
        <f>ROUND(N(data!BA87), 0)</f>
        <v>0</v>
      </c>
      <c r="AG52" s="198">
        <f>ROUND(N(data!BA90), 0)</f>
        <v>3818</v>
      </c>
      <c r="AH52" s="198">
        <f>ROUND(N(data!BA91), 0)</f>
        <v>0</v>
      </c>
      <c r="AI52" s="198">
        <f>ROUND(N(data!BA92), 0)</f>
        <v>1057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084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1">
        <f>ROUND(N(data!BB60), 2)</f>
        <v>60.27</v>
      </c>
      <c r="G53" s="198">
        <f>ROUND(N(data!BB61), 0)</f>
        <v>6679713</v>
      </c>
      <c r="H53" s="198">
        <f>ROUND(N(data!BB62), 0)</f>
        <v>737473</v>
      </c>
      <c r="I53" s="198">
        <f>ROUND(N(data!BB63), 0)</f>
        <v>6000</v>
      </c>
      <c r="J53" s="198">
        <f>ROUND(N(data!BB64), 0)</f>
        <v>154617</v>
      </c>
      <c r="K53" s="198">
        <f>ROUND(N(data!BB65), 0)</f>
        <v>0</v>
      </c>
      <c r="L53" s="198">
        <f>ROUND(N(data!BB66), 0)</f>
        <v>293926</v>
      </c>
      <c r="M53" s="198">
        <f>ROUND(N(data!BB67), 0)</f>
        <v>0</v>
      </c>
      <c r="N53" s="198">
        <f>ROUND(N(data!BB68), 0)</f>
        <v>0</v>
      </c>
      <c r="O53" s="198">
        <f>ROUND(N(data!BB69), 0)</f>
        <v>4308925</v>
      </c>
      <c r="P53" s="198">
        <f>ROUND(N(data!BB70), 0)</f>
        <v>0</v>
      </c>
      <c r="Q53" s="198">
        <f>ROUND(N(data!BB71), 0)</f>
        <v>464677</v>
      </c>
      <c r="R53" s="198">
        <f>ROUND(N(data!BB72), 0)</f>
        <v>617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3710893</v>
      </c>
      <c r="Y53" s="198">
        <f>ROUND(N(data!BB79), 0)</f>
        <v>0</v>
      </c>
      <c r="Z53" s="198">
        <f>ROUND(N(data!BB80), 0)</f>
        <v>6416</v>
      </c>
      <c r="AA53" s="198">
        <f>ROUND(N(data!BB81), 0)</f>
        <v>0</v>
      </c>
      <c r="AB53" s="198">
        <f>ROUND(N(data!BB82), 0)</f>
        <v>100</v>
      </c>
      <c r="AC53" s="198">
        <f>ROUND(N(data!BB83), 0)</f>
        <v>126222</v>
      </c>
      <c r="AD53" s="198">
        <f>ROUND(N(data!BB84), 0)</f>
        <v>4000</v>
      </c>
      <c r="AE53" s="198">
        <f>ROUND(N(data!BB89), 0)</f>
        <v>0</v>
      </c>
      <c r="AF53" s="198">
        <f>ROUND(N(data!BB87), 0)</f>
        <v>0</v>
      </c>
      <c r="AG53" s="198">
        <f>ROUND(N(data!BB90), 0)</f>
        <v>1524</v>
      </c>
      <c r="AH53" s="198">
        <f>ROUND(N(data!BB91), 0)</f>
        <v>0</v>
      </c>
      <c r="AI53" s="198">
        <f>ROUND(N(data!BB92), 0)</f>
        <v>422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084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1">
        <f>ROUND(N(data!BC60), 2)</f>
        <v>34.049999999999997</v>
      </c>
      <c r="G54" s="198">
        <f>ROUND(N(data!BC61), 0)</f>
        <v>1769396</v>
      </c>
      <c r="H54" s="198">
        <f>ROUND(N(data!BC62), 0)</f>
        <v>186476</v>
      </c>
      <c r="I54" s="198">
        <f>ROUND(N(data!BC63), 0)</f>
        <v>0</v>
      </c>
      <c r="J54" s="198">
        <f>ROUND(N(data!BC64), 0)</f>
        <v>9400</v>
      </c>
      <c r="K54" s="198">
        <f>ROUND(N(data!BC65), 0)</f>
        <v>0</v>
      </c>
      <c r="L54" s="198">
        <f>ROUND(N(data!BC66), 0)</f>
        <v>540</v>
      </c>
      <c r="M54" s="198">
        <f>ROUND(N(data!BC67), 0)</f>
        <v>1702</v>
      </c>
      <c r="N54" s="198">
        <f>ROUND(N(data!BC68), 0)</f>
        <v>0</v>
      </c>
      <c r="O54" s="198">
        <f>ROUND(N(data!BC69), 0)</f>
        <v>983842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316</v>
      </c>
      <c r="X54" s="198">
        <f>ROUND(N(data!BC78), 0)</f>
        <v>982982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73</v>
      </c>
      <c r="AC54" s="198">
        <f>ROUND(N(data!BC83), 0)</f>
        <v>471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590</v>
      </c>
      <c r="AH54" s="198">
        <f>ROUND(N(data!BC91), 0)</f>
        <v>0</v>
      </c>
      <c r="AI54" s="198">
        <f>ROUND(N(data!BC92), 0)</f>
        <v>163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084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2165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110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084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1112832</v>
      </c>
      <c r="F56" s="271">
        <f>ROUND(N(data!BE60), 2)</f>
        <v>234.9</v>
      </c>
      <c r="G56" s="198">
        <f>ROUND(N(data!BE61), 0)</f>
        <v>15235320</v>
      </c>
      <c r="H56" s="198">
        <f>ROUND(N(data!BE62), 0)</f>
        <v>1609578</v>
      </c>
      <c r="I56" s="198">
        <f>ROUND(N(data!BE63), 0)</f>
        <v>2882</v>
      </c>
      <c r="J56" s="198">
        <f>ROUND(N(data!BE64), 0)</f>
        <v>2130682</v>
      </c>
      <c r="K56" s="198">
        <f>ROUND(N(data!BE65), 0)</f>
        <v>0</v>
      </c>
      <c r="L56" s="198">
        <f>ROUND(N(data!BE66), 0)</f>
        <v>2857699</v>
      </c>
      <c r="M56" s="198">
        <f>ROUND(N(data!BE67), 0)</f>
        <v>2285207</v>
      </c>
      <c r="N56" s="198">
        <f>ROUND(N(data!BE68), 0)</f>
        <v>2530</v>
      </c>
      <c r="O56" s="198">
        <f>ROUND(N(data!BE69), 0)</f>
        <v>15750280</v>
      </c>
      <c r="P56" s="198">
        <f>ROUND(N(data!BE70), 0)</f>
        <v>0</v>
      </c>
      <c r="Q56" s="198">
        <f>ROUND(N(data!BE71), 0)</f>
        <v>0</v>
      </c>
      <c r="R56" s="198">
        <f>ROUND(N(data!BE72), 0)</f>
        <v>20148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1428113</v>
      </c>
      <c r="X56" s="198">
        <f>ROUND(N(data!BE78), 0)</f>
        <v>8463932</v>
      </c>
      <c r="Y56" s="198">
        <f>ROUND(N(data!BE79), 0)</f>
        <v>0</v>
      </c>
      <c r="Z56" s="198">
        <f>ROUND(N(data!BE80), 0)</f>
        <v>28741</v>
      </c>
      <c r="AA56" s="198">
        <f>ROUND(N(data!BE81), 0)</f>
        <v>-1024135</v>
      </c>
      <c r="AB56" s="198">
        <f>ROUND(N(data!BE82), 0)</f>
        <v>6795565</v>
      </c>
      <c r="AC56" s="198">
        <f>ROUND(N(data!BE83), 0)</f>
        <v>37916</v>
      </c>
      <c r="AD56" s="198">
        <f>ROUND(N(data!BE84), 0)</f>
        <v>231942</v>
      </c>
      <c r="AE56" s="198">
        <f>ROUND(N(data!BE89), 0)</f>
        <v>0</v>
      </c>
      <c r="AF56" s="198">
        <f>ROUND(N(data!BE87), 0)</f>
        <v>0</v>
      </c>
      <c r="AG56" s="198">
        <f>ROUND(N(data!BE90), 0)</f>
        <v>258343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084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084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1">
        <f>ROUND(N(data!BG60), 2)</f>
        <v>18.72</v>
      </c>
      <c r="G58" s="198">
        <f>ROUND(N(data!BG61), 0)</f>
        <v>1193641</v>
      </c>
      <c r="H58" s="198">
        <f>ROUND(N(data!BG62), 0)</f>
        <v>124016</v>
      </c>
      <c r="I58" s="198">
        <f>ROUND(N(data!BG63), 0)</f>
        <v>0</v>
      </c>
      <c r="J58" s="198">
        <f>ROUND(N(data!BG64), 0)</f>
        <v>10112</v>
      </c>
      <c r="K58" s="198">
        <f>ROUND(N(data!BG65), 0)</f>
        <v>0</v>
      </c>
      <c r="L58" s="198">
        <f>ROUND(N(data!BG66), 0)</f>
        <v>42276</v>
      </c>
      <c r="M58" s="198">
        <f>ROUND(N(data!BG67), 0)</f>
        <v>0</v>
      </c>
      <c r="N58" s="198">
        <f>ROUND(N(data!BG68), 0)</f>
        <v>0</v>
      </c>
      <c r="O58" s="198">
        <f>ROUND(N(data!BG69), 0)</f>
        <v>678111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1099</v>
      </c>
      <c r="X58" s="198">
        <f>ROUND(N(data!BG78), 0)</f>
        <v>663123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1541</v>
      </c>
      <c r="AC58" s="198">
        <f>ROUND(N(data!BG83), 0)</f>
        <v>12348</v>
      </c>
      <c r="AD58" s="198">
        <f>ROUND(N(data!BG84), 0)</f>
        <v>347756</v>
      </c>
      <c r="AE58" s="198">
        <f>ROUND(N(data!BG89), 0)</f>
        <v>0</v>
      </c>
      <c r="AF58" s="198">
        <f>ROUND(N(data!BG87), 0)</f>
        <v>0</v>
      </c>
      <c r="AG58" s="198">
        <f>ROUND(N(data!BG90), 0)</f>
        <v>1349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084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941</v>
      </c>
      <c r="K59" s="198">
        <f>ROUND(N(data!BH65), 0)</f>
        <v>0</v>
      </c>
      <c r="L59" s="198">
        <f>ROUND(N(data!BH66), 0)</f>
        <v>13077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15275</v>
      </c>
      <c r="AH59" s="198">
        <f>ROUND(N(data!BH91), 0)</f>
        <v>0</v>
      </c>
      <c r="AI59" s="198">
        <f>ROUND(N(data!BH92), 0)</f>
        <v>4230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084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084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861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084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660007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084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1">
        <f>ROUND(N(data!BL60), 2)</f>
        <v>32.99</v>
      </c>
      <c r="G63" s="198">
        <f>ROUND(N(data!BL61), 0)</f>
        <v>2436464</v>
      </c>
      <c r="H63" s="198">
        <f>ROUND(N(data!BL62), 0)</f>
        <v>229989</v>
      </c>
      <c r="I63" s="198">
        <f>ROUND(N(data!BL63), 0)</f>
        <v>0</v>
      </c>
      <c r="J63" s="198">
        <f>ROUND(N(data!BL64), 0)</f>
        <v>54896</v>
      </c>
      <c r="K63" s="198">
        <f>ROUND(N(data!BL65), 0)</f>
        <v>0</v>
      </c>
      <c r="L63" s="198">
        <f>ROUND(N(data!BL66), 0)</f>
        <v>14484</v>
      </c>
      <c r="M63" s="198">
        <f>ROUND(N(data!BL67), 0)</f>
        <v>6032</v>
      </c>
      <c r="N63" s="198">
        <f>ROUND(N(data!BL68), 0)</f>
        <v>0</v>
      </c>
      <c r="O63" s="198">
        <f>ROUND(N(data!BL69), 0)</f>
        <v>1402132</v>
      </c>
      <c r="P63" s="198">
        <f>ROUND(N(data!BL70), 0)</f>
        <v>0</v>
      </c>
      <c r="Q63" s="198">
        <f>ROUND(N(data!BL71), 0)</f>
        <v>43185</v>
      </c>
      <c r="R63" s="198">
        <f>ROUND(N(data!BL72), 0)</f>
        <v>268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634</v>
      </c>
      <c r="X63" s="198">
        <f>ROUND(N(data!BL78), 0)</f>
        <v>1353570</v>
      </c>
      <c r="Y63" s="198">
        <f>ROUND(N(data!BL79), 0)</f>
        <v>0</v>
      </c>
      <c r="Z63" s="198">
        <f>ROUND(N(data!BL80), 0)</f>
        <v>2613</v>
      </c>
      <c r="AA63" s="198">
        <f>ROUND(N(data!BL81), 0)</f>
        <v>0</v>
      </c>
      <c r="AB63" s="198">
        <f>ROUND(N(data!BL82), 0)</f>
        <v>1853</v>
      </c>
      <c r="AC63" s="198">
        <f>ROUND(N(data!BL83), 0)</f>
        <v>9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3174</v>
      </c>
      <c r="AH63" s="198">
        <f>ROUND(N(data!BL91), 0)</f>
        <v>0</v>
      </c>
      <c r="AI63" s="198">
        <f>ROUND(N(data!BL92), 0)</f>
        <v>879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084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084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1">
        <f>ROUND(N(data!BN60), 2)</f>
        <v>17.920000000000002</v>
      </c>
      <c r="G65" s="198">
        <f>ROUND(N(data!BN61), 0)</f>
        <v>3846288</v>
      </c>
      <c r="H65" s="198">
        <f>ROUND(N(data!BN62), 0)</f>
        <v>141955</v>
      </c>
      <c r="I65" s="198">
        <f>ROUND(N(data!BN63), 0)</f>
        <v>993010</v>
      </c>
      <c r="J65" s="198">
        <f>ROUND(N(data!BN64), 0)</f>
        <v>704520</v>
      </c>
      <c r="K65" s="198">
        <f>ROUND(N(data!BN65), 0)</f>
        <v>0</v>
      </c>
      <c r="L65" s="198">
        <f>ROUND(N(data!BN66), 0)</f>
        <v>427832</v>
      </c>
      <c r="M65" s="198">
        <f>ROUND(N(data!BN67), 0)</f>
        <v>19238969</v>
      </c>
      <c r="N65" s="198">
        <f>ROUND(N(data!BN68), 0)</f>
        <v>395391</v>
      </c>
      <c r="O65" s="198">
        <f>ROUND(N(data!BN69), 0)</f>
        <v>14824981</v>
      </c>
      <c r="P65" s="198">
        <f>ROUND(N(data!BN70), 0)</f>
        <v>0</v>
      </c>
      <c r="Q65" s="198">
        <f>ROUND(N(data!BN71), 0)</f>
        <v>0</v>
      </c>
      <c r="R65" s="198">
        <f>ROUND(N(data!BN72), 0)</f>
        <v>305462</v>
      </c>
      <c r="S65" s="198">
        <f>ROUND(N(data!BN73), 0)</f>
        <v>0</v>
      </c>
      <c r="T65" s="198">
        <f>ROUND(N(data!BN74), 0)</f>
        <v>0</v>
      </c>
      <c r="U65" s="198">
        <f>ROUND(N(data!BN75), 0)</f>
        <v>715837</v>
      </c>
      <c r="V65" s="198">
        <f>ROUND(N(data!BN76), 0)</f>
        <v>0</v>
      </c>
      <c r="W65" s="198">
        <f>ROUND(N(data!BN77), 0)</f>
        <v>167791</v>
      </c>
      <c r="X65" s="198">
        <f>ROUND(N(data!BN78), 0)</f>
        <v>2136793</v>
      </c>
      <c r="Y65" s="198">
        <f>ROUND(N(data!BN79), 0)</f>
        <v>48201</v>
      </c>
      <c r="Z65" s="198">
        <f>ROUND(N(data!BN80), 0)</f>
        <v>16948</v>
      </c>
      <c r="AA65" s="198">
        <f>ROUND(N(data!BN81), 0)</f>
        <v>7755467</v>
      </c>
      <c r="AB65" s="198">
        <f>ROUND(N(data!BN82), 0)</f>
        <v>124572</v>
      </c>
      <c r="AC65" s="198">
        <f>ROUND(N(data!BN83), 0)</f>
        <v>3553910</v>
      </c>
      <c r="AD65" s="198">
        <f>ROUND(N(data!BN84), 0)</f>
        <v>288628</v>
      </c>
      <c r="AE65" s="198">
        <f>ROUND(N(data!BN89), 0)</f>
        <v>0</v>
      </c>
      <c r="AF65" s="198">
        <f>ROUND(N(data!BN87), 0)</f>
        <v>0</v>
      </c>
      <c r="AG65" s="198">
        <f>ROUND(N(data!BN90), 0)</f>
        <v>20734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084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1">
        <f>ROUND(N(data!BO60), 2)</f>
        <v>3.39</v>
      </c>
      <c r="G66" s="198">
        <f>ROUND(N(data!BO61), 0)</f>
        <v>347570</v>
      </c>
      <c r="H66" s="198">
        <f>ROUND(N(data!BO62), 0)</f>
        <v>61353927</v>
      </c>
      <c r="I66" s="198">
        <f>ROUND(N(data!BO63), 0)</f>
        <v>0</v>
      </c>
      <c r="J66" s="198">
        <f>ROUND(N(data!BO64), 0)</f>
        <v>6422</v>
      </c>
      <c r="K66" s="198">
        <f>ROUND(N(data!BO65), 0)</f>
        <v>0</v>
      </c>
      <c r="L66" s="198">
        <f>ROUND(N(data!BO66), 0)</f>
        <v>23758</v>
      </c>
      <c r="M66" s="198">
        <f>ROUND(N(data!BO67), 0)</f>
        <v>0</v>
      </c>
      <c r="N66" s="198">
        <f>ROUND(N(data!BO68), 0)</f>
        <v>0</v>
      </c>
      <c r="O66" s="198">
        <f>ROUND(N(data!BO69), 0)</f>
        <v>193905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262</v>
      </c>
      <c r="X66" s="198">
        <f>ROUND(N(data!BO78), 0)</f>
        <v>193091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552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1870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084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1">
        <f>ROUND(N(data!BP60), 2)</f>
        <v>0</v>
      </c>
      <c r="G67" s="198">
        <f>ROUND(N(data!BP61), 0)</f>
        <v>6000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184784</v>
      </c>
      <c r="M67" s="198">
        <f>ROUND(N(data!BP67), 0)</f>
        <v>0</v>
      </c>
      <c r="N67" s="198">
        <f>ROUND(N(data!BP68), 0)</f>
        <v>0</v>
      </c>
      <c r="O67" s="198">
        <f>ROUND(N(data!BP69), 0)</f>
        <v>3613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3333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280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2636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084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084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084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1">
        <f>ROUND(N(data!BS60), 2)</f>
        <v>8.75</v>
      </c>
      <c r="G70" s="198">
        <f>ROUND(N(data!BS61), 0)</f>
        <v>1053606</v>
      </c>
      <c r="H70" s="198">
        <f>ROUND(N(data!BS62), 0)</f>
        <v>117299</v>
      </c>
      <c r="I70" s="198">
        <f>ROUND(N(data!BS63), 0)</f>
        <v>0</v>
      </c>
      <c r="J70" s="198">
        <f>ROUND(N(data!BS64), 0)</f>
        <v>15027</v>
      </c>
      <c r="K70" s="198">
        <f>ROUND(N(data!BS65), 0)</f>
        <v>0</v>
      </c>
      <c r="L70" s="198">
        <f>ROUND(N(data!BS66), 0)</f>
        <v>6334</v>
      </c>
      <c r="M70" s="198">
        <f>ROUND(N(data!BS67), 0)</f>
        <v>0</v>
      </c>
      <c r="N70" s="198">
        <f>ROUND(N(data!BS68), 0)</f>
        <v>0</v>
      </c>
      <c r="O70" s="198">
        <f>ROUND(N(data!BS69), 0)</f>
        <v>613783</v>
      </c>
      <c r="P70" s="198">
        <f>ROUND(N(data!BS70), 0)</f>
        <v>0</v>
      </c>
      <c r="Q70" s="198">
        <f>ROUND(N(data!BS71), 0)</f>
        <v>0</v>
      </c>
      <c r="R70" s="198">
        <f>ROUND(N(data!BS72), 0)</f>
        <v>652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585327</v>
      </c>
      <c r="Y70" s="198">
        <f>ROUND(N(data!BS79), 0)</f>
        <v>22477</v>
      </c>
      <c r="Z70" s="198">
        <f>ROUND(N(data!BS80), 0)</f>
        <v>0</v>
      </c>
      <c r="AA70" s="198">
        <f>ROUND(N(data!BS81), 0)</f>
        <v>0</v>
      </c>
      <c r="AB70" s="198">
        <f>ROUND(N(data!BS82), 0)</f>
        <v>342</v>
      </c>
      <c r="AC70" s="198">
        <f>ROUND(N(data!BS83), 0)</f>
        <v>4985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8300</v>
      </c>
      <c r="AH70" s="198">
        <f>ROUND(N(data!BS91), 0)</f>
        <v>0</v>
      </c>
      <c r="AI70" s="198">
        <f>ROUND(N(data!BS92), 0)</f>
        <v>2298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084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1">
        <f>ROUND(N(data!BT60), 2)</f>
        <v>12.79</v>
      </c>
      <c r="G71" s="198">
        <f>ROUND(N(data!BT61), 0)</f>
        <v>1232662</v>
      </c>
      <c r="H71" s="198">
        <f>ROUND(N(data!BT62), 0)</f>
        <v>158875</v>
      </c>
      <c r="I71" s="198">
        <f>ROUND(N(data!BT63), 0)</f>
        <v>0</v>
      </c>
      <c r="J71" s="198">
        <f>ROUND(N(data!BT64), 0)</f>
        <v>18712</v>
      </c>
      <c r="K71" s="198">
        <f>ROUND(N(data!BT65), 0)</f>
        <v>0</v>
      </c>
      <c r="L71" s="198">
        <f>ROUND(N(data!BT66), 0)</f>
        <v>11235</v>
      </c>
      <c r="M71" s="198">
        <f>ROUND(N(data!BT67), 0)</f>
        <v>0</v>
      </c>
      <c r="N71" s="198">
        <f>ROUND(N(data!BT68), 0)</f>
        <v>0</v>
      </c>
      <c r="O71" s="198">
        <f>ROUND(N(data!BT69), 0)</f>
        <v>689512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684801</v>
      </c>
      <c r="Y71" s="198">
        <f>ROUND(N(data!BT79), 0)</f>
        <v>0</v>
      </c>
      <c r="Z71" s="198">
        <f>ROUND(N(data!BT80), 0)</f>
        <v>580</v>
      </c>
      <c r="AA71" s="198">
        <f>ROUND(N(data!BT81), 0)</f>
        <v>0</v>
      </c>
      <c r="AB71" s="198">
        <f>ROUND(N(data!BT82), 0)</f>
        <v>0</v>
      </c>
      <c r="AC71" s="198">
        <f>ROUND(N(data!BT83), 0)</f>
        <v>4131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4588</v>
      </c>
      <c r="AH71" s="198">
        <f>ROUND(N(data!BT91), 0)</f>
        <v>0</v>
      </c>
      <c r="AI71" s="198">
        <f>ROUND(N(data!BT92), 0)</f>
        <v>1270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084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44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084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3953</v>
      </c>
      <c r="AH73" s="198">
        <f>ROUND(N(data!BV91), 0)</f>
        <v>0</v>
      </c>
      <c r="AI73" s="198">
        <f>ROUND(N(data!BV92), 0)</f>
        <v>1095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084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1">
        <f>ROUND(N(data!BW60), 2)</f>
        <v>0</v>
      </c>
      <c r="G74" s="198">
        <f>ROUND(N(data!BW61), 0)</f>
        <v>103455</v>
      </c>
      <c r="H74" s="198">
        <f>ROUND(N(data!BW62), 0)</f>
        <v>0</v>
      </c>
      <c r="I74" s="198">
        <f>ROUND(N(data!BW63), 0)</f>
        <v>39740668</v>
      </c>
      <c r="J74" s="198">
        <f>ROUND(N(data!BW64), 0)</f>
        <v>10116</v>
      </c>
      <c r="K74" s="198">
        <f>ROUND(N(data!BW65), 0)</f>
        <v>0</v>
      </c>
      <c r="L74" s="198">
        <f>ROUND(N(data!BW66), 0)</f>
        <v>164539</v>
      </c>
      <c r="M74" s="198">
        <f>ROUND(N(data!BW67), 0)</f>
        <v>0</v>
      </c>
      <c r="N74" s="198">
        <f>ROUND(N(data!BW68), 0)</f>
        <v>0</v>
      </c>
      <c r="O74" s="198">
        <f>ROUND(N(data!BW69), 0)</f>
        <v>57474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57474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2224</v>
      </c>
      <c r="AH74" s="198">
        <f>ROUND(N(data!BW91), 0)</f>
        <v>0</v>
      </c>
      <c r="AI74" s="198">
        <f>ROUND(N(data!BW92), 0)</f>
        <v>616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084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084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1">
        <f>ROUND(N(data!BY60), 2)</f>
        <v>75.989999999999995</v>
      </c>
      <c r="G76" s="198">
        <f>ROUND(N(data!BY61), 0)</f>
        <v>10810898</v>
      </c>
      <c r="H76" s="198">
        <f>ROUND(N(data!BY62), 0)</f>
        <v>1106194</v>
      </c>
      <c r="I76" s="198">
        <f>ROUND(N(data!BY63), 0)</f>
        <v>2898583</v>
      </c>
      <c r="J76" s="198">
        <f>ROUND(N(data!BY64), 0)</f>
        <v>120416</v>
      </c>
      <c r="K76" s="198">
        <f>ROUND(N(data!BY65), 0)</f>
        <v>0</v>
      </c>
      <c r="L76" s="198">
        <f>ROUND(N(data!BY66), 0)</f>
        <v>1846871</v>
      </c>
      <c r="M76" s="198">
        <f>ROUND(N(data!BY67), 0)</f>
        <v>0</v>
      </c>
      <c r="N76" s="198">
        <f>ROUND(N(data!BY68), 0)</f>
        <v>85</v>
      </c>
      <c r="O76" s="198">
        <f>ROUND(N(data!BY69), 0)</f>
        <v>7078132</v>
      </c>
      <c r="P76" s="198">
        <f>ROUND(N(data!BY70), 0)</f>
        <v>0</v>
      </c>
      <c r="Q76" s="198">
        <f>ROUND(N(data!BY71), 0)</f>
        <v>301121</v>
      </c>
      <c r="R76" s="198">
        <f>ROUND(N(data!BY72), 0)</f>
        <v>4126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106894</v>
      </c>
      <c r="X76" s="198">
        <f>ROUND(N(data!BY78), 0)</f>
        <v>6005959</v>
      </c>
      <c r="Y76" s="198">
        <f>ROUND(N(data!BY79), 0)</f>
        <v>136050</v>
      </c>
      <c r="Z76" s="198">
        <f>ROUND(N(data!BY80), 0)</f>
        <v>60594</v>
      </c>
      <c r="AA76" s="198">
        <f>ROUND(N(data!BY81), 0)</f>
        <v>0</v>
      </c>
      <c r="AB76" s="198">
        <f>ROUND(N(data!BY82), 0)</f>
        <v>12864</v>
      </c>
      <c r="AC76" s="198">
        <f>ROUND(N(data!BY83), 0)</f>
        <v>450524</v>
      </c>
      <c r="AD76" s="198">
        <f>ROUND(N(data!BY84), 0)</f>
        <v>-968</v>
      </c>
      <c r="AE76" s="198">
        <f>ROUND(N(data!BY89), 0)</f>
        <v>0</v>
      </c>
      <c r="AF76" s="198">
        <f>ROUND(N(data!BY87), 0)</f>
        <v>0</v>
      </c>
      <c r="AG76" s="198">
        <f>ROUND(N(data!BY90), 0)</f>
        <v>23737</v>
      </c>
      <c r="AH76" s="198">
        <f>ROUND(N(data!BY91), 0)</f>
        <v>0</v>
      </c>
      <c r="AI76" s="198">
        <f>ROUND(N(data!BY92), 0)</f>
        <v>6573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084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1">
        <f>ROUND(N(data!BZ60), 2)</f>
        <v>108.04</v>
      </c>
      <c r="G77" s="198">
        <f>ROUND(N(data!BZ61), 0)</f>
        <v>9180168</v>
      </c>
      <c r="H77" s="198">
        <f>ROUND(N(data!BZ62), 0)</f>
        <v>1574920</v>
      </c>
      <c r="I77" s="198">
        <f>ROUND(N(data!BZ63), 0)</f>
        <v>44</v>
      </c>
      <c r="J77" s="198">
        <f>ROUND(N(data!BZ64), 0)</f>
        <v>16864</v>
      </c>
      <c r="K77" s="198">
        <f>ROUND(N(data!BZ65), 0)</f>
        <v>0</v>
      </c>
      <c r="L77" s="198">
        <f>ROUND(N(data!BZ66), 0)</f>
        <v>2560</v>
      </c>
      <c r="M77" s="198">
        <f>ROUND(N(data!BZ67), 0)</f>
        <v>1522</v>
      </c>
      <c r="N77" s="198">
        <f>ROUND(N(data!BZ68), 0)</f>
        <v>0</v>
      </c>
      <c r="O77" s="198">
        <f>ROUND(N(data!BZ69), 0)</f>
        <v>5327920</v>
      </c>
      <c r="P77" s="198">
        <f>ROUND(N(data!BZ70), 0)</f>
        <v>0</v>
      </c>
      <c r="Q77" s="198">
        <f>ROUND(N(data!BZ71), 0)</f>
        <v>153905</v>
      </c>
      <c r="R77" s="198">
        <f>ROUND(N(data!BZ72), 0)</f>
        <v>150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5100012</v>
      </c>
      <c r="Y77" s="198">
        <f>ROUND(N(data!BZ79), 0)</f>
        <v>66177</v>
      </c>
      <c r="Z77" s="198">
        <f>ROUND(N(data!BZ80), 0)</f>
        <v>2625</v>
      </c>
      <c r="AA77" s="198">
        <f>ROUND(N(data!BZ81), 0)</f>
        <v>0</v>
      </c>
      <c r="AB77" s="198">
        <f>ROUND(N(data!BZ82), 0)</f>
        <v>0</v>
      </c>
      <c r="AC77" s="198">
        <f>ROUND(N(data!BZ83), 0)</f>
        <v>5051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1310</v>
      </c>
      <c r="AH77" s="198">
        <f>ROUND(N(data!BZ91), 0)</f>
        <v>0</v>
      </c>
      <c r="AI77" s="198">
        <f>ROUND(N(data!BZ92), 0)</f>
        <v>363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084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1">
        <f>ROUND(N(data!CA60), 2)</f>
        <v>83.18</v>
      </c>
      <c r="G78" s="198">
        <f>ROUND(N(data!CA61), 0)</f>
        <v>8052575</v>
      </c>
      <c r="H78" s="198">
        <f>ROUND(N(data!CA62), 0)</f>
        <v>162118</v>
      </c>
      <c r="I78" s="198">
        <f>ROUND(N(data!CA63), 0)</f>
        <v>9880125</v>
      </c>
      <c r="J78" s="198">
        <f>ROUND(N(data!CA64), 0)</f>
        <v>10228</v>
      </c>
      <c r="K78" s="198">
        <f>ROUND(N(data!CA65), 0)</f>
        <v>0</v>
      </c>
      <c r="L78" s="198">
        <f>ROUND(N(data!CA66), 0)</f>
        <v>39786</v>
      </c>
      <c r="M78" s="198">
        <f>ROUND(N(data!CA67), 0)</f>
        <v>0</v>
      </c>
      <c r="N78" s="198">
        <f>ROUND(N(data!CA68), 0)</f>
        <v>13250</v>
      </c>
      <c r="O78" s="198">
        <f>ROUND(N(data!CA69), 0)</f>
        <v>5130794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4473582</v>
      </c>
      <c r="Y78" s="198">
        <f>ROUND(N(data!CA79), 0)</f>
        <v>1041</v>
      </c>
      <c r="Z78" s="198">
        <f>ROUND(N(data!CA80), 0)</f>
        <v>34544</v>
      </c>
      <c r="AA78" s="198">
        <f>ROUND(N(data!CA81), 0)</f>
        <v>0</v>
      </c>
      <c r="AB78" s="198">
        <f>ROUND(N(data!CA82), 0)</f>
        <v>0</v>
      </c>
      <c r="AC78" s="198">
        <f>ROUND(N(data!CA83), 0)</f>
        <v>621627</v>
      </c>
      <c r="AD78" s="198">
        <f>ROUND(N(data!CA84), 0)</f>
        <v>442404</v>
      </c>
      <c r="AE78" s="198">
        <f>ROUND(N(data!CA89), 0)</f>
        <v>0</v>
      </c>
      <c r="AF78" s="198">
        <f>ROUND(N(data!CA87), 0)</f>
        <v>0</v>
      </c>
      <c r="AG78" s="198">
        <f>ROUND(N(data!CA90), 0)</f>
        <v>2048</v>
      </c>
      <c r="AH78" s="198">
        <f>ROUND(N(data!CA91), 0)</f>
        <v>0</v>
      </c>
      <c r="AI78" s="198">
        <f>ROUND(N(data!CA92), 0)</f>
        <v>567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084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1">
        <f>ROUND(N(data!CB60), 2)</f>
        <v>32.33</v>
      </c>
      <c r="G79" s="198">
        <f>ROUND(N(data!CB61), 0)</f>
        <v>2935828</v>
      </c>
      <c r="H79" s="198">
        <f>ROUND(N(data!CB62), 0)</f>
        <v>355694</v>
      </c>
      <c r="I79" s="198">
        <f>ROUND(N(data!CB63), 0)</f>
        <v>187993</v>
      </c>
      <c r="J79" s="198">
        <f>ROUND(N(data!CB64), 0)</f>
        <v>41208</v>
      </c>
      <c r="K79" s="198">
        <f>ROUND(N(data!CB65), 0)</f>
        <v>0</v>
      </c>
      <c r="L79" s="198">
        <f>ROUND(N(data!CB66), 0)</f>
        <v>57061</v>
      </c>
      <c r="M79" s="198">
        <f>ROUND(N(data!CB67), 0)</f>
        <v>0</v>
      </c>
      <c r="N79" s="198">
        <f>ROUND(N(data!CB68), 0)</f>
        <v>44280</v>
      </c>
      <c r="O79" s="198">
        <f>ROUND(N(data!CB69), 0)</f>
        <v>1817595</v>
      </c>
      <c r="P79" s="198">
        <f>ROUND(N(data!CB70), 0)</f>
        <v>0</v>
      </c>
      <c r="Q79" s="198">
        <f>ROUND(N(data!CB71), 0)</f>
        <v>9524</v>
      </c>
      <c r="R79" s="198">
        <f>ROUND(N(data!CB72), 0)</f>
        <v>768</v>
      </c>
      <c r="S79" s="198">
        <f>ROUND(N(data!CB73), 0)</f>
        <v>0</v>
      </c>
      <c r="T79" s="198">
        <f>ROUND(N(data!CB74), 0)</f>
        <v>0</v>
      </c>
      <c r="U79" s="198">
        <f>ROUND(N(data!CB75), 0)</f>
        <v>150</v>
      </c>
      <c r="V79" s="198">
        <f>ROUND(N(data!CB76), 0)</f>
        <v>0</v>
      </c>
      <c r="W79" s="198">
        <f>ROUND(N(data!CB77), 0)</f>
        <v>3382</v>
      </c>
      <c r="X79" s="198">
        <f>ROUND(N(data!CB78), 0)</f>
        <v>1630990</v>
      </c>
      <c r="Y79" s="198">
        <f>ROUND(N(data!CB79), 0)</f>
        <v>0</v>
      </c>
      <c r="Z79" s="198">
        <f>ROUND(N(data!CB80), 0)</f>
        <v>23203</v>
      </c>
      <c r="AA79" s="198">
        <f>ROUND(N(data!CB81), 0)</f>
        <v>0</v>
      </c>
      <c r="AB79" s="198">
        <f>ROUND(N(data!CB82), 0)</f>
        <v>13740</v>
      </c>
      <c r="AC79" s="198">
        <f>ROUND(N(data!CB83), 0)</f>
        <v>135838</v>
      </c>
      <c r="AD79" s="198">
        <f>ROUND(N(data!CB84), 0)</f>
        <v>284457</v>
      </c>
      <c r="AE79" s="198">
        <f>ROUND(N(data!CB89), 0)</f>
        <v>0</v>
      </c>
      <c r="AF79" s="198">
        <f>ROUND(N(data!CB87), 0)</f>
        <v>0</v>
      </c>
      <c r="AG79" s="198">
        <f>ROUND(N(data!CB90), 0)</f>
        <v>2682</v>
      </c>
      <c r="AH79" s="198">
        <f>ROUND(N(data!CB91), 0)</f>
        <v>0</v>
      </c>
      <c r="AI79" s="198">
        <f>ROUND(N(data!CB92), 0)</f>
        <v>743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084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1">
        <f>ROUND(N(data!CC60), 2)</f>
        <v>46.37</v>
      </c>
      <c r="G80" s="198">
        <f>ROUND(N(data!CC61), 0)</f>
        <v>5337034</v>
      </c>
      <c r="H80" s="198">
        <f>ROUND(N(data!CC62), 0)</f>
        <v>1322334</v>
      </c>
      <c r="I80" s="198">
        <f>ROUND(N(data!CC63), 0)</f>
        <v>1058</v>
      </c>
      <c r="J80" s="198">
        <f>ROUND(N(data!CC64), 0)</f>
        <v>157054</v>
      </c>
      <c r="K80" s="198">
        <f>ROUND(N(data!CC65), 0)</f>
        <v>0</v>
      </c>
      <c r="L80" s="198">
        <f>ROUND(N(data!CC66), 0)</f>
        <v>166800</v>
      </c>
      <c r="M80" s="198">
        <f>ROUND(N(data!CC67), 0)</f>
        <v>32171</v>
      </c>
      <c r="N80" s="198">
        <f>ROUND(N(data!CC68), 0)</f>
        <v>195709</v>
      </c>
      <c r="O80" s="198">
        <f>ROUND(N(data!CC69), 0)</f>
        <v>61688070</v>
      </c>
      <c r="P80" s="198">
        <f>ROUND(N(data!CC70), 0)</f>
        <v>345</v>
      </c>
      <c r="Q80" s="198">
        <f>ROUND(N(data!CC71), 0)</f>
        <v>0</v>
      </c>
      <c r="R80" s="198">
        <f>ROUND(N(data!CC72), 0)</f>
        <v>769</v>
      </c>
      <c r="S80" s="198">
        <f>ROUND(N(data!CC73), 0)</f>
        <v>8077058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1317</v>
      </c>
      <c r="X80" s="198">
        <f>ROUND(N(data!CC78), 0)</f>
        <v>2964972</v>
      </c>
      <c r="Y80" s="198">
        <f>ROUND(N(data!CC79), 0)</f>
        <v>8080</v>
      </c>
      <c r="Z80" s="198">
        <f>ROUND(N(data!CC80), 0)</f>
        <v>289788</v>
      </c>
      <c r="AA80" s="198">
        <f>ROUND(N(data!CC81), 0)</f>
        <v>50329634</v>
      </c>
      <c r="AB80" s="198">
        <f>ROUND(N(data!CC82), 0)</f>
        <v>1594</v>
      </c>
      <c r="AC80" s="198">
        <f>ROUND(N(data!CC83), 0)</f>
        <v>14513</v>
      </c>
      <c r="AD80" s="198">
        <f>ROUND(N(data!CC84), 0)</f>
        <v>23500</v>
      </c>
      <c r="AE80" s="198">
        <f>ROUND(N(data!CC89), 0)</f>
        <v>0</v>
      </c>
      <c r="AF80" s="198">
        <f>ROUND(N(data!CC87), 0)</f>
        <v>0</v>
      </c>
      <c r="AG80" s="198">
        <f>ROUND(N(data!CC90), 0)</f>
        <v>10509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Providence Regional Medical Center Everett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H-084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1321 Colby Avenue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1321 Colby Avenue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Everett,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4" zoomScale="85" zoomScaleNormal="85" workbookViewId="0">
      <selection activeCell="C45" sqref="C45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084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31661711</v>
      </c>
      <c r="C15" s="228">
        <f>data!C85</f>
        <v>33665474</v>
      </c>
      <c r="D15" s="228">
        <f>ROUND(N('Prior Year'!C59), 0)</f>
        <v>13813</v>
      </c>
      <c r="E15" s="1">
        <f>data!C59</f>
        <v>13957</v>
      </c>
      <c r="F15" s="205">
        <f t="shared" ref="F15:F59" si="0">IF(B15=0,"",IF(D15=0,"",B15/D15))</f>
        <v>2292.1675957431407</v>
      </c>
      <c r="G15" s="205">
        <f t="shared" ref="G15:G29" si="1">IF(C15=0,"",IF(E15=0,"",C15/E15))</f>
        <v>2412.0852618757613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734</v>
      </c>
      <c r="B17" s="228">
        <f>ROUND(N('Prior Year'!E85), 0)</f>
        <v>157438953</v>
      </c>
      <c r="C17" s="228">
        <f>data!E85</f>
        <v>162131809</v>
      </c>
      <c r="D17" s="228">
        <f>ROUND(N('Prior Year'!E59), 0)</f>
        <v>123526</v>
      </c>
      <c r="E17" s="1">
        <f>data!E59</f>
        <v>123352</v>
      </c>
      <c r="F17" s="205">
        <f t="shared" si="0"/>
        <v>1274.5410116088919</v>
      </c>
      <c r="G17" s="205">
        <f t="shared" si="1"/>
        <v>1314.3833014462675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7376193</v>
      </c>
      <c r="C19" s="228">
        <f>data!G85</f>
        <v>5237814.2300000004</v>
      </c>
      <c r="D19" s="228">
        <f>ROUND(N('Prior Year'!G59), 0)</f>
        <v>4980</v>
      </c>
      <c r="E19" s="1">
        <f>data!G59</f>
        <v>3555</v>
      </c>
      <c r="F19" s="205">
        <f t="shared" si="0"/>
        <v>1481.1632530120482</v>
      </c>
      <c r="G19" s="205">
        <f t="shared" si="1"/>
        <v>1473.3654655414909</v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11533932</v>
      </c>
      <c r="C20" s="228">
        <f>data!H85</f>
        <v>11166300</v>
      </c>
      <c r="D20" s="228">
        <f>ROUND(N('Prior Year'!H59), 0)</f>
        <v>7514</v>
      </c>
      <c r="E20" s="1">
        <f>data!H59</f>
        <v>7802</v>
      </c>
      <c r="F20" s="205">
        <f t="shared" si="0"/>
        <v>1534.992281075326</v>
      </c>
      <c r="G20" s="205">
        <f t="shared" si="1"/>
        <v>1431.2099461676494</v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5597141</v>
      </c>
      <c r="C21" s="228">
        <f>data!I85</f>
        <v>6566279</v>
      </c>
      <c r="D21" s="228">
        <f>ROUND(N('Prior Year'!I59), 0)</f>
        <v>3682</v>
      </c>
      <c r="E21" s="1">
        <f>data!I59</f>
        <v>4266</v>
      </c>
      <c r="F21" s="205">
        <f t="shared" si="0"/>
        <v>1520.1360673546985</v>
      </c>
      <c r="G21" s="205">
        <f t="shared" si="1"/>
        <v>1539.212142522269</v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17730772</v>
      </c>
      <c r="C22" s="228">
        <f>data!J85</f>
        <v>17823413.25</v>
      </c>
      <c r="D22" s="228">
        <f>ROUND(N('Prior Year'!J59), 0)</f>
        <v>8165</v>
      </c>
      <c r="E22" s="1">
        <f>data!J59</f>
        <v>13716</v>
      </c>
      <c r="F22" s="205">
        <f t="shared" si="0"/>
        <v>2171.5581139007959</v>
      </c>
      <c r="G22" s="205">
        <f t="shared" si="1"/>
        <v>1299.4614501312335</v>
      </c>
      <c r="H22" s="6">
        <f t="shared" si="2"/>
        <v>-0.4015995050682778</v>
      </c>
      <c r="I22" s="228" t="s">
        <v>1373</v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21045</v>
      </c>
      <c r="C25" s="228">
        <f>data!M85</f>
        <v>-30695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40482605</v>
      </c>
      <c r="C27" s="228">
        <f>data!O85</f>
        <v>38133470</v>
      </c>
      <c r="D27" s="228">
        <f>ROUND(N('Prior Year'!O59), 0)</f>
        <v>3670</v>
      </c>
      <c r="E27" s="1">
        <f>data!O59</f>
        <v>3925</v>
      </c>
      <c r="F27" s="205">
        <f t="shared" si="0"/>
        <v>11030.682561307902</v>
      </c>
      <c r="G27" s="205">
        <f t="shared" si="1"/>
        <v>9715.5337579617826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103678972</v>
      </c>
      <c r="C28" s="228">
        <f>data!P85</f>
        <v>96722743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8884925</v>
      </c>
      <c r="C29" s="228">
        <f>data!Q85</f>
        <v>9247362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16240590</v>
      </c>
      <c r="C30" s="228">
        <f>data!R85</f>
        <v>17584558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761468</v>
      </c>
      <c r="C31" s="228">
        <f>data!S85</f>
        <v>-33236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3885204</v>
      </c>
      <c r="C32" s="228">
        <f>data!T85</f>
        <v>3731623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33718443</v>
      </c>
      <c r="C33" s="228">
        <f>data!U85</f>
        <v>31599062.420000002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34392001</v>
      </c>
      <c r="C34" s="228">
        <f>data!V85</f>
        <v>39317388.93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4589991</v>
      </c>
      <c r="C35" s="228">
        <f>data!W85</f>
        <v>3935412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754</v>
      </c>
      <c r="B36" s="228">
        <f>ROUND(N('Prior Year'!X85), 0)</f>
        <v>7071631</v>
      </c>
      <c r="C36" s="228">
        <f>data!X85</f>
        <v>6999193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37533333</v>
      </c>
      <c r="C37" s="228">
        <f>data!Y85</f>
        <v>35892138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11593880</v>
      </c>
      <c r="C38" s="228">
        <f>data!Z85</f>
        <v>10305039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7936917</v>
      </c>
      <c r="C39" s="228">
        <f>data!AA85</f>
        <v>7736963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40177999</v>
      </c>
      <c r="C40" s="228">
        <f>data!AB85</f>
        <v>35475744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13180708</v>
      </c>
      <c r="C41" s="228">
        <f>data!AC85</f>
        <v>13271754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2797201</v>
      </c>
      <c r="C42" s="228">
        <f>data!AD85</f>
        <v>2857953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14208020</v>
      </c>
      <c r="C43" s="228">
        <f>data!AE85</f>
        <v>12269914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41652713</v>
      </c>
      <c r="C45" s="228">
        <f>data!AG85</f>
        <v>38224759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29261313</v>
      </c>
      <c r="C48" s="228">
        <f>data!AJ85</f>
        <v>27656388.369999997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7555645</v>
      </c>
      <c r="C53" s="228">
        <f>data!AO85</f>
        <v>9164189.120000001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788021</v>
      </c>
      <c r="C59" s="228">
        <f>data!AU85</f>
        <v>600181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6680881</v>
      </c>
      <c r="C60" s="228">
        <f>data!AV85</f>
        <v>6238032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543365</v>
      </c>
      <c r="C61" s="228">
        <f>data!AW85</f>
        <v>372286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434203</v>
      </c>
      <c r="C62" s="228">
        <f>data!AX85</f>
        <v>481843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16350174</v>
      </c>
      <c r="C63" s="228">
        <f>data!AY85</f>
        <v>14420449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3285664</v>
      </c>
      <c r="C64" s="228">
        <f>data!AZ85</f>
        <v>3245877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3709541</v>
      </c>
      <c r="C65" s="228">
        <f>data!BA85</f>
        <v>4290997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12312125</v>
      </c>
      <c r="C66" s="228">
        <f>data!BB85</f>
        <v>12176654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2964846</v>
      </c>
      <c r="C67" s="228">
        <f>data!BC85</f>
        <v>2951356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-41544</v>
      </c>
      <c r="C68" s="228">
        <f>data!BD85</f>
        <v>2165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44307038</v>
      </c>
      <c r="C69" s="228">
        <f>data!BE85</f>
        <v>39642235.760000005</v>
      </c>
      <c r="D69" s="228">
        <f>ROUND(N('Prior Year'!BE59), 0)</f>
        <v>1112828</v>
      </c>
      <c r="E69" s="1">
        <f>data!BE59</f>
        <v>1112832</v>
      </c>
      <c r="F69" s="205">
        <f>IF(B69=0,"",IF(D69=0,"",B69/D69))</f>
        <v>39.814812351953762</v>
      </c>
      <c r="G69" s="205">
        <f t="shared" si="4"/>
        <v>35.622839530135728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788</v>
      </c>
      <c r="B70" s="228">
        <f>ROUND(N('Prior Year'!BF85), 0)</f>
        <v>0</v>
      </c>
      <c r="C70" s="228">
        <f>data!BF85</f>
        <v>0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1942015</v>
      </c>
      <c r="C71" s="228">
        <f>data!BG85</f>
        <v>1700400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11638</v>
      </c>
      <c r="C72" s="228">
        <f>data!BH85</f>
        <v>14018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0</v>
      </c>
      <c r="C73" s="228">
        <f>data!BI85</f>
        <v>0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485</v>
      </c>
      <c r="C74" s="228">
        <f>data!BJ85</f>
        <v>0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479987</v>
      </c>
      <c r="C75" s="228">
        <f>data!BK85</f>
        <v>660007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4183345</v>
      </c>
      <c r="C76" s="228">
        <f>data!BL85</f>
        <v>4143997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48155612</v>
      </c>
      <c r="C78" s="228">
        <f>data!BN85</f>
        <v>40284317.939999998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579471</v>
      </c>
      <c r="C79" s="228">
        <f>data!BO85</f>
        <v>61925582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74805</v>
      </c>
      <c r="C80" s="228">
        <f>data!BP85</f>
        <v>194397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0</v>
      </c>
      <c r="C82" s="228">
        <f>data!BR85</f>
        <v>0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2288045</v>
      </c>
      <c r="C83" s="228">
        <f>data!BS85</f>
        <v>1806049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2043339</v>
      </c>
      <c r="C84" s="228">
        <f>data!BT85</f>
        <v>2110996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8113</v>
      </c>
      <c r="C85" s="228">
        <f>data!BU85</f>
        <v>44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2235</v>
      </c>
      <c r="C86" s="228">
        <f>data!BV85</f>
        <v>0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37319423</v>
      </c>
      <c r="C87" s="228">
        <f>data!BW85</f>
        <v>40076252.07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433</v>
      </c>
      <c r="C88" s="228">
        <f>data!BX85</f>
        <v>0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23236361</v>
      </c>
      <c r="C89" s="228">
        <f>data!BY85</f>
        <v>23862147.219999999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5746959</v>
      </c>
      <c r="C90" s="228">
        <f>data!BZ85</f>
        <v>16103998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20988413</v>
      </c>
      <c r="C91" s="228">
        <f>data!CA85</f>
        <v>22846472.48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5913982</v>
      </c>
      <c r="C92" s="228">
        <f>data!CB85</f>
        <v>5155202.32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28015899</v>
      </c>
      <c r="C93" s="228">
        <f>data!CC85</f>
        <v>68876730.400000006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0</v>
      </c>
      <c r="C94" s="228">
        <f>data!CD85</f>
        <v>0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F16" sqref="F16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1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2312831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1" t="s">
        <v>1376</v>
      </c>
      <c r="B15" s="267"/>
      <c r="C15" s="267"/>
      <c r="D15" s="267">
        <v>440272.67</v>
      </c>
    </row>
    <row r="16" spans="1:4" ht="15.75" x14ac:dyDescent="0.25">
      <c r="A16" s="1" t="s">
        <v>1377</v>
      </c>
      <c r="B16" s="267"/>
      <c r="C16" s="267"/>
      <c r="D16" s="267">
        <v>410884.16</v>
      </c>
    </row>
    <row r="17" spans="1:4" ht="15.75" x14ac:dyDescent="0.25">
      <c r="A17" s="1" t="s">
        <v>1375</v>
      </c>
      <c r="B17" s="267"/>
      <c r="C17" s="267"/>
      <c r="D17" s="267">
        <v>403979.43</v>
      </c>
    </row>
    <row r="18" spans="1:4" ht="15.75" x14ac:dyDescent="0.25">
      <c r="A18" s="267" t="s">
        <v>823</v>
      </c>
      <c r="B18" s="267"/>
      <c r="C18" s="267"/>
      <c r="D18" s="267"/>
    </row>
    <row r="19" spans="1:4" ht="15.75" x14ac:dyDescent="0.25">
      <c r="A19" s="267" t="s">
        <v>823</v>
      </c>
      <c r="B19" s="267"/>
      <c r="C19" s="267"/>
      <c r="D19" s="267"/>
    </row>
    <row r="20" spans="1:4" ht="15.75" x14ac:dyDescent="0.25">
      <c r="A20" s="267" t="s">
        <v>823</v>
      </c>
      <c r="B20" s="267"/>
      <c r="C20" s="267"/>
      <c r="D20" s="267"/>
    </row>
    <row r="21" spans="1:4" ht="15.75" x14ac:dyDescent="0.25">
      <c r="A21" s="267" t="s">
        <v>823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5623048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1" t="s">
        <v>1370</v>
      </c>
      <c r="B29" s="267"/>
      <c r="C29" s="267"/>
      <c r="D29" s="267">
        <v>3664000</v>
      </c>
    </row>
    <row r="30" spans="1:4" ht="15.75" x14ac:dyDescent="0.25">
      <c r="A30" s="1" t="s">
        <v>1374</v>
      </c>
      <c r="B30" s="267"/>
      <c r="C30" s="267"/>
      <c r="D30" s="267">
        <v>612674.56999999995</v>
      </c>
    </row>
    <row r="31" spans="1:4" ht="15.75" x14ac:dyDescent="0.25">
      <c r="A31" s="267" t="s">
        <v>825</v>
      </c>
      <c r="B31" s="267"/>
      <c r="C31" s="267"/>
      <c r="D31" s="267"/>
    </row>
    <row r="32" spans="1:4" ht="15.75" x14ac:dyDescent="0.25">
      <c r="A32" s="267" t="s">
        <v>825</v>
      </c>
      <c r="B32" s="267"/>
      <c r="C32" s="267"/>
      <c r="D32" s="267"/>
    </row>
    <row r="33" spans="1:4" ht="15.75" x14ac:dyDescent="0.25">
      <c r="A33" s="267" t="s">
        <v>825</v>
      </c>
      <c r="B33" s="267"/>
      <c r="C33" s="267"/>
      <c r="D33" s="267"/>
    </row>
    <row r="34" spans="1:4" ht="15.75" x14ac:dyDescent="0.25">
      <c r="A34" s="267" t="s">
        <v>825</v>
      </c>
      <c r="B34" s="267"/>
      <c r="C34" s="267"/>
      <c r="D34" s="267"/>
    </row>
    <row r="35" spans="1:4" ht="15.75" x14ac:dyDescent="0.25">
      <c r="A35" s="267" t="s">
        <v>825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H-84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Providence Regional Medical Center Everett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Snohomish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Kim Williams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Mary Beth Formby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Pam Daniels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425-261-4050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425-261-4051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 xml:space="preserve"> X</v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27370</v>
      </c>
      <c r="G23" s="67">
        <f>data!D127</f>
        <v>174411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3925</v>
      </c>
      <c r="G26" s="67">
        <f>data!D130</f>
        <v>13716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89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390</v>
      </c>
      <c r="E32" s="64" t="s">
        <v>844</v>
      </c>
      <c r="F32" s="67"/>
      <c r="G32" s="67">
        <f>data!C141</f>
        <v>14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13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46</v>
      </c>
      <c r="E34" s="64" t="s">
        <v>347</v>
      </c>
      <c r="F34" s="67"/>
      <c r="G34" s="67">
        <f>data!E143</f>
        <v>576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24</v>
      </c>
      <c r="E36" s="64" t="s">
        <v>348</v>
      </c>
      <c r="F36" s="67"/>
      <c r="G36" s="67">
        <f>data!C144</f>
        <v>595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Providence Regional Medical Center Everett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856</v>
      </c>
      <c r="B6" s="79" t="s">
        <v>332</v>
      </c>
      <c r="C6" s="79" t="s">
        <v>857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13555</v>
      </c>
      <c r="C7" s="127">
        <f>data!B155</f>
        <v>86374</v>
      </c>
      <c r="D7" s="127">
        <f>data!B156</f>
        <v>217643</v>
      </c>
      <c r="E7" s="127">
        <f>data!B157</f>
        <v>1145607768</v>
      </c>
      <c r="F7" s="127">
        <f>data!B158</f>
        <v>601781388</v>
      </c>
      <c r="G7" s="127">
        <f>data!B157+data!B158</f>
        <v>1747389156</v>
      </c>
    </row>
    <row r="8" spans="1:7" ht="20.100000000000001" customHeight="1" x14ac:dyDescent="0.25">
      <c r="A8" s="63" t="s">
        <v>354</v>
      </c>
      <c r="B8" s="127">
        <f>data!C154</f>
        <v>4968</v>
      </c>
      <c r="C8" s="127">
        <f>data!C155</f>
        <v>31655</v>
      </c>
      <c r="D8" s="127">
        <f>data!C156</f>
        <v>79764</v>
      </c>
      <c r="E8" s="127">
        <f>data!C157</f>
        <v>414360275</v>
      </c>
      <c r="F8" s="127">
        <f>data!C158</f>
        <v>226040145</v>
      </c>
      <c r="G8" s="127">
        <f>data!C157+data!C158</f>
        <v>640400420</v>
      </c>
    </row>
    <row r="9" spans="1:7" ht="20.100000000000001" customHeight="1" x14ac:dyDescent="0.25">
      <c r="A9" s="63" t="s">
        <v>858</v>
      </c>
      <c r="B9" s="127">
        <f>data!D154</f>
        <v>8848</v>
      </c>
      <c r="C9" s="127">
        <f>data!D155</f>
        <v>56382</v>
      </c>
      <c r="D9" s="127">
        <f>data!D156</f>
        <v>142070</v>
      </c>
      <c r="E9" s="127">
        <f>data!D157</f>
        <v>589822398</v>
      </c>
      <c r="F9" s="127">
        <f>data!D158</f>
        <v>550810802</v>
      </c>
      <c r="G9" s="127">
        <f>data!D157+data!D158</f>
        <v>1140633200</v>
      </c>
    </row>
    <row r="10" spans="1:7" ht="20.100000000000001" customHeight="1" x14ac:dyDescent="0.25">
      <c r="A10" s="78" t="s">
        <v>229</v>
      </c>
      <c r="B10" s="127">
        <f>data!E154</f>
        <v>27371</v>
      </c>
      <c r="C10" s="127">
        <f>data!E155</f>
        <v>174411</v>
      </c>
      <c r="D10" s="127">
        <f>data!E156</f>
        <v>439477</v>
      </c>
      <c r="E10" s="127">
        <f>data!E157</f>
        <v>2149790441</v>
      </c>
      <c r="F10" s="127">
        <f>data!E158</f>
        <v>1378632335</v>
      </c>
      <c r="G10" s="127">
        <f>E10+F10</f>
        <v>3528422776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332</v>
      </c>
      <c r="C15" s="79" t="s">
        <v>857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856</v>
      </c>
      <c r="B24" s="79" t="s">
        <v>332</v>
      </c>
      <c r="C24" s="79" t="s">
        <v>857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Providence Regional Medical Center Everett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27078241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6433631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42683693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20608217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1820986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98624768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1589556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3498409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5087965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8077058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8077058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7209138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50329634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57538772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-1276652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16964329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15687677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Providence Regional Medical Center Everett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386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23626040</v>
      </c>
      <c r="D7" s="67">
        <f>data!C211</f>
        <v>0</v>
      </c>
      <c r="E7" s="67">
        <f>data!D211</f>
        <v>0</v>
      </c>
      <c r="F7" s="67">
        <f>data!E211</f>
        <v>23626040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12813384</v>
      </c>
      <c r="D8" s="67">
        <f>data!C212</f>
        <v>0</v>
      </c>
      <c r="E8" s="67">
        <f>data!D212</f>
        <v>0</v>
      </c>
      <c r="F8" s="67">
        <f>data!E212</f>
        <v>12813384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585387083</v>
      </c>
      <c r="D9" s="67">
        <f>data!C213</f>
        <v>1611504</v>
      </c>
      <c r="E9" s="67">
        <f>data!D213</f>
        <v>0</v>
      </c>
      <c r="F9" s="67">
        <f>data!E213</f>
        <v>586998587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59249625</v>
      </c>
      <c r="D11" s="67">
        <f>data!C215</f>
        <v>0</v>
      </c>
      <c r="E11" s="67">
        <f>data!D215</f>
        <v>0</v>
      </c>
      <c r="F11" s="67">
        <f>data!E215</f>
        <v>59249625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228725879</v>
      </c>
      <c r="D12" s="67">
        <f>data!C216</f>
        <v>5804602</v>
      </c>
      <c r="E12" s="67">
        <f>data!D216</f>
        <v>-52275</v>
      </c>
      <c r="F12" s="67">
        <f>data!E216</f>
        <v>234582756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-218083</v>
      </c>
      <c r="D13" s="67">
        <f>data!C217</f>
        <v>233963</v>
      </c>
      <c r="E13" s="67">
        <f>data!D217</f>
        <v>0</v>
      </c>
      <c r="F13" s="67">
        <f>data!E217</f>
        <v>15880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7888784</v>
      </c>
      <c r="D15" s="67">
        <f>data!C219</f>
        <v>13061865</v>
      </c>
      <c r="E15" s="67">
        <f>data!D219</f>
        <v>0</v>
      </c>
      <c r="F15" s="67">
        <f>data!E219</f>
        <v>20950649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917472712</v>
      </c>
      <c r="D16" s="67">
        <f>data!C220</f>
        <v>20711934</v>
      </c>
      <c r="E16" s="67">
        <f>data!D220</f>
        <v>-52275</v>
      </c>
      <c r="F16" s="67">
        <f>data!E220</f>
        <v>938236921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10234456</v>
      </c>
      <c r="D24" s="67">
        <f>data!C225</f>
        <v>585854</v>
      </c>
      <c r="E24" s="67">
        <f>data!D225</f>
        <v>0</v>
      </c>
      <c r="F24" s="67">
        <f>data!E225</f>
        <v>10820310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273534955</v>
      </c>
      <c r="D25" s="67">
        <f>data!C226</f>
        <v>20424801</v>
      </c>
      <c r="E25" s="67">
        <f>data!D226</f>
        <v>0</v>
      </c>
      <c r="F25" s="67">
        <f>data!E226</f>
        <v>293959756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49993619</v>
      </c>
      <c r="D27" s="67">
        <f>data!C228</f>
        <v>626645</v>
      </c>
      <c r="E27" s="67">
        <f>data!D228</f>
        <v>0</v>
      </c>
      <c r="F27" s="67">
        <f>data!E228</f>
        <v>50620264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198411534</v>
      </c>
      <c r="D28" s="67">
        <f>data!C229</f>
        <v>6526258</v>
      </c>
      <c r="E28" s="67">
        <f>data!D229</f>
        <v>-52275</v>
      </c>
      <c r="F28" s="67">
        <f>data!E229</f>
        <v>204990067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169653</v>
      </c>
      <c r="D29" s="67">
        <f>data!C230</f>
        <v>-269065</v>
      </c>
      <c r="E29" s="67">
        <f>data!D230</f>
        <v>0</v>
      </c>
      <c r="F29" s="67">
        <f>data!E230</f>
        <v>-99412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532344217</v>
      </c>
      <c r="D32" s="67">
        <f>data!C233</f>
        <v>27894493</v>
      </c>
      <c r="E32" s="67">
        <f>data!D233</f>
        <v>-52275</v>
      </c>
      <c r="F32" s="67">
        <f>data!E233</f>
        <v>560290985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Providence Regional Medical Center Everett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57417814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1393372681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456646611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18658962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98249931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477806963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1607633.7299999958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2446342781.73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2964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36513306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32158756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68672062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2025-05-01T22:49:34Z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SV_QUERY_LIST_4F35BF76-6C0D-4D9B-82B2-816C12CF3733">
    <vt:lpwstr>empty_477D106A-C0D6-4607-AEBD-E2C9D60EA279</vt:lpwstr>
  </property>
  <property fmtid="{D5CDD505-2E9C-101B-9397-08002B2CF9AE}" pid="14" name="SV_HIDDEN_GRID_QUERY_LIST_4F35BF76-6C0D-4D9B-82B2-816C12CF3733">
    <vt:lpwstr>empty_477D106A-C0D6-4607-AEBD-E2C9D60EA279</vt:lpwstr>
  </property>
</Properties>
</file>