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CD00AD51-4C2D-4337-B157-A1BC892221A9}" xr6:coauthVersionLast="47" xr6:coauthVersionMax="47" xr10:uidLastSave="{00000000-0000-0000-0000-000000000000}"/>
  <bookViews>
    <workbookView xWindow="-120" yWindow="-120" windowWidth="29040" windowHeight="15720" tabRatio="777" activeTab="15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G2" i="28"/>
  <c r="D9" i="4"/>
  <c r="AF2" i="29"/>
  <c r="Y2" i="29"/>
  <c r="H2" i="29"/>
  <c r="G192" i="32"/>
  <c r="AK40" i="31"/>
  <c r="F160" i="32"/>
  <c r="AK32" i="31"/>
  <c r="D128" i="32"/>
  <c r="AK17" i="31"/>
  <c r="AK16" i="31"/>
  <c r="AK9" i="31"/>
  <c r="AK8" i="31"/>
  <c r="AJ47" i="31"/>
  <c r="E223" i="32"/>
  <c r="AJ39" i="31"/>
  <c r="D191" i="32"/>
  <c r="AJ31" i="31"/>
  <c r="AJ30" i="31"/>
  <c r="C127" i="32"/>
  <c r="I95" i="32"/>
  <c r="I63" i="32"/>
  <c r="H63" i="32"/>
  <c r="AJ7" i="31"/>
  <c r="G31" i="32"/>
  <c r="AI45" i="31"/>
  <c r="AI44" i="31"/>
  <c r="C190" i="32"/>
  <c r="I158" i="32"/>
  <c r="AI29" i="31"/>
  <c r="AI28" i="31"/>
  <c r="H94" i="32"/>
  <c r="G94" i="32"/>
  <c r="G62" i="32"/>
  <c r="F62" i="32"/>
  <c r="F30" i="32"/>
  <c r="AI4" i="31"/>
  <c r="AH43" i="31"/>
  <c r="AH42" i="31"/>
  <c r="AH34" i="31"/>
  <c r="AH27" i="31"/>
  <c r="F125" i="32"/>
  <c r="F93" i="32"/>
  <c r="E93" i="32"/>
  <c r="E61" i="32"/>
  <c r="D61" i="32"/>
  <c r="D29" i="32"/>
  <c r="AH2" i="31"/>
  <c r="AH53" i="31"/>
  <c r="AH64" i="31"/>
  <c r="AJ73" i="31"/>
  <c r="AI75" i="31"/>
  <c r="AH77" i="31"/>
  <c r="G348" i="32"/>
  <c r="AG74" i="31"/>
  <c r="D348" i="32"/>
  <c r="AG68" i="31"/>
  <c r="D316" i="32"/>
  <c r="C316" i="32"/>
  <c r="AG60" i="31"/>
  <c r="AG58" i="31"/>
  <c r="I252" i="32"/>
  <c r="D252" i="32"/>
  <c r="I220" i="32"/>
  <c r="AG49" i="31"/>
  <c r="AG44" i="31"/>
  <c r="H188" i="32"/>
  <c r="G188" i="32"/>
  <c r="I156" i="32"/>
  <c r="F156" i="32"/>
  <c r="AG28" i="31"/>
  <c r="F124" i="32"/>
  <c r="AG25" i="31"/>
  <c r="G92" i="32"/>
  <c r="AG17" i="31"/>
  <c r="AG12" i="31"/>
  <c r="AG10" i="31"/>
  <c r="C60" i="32"/>
  <c r="E28" i="32"/>
  <c r="CE90" i="24"/>
  <c r="F340" i="32"/>
  <c r="E308" i="32"/>
  <c r="AD59" i="31"/>
  <c r="AD51" i="31"/>
  <c r="AD43" i="31"/>
  <c r="H148" i="32"/>
  <c r="G116" i="32"/>
  <c r="AD19" i="31"/>
  <c r="AD11" i="31"/>
  <c r="CE84" i="24"/>
  <c r="I372" i="32"/>
  <c r="AC75" i="31"/>
  <c r="AC59" i="31"/>
  <c r="AC51" i="31"/>
  <c r="AC35" i="31"/>
  <c r="AC27" i="31"/>
  <c r="AC19" i="31"/>
  <c r="AC11" i="31"/>
  <c r="CE83" i="24"/>
  <c r="AB67" i="31"/>
  <c r="AB59" i="31"/>
  <c r="AB51" i="31"/>
  <c r="AB43" i="31"/>
  <c r="AB35" i="31"/>
  <c r="AB27" i="31"/>
  <c r="AB19" i="31"/>
  <c r="AB3" i="31"/>
  <c r="AA75" i="31"/>
  <c r="AA67" i="31"/>
  <c r="AA59" i="31"/>
  <c r="AA51" i="31"/>
  <c r="AA43" i="31"/>
  <c r="AA35" i="31"/>
  <c r="AA27" i="31"/>
  <c r="AA11" i="31"/>
  <c r="AA3" i="31"/>
  <c r="Z75" i="31"/>
  <c r="Z67" i="31"/>
  <c r="Z59" i="31"/>
  <c r="Z43" i="31"/>
  <c r="Z19" i="31"/>
  <c r="Z11" i="31"/>
  <c r="Z3" i="31"/>
  <c r="Y75" i="31"/>
  <c r="Y67" i="31"/>
  <c r="Y59" i="31"/>
  <c r="Y51" i="31"/>
  <c r="Y43" i="31"/>
  <c r="Y35" i="31"/>
  <c r="Y27" i="31"/>
  <c r="Y19" i="31"/>
  <c r="Y11" i="31"/>
  <c r="Y3" i="31"/>
  <c r="X75" i="31"/>
  <c r="X67" i="31"/>
  <c r="X59" i="31"/>
  <c r="X51" i="31"/>
  <c r="X43" i="31"/>
  <c r="X35" i="31"/>
  <c r="X27" i="31"/>
  <c r="X19" i="31"/>
  <c r="X11" i="31"/>
  <c r="X3" i="31"/>
  <c r="W75" i="31"/>
  <c r="W67" i="31"/>
  <c r="W51" i="31"/>
  <c r="W43" i="31"/>
  <c r="W35" i="31"/>
  <c r="W27" i="31"/>
  <c r="W19" i="31"/>
  <c r="W11" i="31"/>
  <c r="CE77" i="24"/>
  <c r="V75" i="31"/>
  <c r="V67" i="31"/>
  <c r="V59" i="31"/>
  <c r="V51" i="31"/>
  <c r="V43" i="31"/>
  <c r="V35" i="31"/>
  <c r="V27" i="31"/>
  <c r="V19" i="31"/>
  <c r="V11" i="31"/>
  <c r="CE76" i="24"/>
  <c r="U75" i="31"/>
  <c r="U59" i="31"/>
  <c r="U51" i="31"/>
  <c r="U35" i="31"/>
  <c r="U27" i="31"/>
  <c r="U19" i="31"/>
  <c r="U11" i="31"/>
  <c r="CE75" i="24"/>
  <c r="T67" i="31"/>
  <c r="T59" i="31"/>
  <c r="T51" i="31"/>
  <c r="T43" i="31"/>
  <c r="T35" i="31"/>
  <c r="T27" i="31"/>
  <c r="T19" i="31"/>
  <c r="T3" i="31"/>
  <c r="S75" i="31"/>
  <c r="S67" i="31"/>
  <c r="S59" i="31"/>
  <c r="S51" i="31"/>
  <c r="S43" i="31"/>
  <c r="S35" i="31"/>
  <c r="S27" i="31"/>
  <c r="S11" i="31"/>
  <c r="S3" i="31"/>
  <c r="R75" i="31"/>
  <c r="R67" i="31"/>
  <c r="R59" i="31"/>
  <c r="R43" i="31"/>
  <c r="R19" i="31"/>
  <c r="R11" i="31"/>
  <c r="R3" i="31"/>
  <c r="Q75" i="31"/>
  <c r="Q67" i="31"/>
  <c r="Q59" i="31"/>
  <c r="Q51" i="31"/>
  <c r="Q43" i="31"/>
  <c r="Q35" i="31"/>
  <c r="Q27" i="31"/>
  <c r="Q19" i="31"/>
  <c r="Q11" i="31"/>
  <c r="Q3" i="31"/>
  <c r="P75" i="31"/>
  <c r="P67" i="31"/>
  <c r="P59" i="31"/>
  <c r="P51" i="31"/>
  <c r="P43" i="31"/>
  <c r="P35" i="31"/>
  <c r="P27" i="31"/>
  <c r="P19" i="31"/>
  <c r="P11" i="31"/>
  <c r="P3" i="31"/>
  <c r="N74" i="31"/>
  <c r="N73" i="31"/>
  <c r="D306" i="32"/>
  <c r="N65" i="31"/>
  <c r="N58" i="31"/>
  <c r="H210" i="32"/>
  <c r="N42" i="31"/>
  <c r="G178" i="32"/>
  <c r="G146" i="32"/>
  <c r="N33" i="31"/>
  <c r="N26" i="31"/>
  <c r="E114" i="32"/>
  <c r="E82" i="32"/>
  <c r="N17" i="31"/>
  <c r="N10" i="31"/>
  <c r="C50" i="32"/>
  <c r="CE68" i="24"/>
  <c r="I370" i="32"/>
  <c r="L74" i="31"/>
  <c r="L66" i="31"/>
  <c r="L65" i="31"/>
  <c r="C272" i="32"/>
  <c r="L57" i="31"/>
  <c r="L50" i="31"/>
  <c r="L49" i="31"/>
  <c r="H176" i="32"/>
  <c r="L41" i="31"/>
  <c r="E112" i="32"/>
  <c r="L18" i="31"/>
  <c r="D80" i="32"/>
  <c r="D48" i="32"/>
  <c r="C48" i="32"/>
  <c r="CE66" i="24"/>
  <c r="I368" i="32"/>
  <c r="D367" i="32"/>
  <c r="K73" i="31"/>
  <c r="K72" i="31"/>
  <c r="K65" i="31"/>
  <c r="K64" i="31"/>
  <c r="I239" i="32"/>
  <c r="H239" i="32"/>
  <c r="K49" i="31"/>
  <c r="K48" i="31"/>
  <c r="G175" i="32"/>
  <c r="K40" i="31"/>
  <c r="K33" i="31"/>
  <c r="D111" i="32"/>
  <c r="K17" i="31"/>
  <c r="C79" i="32"/>
  <c r="C47" i="32"/>
  <c r="CE65" i="24"/>
  <c r="I367" i="32"/>
  <c r="J80" i="31"/>
  <c r="J79" i="31"/>
  <c r="J72" i="31"/>
  <c r="J71" i="31"/>
  <c r="I270" i="32"/>
  <c r="H270" i="32"/>
  <c r="H238" i="32"/>
  <c r="G238" i="32"/>
  <c r="G206" i="32"/>
  <c r="F206" i="32"/>
  <c r="F174" i="32"/>
  <c r="E174" i="32"/>
  <c r="J32" i="31"/>
  <c r="J31" i="31"/>
  <c r="C110" i="32"/>
  <c r="I46" i="32"/>
  <c r="J8" i="31"/>
  <c r="J7" i="31"/>
  <c r="I79" i="31"/>
  <c r="I78" i="31"/>
  <c r="I71" i="31"/>
  <c r="I70" i="31"/>
  <c r="H269" i="32"/>
  <c r="G269" i="32"/>
  <c r="I55" i="31"/>
  <c r="I54" i="31"/>
  <c r="F205" i="32"/>
  <c r="E205" i="32"/>
  <c r="E173" i="32"/>
  <c r="D173" i="32"/>
  <c r="I31" i="31"/>
  <c r="I30" i="31"/>
  <c r="I23" i="31"/>
  <c r="I22" i="31"/>
  <c r="I45" i="32"/>
  <c r="H45" i="32"/>
  <c r="I7" i="31"/>
  <c r="I6" i="31"/>
  <c r="G78" i="31"/>
  <c r="G75" i="31"/>
  <c r="E331" i="32"/>
  <c r="G70" i="31"/>
  <c r="G67" i="31"/>
  <c r="D299" i="32"/>
  <c r="G62" i="31"/>
  <c r="G59" i="31"/>
  <c r="G58" i="31"/>
  <c r="F78" i="31"/>
  <c r="F75" i="31"/>
  <c r="F74" i="31"/>
  <c r="F70" i="31"/>
  <c r="E298" i="32"/>
  <c r="D298" i="32"/>
  <c r="F62" i="31"/>
  <c r="F59" i="31"/>
  <c r="C266" i="32"/>
  <c r="E234" i="32"/>
  <c r="F52" i="31"/>
  <c r="E203" i="32"/>
  <c r="F171" i="32"/>
  <c r="D171" i="32"/>
  <c r="F43" i="31"/>
  <c r="G170" i="32"/>
  <c r="H138" i="32"/>
  <c r="F138" i="32"/>
  <c r="E59" i="15"/>
  <c r="C201" i="32"/>
  <c r="E51" i="15"/>
  <c r="E49" i="15"/>
  <c r="E43" i="15"/>
  <c r="H105" i="32"/>
  <c r="G20" i="31"/>
  <c r="F105" i="32"/>
  <c r="G11" i="31"/>
  <c r="G10" i="31"/>
  <c r="G3" i="31"/>
  <c r="G2" i="31"/>
  <c r="E42" i="32"/>
  <c r="F10" i="31"/>
  <c r="F3" i="31"/>
  <c r="E41" i="32"/>
  <c r="E23" i="15"/>
  <c r="E16" i="15"/>
  <c r="E2" i="31"/>
  <c r="CE51" i="24"/>
  <c r="CE47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E78" i="31"/>
  <c r="C78" i="31"/>
  <c r="B78" i="31"/>
  <c r="A78" i="31"/>
  <c r="AK77" i="31"/>
  <c r="AJ77" i="31"/>
  <c r="AI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H75" i="31"/>
  <c r="AG75" i="31"/>
  <c r="AF75" i="31"/>
  <c r="AE75" i="31"/>
  <c r="AB75" i="31"/>
  <c r="T75" i="31"/>
  <c r="N75" i="31"/>
  <c r="L75" i="31"/>
  <c r="K75" i="31"/>
  <c r="J75" i="31"/>
  <c r="I75" i="31"/>
  <c r="E75" i="31"/>
  <c r="C75" i="31"/>
  <c r="B75" i="31"/>
  <c r="A75" i="31"/>
  <c r="AK74" i="31"/>
  <c r="AJ74" i="31"/>
  <c r="AI74" i="31"/>
  <c r="AH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K74" i="31"/>
  <c r="J74" i="31"/>
  <c r="I74" i="31"/>
  <c r="E74" i="31"/>
  <c r="C74" i="31"/>
  <c r="B74" i="31"/>
  <c r="A74" i="31"/>
  <c r="AK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L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C67" i="31"/>
  <c r="U67" i="31"/>
  <c r="N67" i="31"/>
  <c r="L67" i="31"/>
  <c r="K67" i="31"/>
  <c r="J67" i="31"/>
  <c r="I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K66" i="31"/>
  <c r="J66" i="31"/>
  <c r="I66" i="31"/>
  <c r="E66" i="31"/>
  <c r="C66" i="31"/>
  <c r="B66" i="31"/>
  <c r="A66" i="31"/>
  <c r="AK65" i="31"/>
  <c r="AJ65" i="31"/>
  <c r="AI65" i="31"/>
  <c r="AH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J65" i="31"/>
  <c r="I65" i="31"/>
  <c r="G65" i="31"/>
  <c r="F65" i="31"/>
  <c r="E65" i="31"/>
  <c r="C65" i="31"/>
  <c r="B65" i="31"/>
  <c r="A65" i="31"/>
  <c r="AK64" i="31"/>
  <c r="AJ64" i="31"/>
  <c r="AI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W59" i="31"/>
  <c r="N59" i="31"/>
  <c r="L59" i="31"/>
  <c r="K59" i="31"/>
  <c r="J59" i="31"/>
  <c r="I59" i="31"/>
  <c r="E59" i="31"/>
  <c r="C59" i="31"/>
  <c r="B59" i="31"/>
  <c r="A59" i="31"/>
  <c r="AK58" i="31"/>
  <c r="AJ58" i="31"/>
  <c r="AI58" i="31"/>
  <c r="AH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K58" i="31"/>
  <c r="J58" i="31"/>
  <c r="I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G54" i="31"/>
  <c r="F54" i="31"/>
  <c r="E54" i="31"/>
  <c r="C54" i="31"/>
  <c r="B54" i="31"/>
  <c r="A54" i="31"/>
  <c r="AK53" i="31"/>
  <c r="AJ53" i="31"/>
  <c r="AI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E52" i="31"/>
  <c r="C52" i="31"/>
  <c r="B52" i="31"/>
  <c r="A52" i="31"/>
  <c r="AK51" i="31"/>
  <c r="AJ51" i="31"/>
  <c r="AI51" i="31"/>
  <c r="AG51" i="31"/>
  <c r="AF51" i="31"/>
  <c r="AE51" i="31"/>
  <c r="Z51" i="31"/>
  <c r="R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I48" i="31"/>
  <c r="G48" i="31"/>
  <c r="F48" i="31"/>
  <c r="E48" i="31"/>
  <c r="C48" i="31"/>
  <c r="B48" i="31"/>
  <c r="A48" i="31"/>
  <c r="AK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G47" i="31"/>
  <c r="F47" i="31"/>
  <c r="E47" i="31"/>
  <c r="C47" i="31"/>
  <c r="B47" i="31"/>
  <c r="A47" i="31"/>
  <c r="AK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G46" i="31"/>
  <c r="F46" i="31"/>
  <c r="E46" i="31"/>
  <c r="C46" i="31"/>
  <c r="B46" i="31"/>
  <c r="A46" i="31"/>
  <c r="AK45" i="31"/>
  <c r="AJ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H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G43" i="31"/>
  <c r="AF43" i="31"/>
  <c r="AC43" i="31"/>
  <c r="U43" i="31"/>
  <c r="N43" i="31"/>
  <c r="L43" i="31"/>
  <c r="K43" i="31"/>
  <c r="J43" i="31"/>
  <c r="I43" i="31"/>
  <c r="G43" i="31"/>
  <c r="E43" i="31"/>
  <c r="C43" i="31"/>
  <c r="B43" i="31"/>
  <c r="A43" i="31"/>
  <c r="AK42" i="31"/>
  <c r="AJ42" i="31"/>
  <c r="AI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J41" i="31"/>
  <c r="I41" i="31"/>
  <c r="G41" i="31"/>
  <c r="E41" i="31"/>
  <c r="C41" i="31"/>
  <c r="B41" i="31"/>
  <c r="A41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I40" i="31"/>
  <c r="G40" i="31"/>
  <c r="F40" i="31"/>
  <c r="E40" i="31"/>
  <c r="C40" i="31"/>
  <c r="B40" i="31"/>
  <c r="A40" i="31"/>
  <c r="AK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Z35" i="31"/>
  <c r="R35" i="31"/>
  <c r="N35" i="31"/>
  <c r="L35" i="31"/>
  <c r="K35" i="31"/>
  <c r="J35" i="31"/>
  <c r="I35" i="31"/>
  <c r="G35" i="31"/>
  <c r="E35" i="31"/>
  <c r="C35" i="31"/>
  <c r="B35" i="31"/>
  <c r="A35" i="31"/>
  <c r="AK34" i="31"/>
  <c r="AJ34" i="31"/>
  <c r="AI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L33" i="31"/>
  <c r="J33" i="31"/>
  <c r="I33" i="31"/>
  <c r="G33" i="31"/>
  <c r="E33" i="31"/>
  <c r="C33" i="31"/>
  <c r="B33" i="31"/>
  <c r="A33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I32" i="31"/>
  <c r="G32" i="31"/>
  <c r="F32" i="31"/>
  <c r="E32" i="31"/>
  <c r="C32" i="31"/>
  <c r="B32" i="31"/>
  <c r="A32" i="31"/>
  <c r="AK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G31" i="31"/>
  <c r="F31" i="31"/>
  <c r="E31" i="31"/>
  <c r="C31" i="31"/>
  <c r="B31" i="31"/>
  <c r="A31" i="31"/>
  <c r="AK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G30" i="31"/>
  <c r="F30" i="31"/>
  <c r="E30" i="31"/>
  <c r="C30" i="31"/>
  <c r="B30" i="31"/>
  <c r="A30" i="31"/>
  <c r="AK29" i="31"/>
  <c r="AJ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H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G27" i="31"/>
  <c r="AF27" i="31"/>
  <c r="Z27" i="31"/>
  <c r="R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L26" i="31"/>
  <c r="K26" i="31"/>
  <c r="J26" i="31"/>
  <c r="I26" i="31"/>
  <c r="G26" i="31"/>
  <c r="F26" i="31"/>
  <c r="C26" i="31"/>
  <c r="B26" i="31"/>
  <c r="A26" i="31"/>
  <c r="AK25" i="31"/>
  <c r="AJ25" i="31"/>
  <c r="AI25" i="31"/>
  <c r="AH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K25" i="31"/>
  <c r="J25" i="31"/>
  <c r="I25" i="31"/>
  <c r="G25" i="31"/>
  <c r="F25" i="31"/>
  <c r="E25" i="31"/>
  <c r="C25" i="31"/>
  <c r="B25" i="31"/>
  <c r="A25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J24" i="31"/>
  <c r="I24" i="31"/>
  <c r="G24" i="31"/>
  <c r="F24" i="31"/>
  <c r="E24" i="31"/>
  <c r="C24" i="31"/>
  <c r="B24" i="31"/>
  <c r="A24" i="31"/>
  <c r="AK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G23" i="31"/>
  <c r="F23" i="31"/>
  <c r="E23" i="31"/>
  <c r="C23" i="31"/>
  <c r="B23" i="31"/>
  <c r="A23" i="31"/>
  <c r="AK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G22" i="31"/>
  <c r="F22" i="31"/>
  <c r="E22" i="31"/>
  <c r="C22" i="31"/>
  <c r="B22" i="31"/>
  <c r="A22" i="31"/>
  <c r="AK21" i="31"/>
  <c r="AJ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H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F20" i="31"/>
  <c r="E20" i="31"/>
  <c r="C20" i="31"/>
  <c r="B20" i="31"/>
  <c r="A20" i="31"/>
  <c r="AK19" i="31"/>
  <c r="AJ19" i="31"/>
  <c r="AI19" i="31"/>
  <c r="AG19" i="31"/>
  <c r="AF19" i="31"/>
  <c r="AA19" i="31"/>
  <c r="S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K18" i="31"/>
  <c r="J18" i="31"/>
  <c r="I18" i="31"/>
  <c r="G18" i="31"/>
  <c r="F18" i="31"/>
  <c r="E18" i="31"/>
  <c r="C18" i="31"/>
  <c r="B18" i="31"/>
  <c r="A18" i="31"/>
  <c r="AJ17" i="31"/>
  <c r="AI17" i="31"/>
  <c r="AH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J17" i="31"/>
  <c r="I17" i="31"/>
  <c r="G17" i="31"/>
  <c r="F17" i="31"/>
  <c r="E17" i="31"/>
  <c r="C17" i="31"/>
  <c r="B17" i="31"/>
  <c r="A17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J16" i="31"/>
  <c r="I16" i="31"/>
  <c r="G16" i="31"/>
  <c r="F16" i="31"/>
  <c r="E16" i="31"/>
  <c r="C16" i="31"/>
  <c r="B16" i="31"/>
  <c r="A16" i="31"/>
  <c r="AK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I15" i="31"/>
  <c r="G15" i="31"/>
  <c r="F15" i="31"/>
  <c r="E15" i="31"/>
  <c r="C15" i="31"/>
  <c r="B15" i="31"/>
  <c r="A15" i="31"/>
  <c r="AK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H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G11" i="31"/>
  <c r="AF11" i="31"/>
  <c r="AB11" i="31"/>
  <c r="T11" i="31"/>
  <c r="N11" i="31"/>
  <c r="L11" i="31"/>
  <c r="K11" i="31"/>
  <c r="J11" i="31"/>
  <c r="I11" i="31"/>
  <c r="C11" i="31"/>
  <c r="B11" i="31"/>
  <c r="A11" i="31"/>
  <c r="AK10" i="31"/>
  <c r="AJ10" i="31"/>
  <c r="AI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K10" i="31"/>
  <c r="J10" i="31"/>
  <c r="I10" i="31"/>
  <c r="C10" i="31"/>
  <c r="B10" i="31"/>
  <c r="A10" i="31"/>
  <c r="AJ9" i="31"/>
  <c r="AI9" i="31"/>
  <c r="AH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K9" i="31"/>
  <c r="J9" i="31"/>
  <c r="I9" i="31"/>
  <c r="G9" i="31"/>
  <c r="F9" i="31"/>
  <c r="E9" i="31"/>
  <c r="C9" i="31"/>
  <c r="B9" i="31"/>
  <c r="A9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I8" i="31"/>
  <c r="G8" i="31"/>
  <c r="F8" i="31"/>
  <c r="E8" i="31"/>
  <c r="C8" i="31"/>
  <c r="B8" i="31"/>
  <c r="A8" i="31"/>
  <c r="AK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G7" i="31"/>
  <c r="F7" i="31"/>
  <c r="E7" i="31"/>
  <c r="C7" i="31"/>
  <c r="B7" i="31"/>
  <c r="A7" i="31"/>
  <c r="AK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H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V3" i="31"/>
  <c r="N3" i="31"/>
  <c r="L3" i="31"/>
  <c r="K3" i="31"/>
  <c r="J3" i="31"/>
  <c r="I3" i="31"/>
  <c r="C3" i="31"/>
  <c r="B3" i="31"/>
  <c r="A3" i="31"/>
  <c r="AK2" i="31"/>
  <c r="AJ2" i="31"/>
  <c r="AI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K2" i="31"/>
  <c r="J2" i="31"/>
  <c r="I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J2" i="29"/>
  <c r="AI2" i="29"/>
  <c r="AH2" i="29"/>
  <c r="AG2" i="29"/>
  <c r="AE2" i="29"/>
  <c r="AD2" i="29"/>
  <c r="AC2" i="29"/>
  <c r="AB2" i="29"/>
  <c r="AA2" i="29"/>
  <c r="Z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F2" i="28"/>
  <c r="E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M716" i="34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48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C367" i="32"/>
  <c r="D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C351" i="32"/>
  <c r="I350" i="32"/>
  <c r="H350" i="32"/>
  <c r="G350" i="32"/>
  <c r="F350" i="32"/>
  <c r="E350" i="32"/>
  <c r="D350" i="32"/>
  <c r="C350" i="32"/>
  <c r="I349" i="32"/>
  <c r="G349" i="32"/>
  <c r="F349" i="32"/>
  <c r="E349" i="32"/>
  <c r="D349" i="32"/>
  <c r="C349" i="32"/>
  <c r="I348" i="32"/>
  <c r="H348" i="32"/>
  <c r="F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H331" i="32"/>
  <c r="G331" i="32"/>
  <c r="D331" i="32"/>
  <c r="C331" i="32"/>
  <c r="H330" i="32"/>
  <c r="G330" i="32"/>
  <c r="F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D308" i="32"/>
  <c r="C308" i="32"/>
  <c r="I306" i="32"/>
  <c r="H306" i="32"/>
  <c r="G306" i="32"/>
  <c r="F306" i="32"/>
  <c r="E306" i="32"/>
  <c r="I304" i="32"/>
  <c r="H304" i="32"/>
  <c r="G304" i="32"/>
  <c r="F304" i="32"/>
  <c r="E304" i="32"/>
  <c r="I303" i="32"/>
  <c r="H303" i="32"/>
  <c r="G303" i="32"/>
  <c r="F303" i="32"/>
  <c r="E303" i="32"/>
  <c r="D303" i="32"/>
  <c r="H302" i="32"/>
  <c r="G302" i="32"/>
  <c r="F302" i="32"/>
  <c r="E302" i="32"/>
  <c r="D302" i="32"/>
  <c r="C302" i="32"/>
  <c r="G301" i="32"/>
  <c r="F301" i="32"/>
  <c r="E301" i="32"/>
  <c r="D301" i="32"/>
  <c r="C301" i="32"/>
  <c r="I299" i="32"/>
  <c r="G299" i="32"/>
  <c r="F299" i="32"/>
  <c r="E299" i="32"/>
  <c r="C299" i="32"/>
  <c r="I298" i="32"/>
  <c r="H298" i="32"/>
  <c r="G298" i="32"/>
  <c r="F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C276" i="32"/>
  <c r="I274" i="32"/>
  <c r="H274" i="32"/>
  <c r="G274" i="32"/>
  <c r="F274" i="32"/>
  <c r="E274" i="32"/>
  <c r="D274" i="32"/>
  <c r="I272" i="32"/>
  <c r="H272" i="32"/>
  <c r="G272" i="32"/>
  <c r="F272" i="32"/>
  <c r="E272" i="32"/>
  <c r="D272" i="32"/>
  <c r="H271" i="32"/>
  <c r="G271" i="32"/>
  <c r="F271" i="32"/>
  <c r="E271" i="32"/>
  <c r="D271" i="32"/>
  <c r="C271" i="32"/>
  <c r="G270" i="32"/>
  <c r="F270" i="32"/>
  <c r="E270" i="32"/>
  <c r="D270" i="32"/>
  <c r="C270" i="32"/>
  <c r="I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F266" i="32"/>
  <c r="E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D253" i="32"/>
  <c r="H252" i="32"/>
  <c r="G252" i="32"/>
  <c r="F252" i="32"/>
  <c r="E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I242" i="32"/>
  <c r="H242" i="32"/>
  <c r="G242" i="32"/>
  <c r="F242" i="32"/>
  <c r="E242" i="32"/>
  <c r="D242" i="32"/>
  <c r="C242" i="32"/>
  <c r="H240" i="32"/>
  <c r="G240" i="32"/>
  <c r="F240" i="32"/>
  <c r="E240" i="32"/>
  <c r="D240" i="32"/>
  <c r="C240" i="32"/>
  <c r="G239" i="32"/>
  <c r="F239" i="32"/>
  <c r="E239" i="32"/>
  <c r="D239" i="32"/>
  <c r="C239" i="32"/>
  <c r="I238" i="32"/>
  <c r="F238" i="32"/>
  <c r="E238" i="32"/>
  <c r="D238" i="32"/>
  <c r="C238" i="32"/>
  <c r="I237" i="32"/>
  <c r="H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G210" i="32"/>
  <c r="F210" i="32"/>
  <c r="E210" i="32"/>
  <c r="D210" i="32"/>
  <c r="C210" i="32"/>
  <c r="G208" i="32"/>
  <c r="F208" i="32"/>
  <c r="E208" i="32"/>
  <c r="D208" i="32"/>
  <c r="C208" i="32"/>
  <c r="I207" i="32"/>
  <c r="F207" i="32"/>
  <c r="E207" i="32"/>
  <c r="D207" i="32"/>
  <c r="C207" i="32"/>
  <c r="I206" i="32"/>
  <c r="H206" i="32"/>
  <c r="E206" i="32"/>
  <c r="D206" i="32"/>
  <c r="C206" i="32"/>
  <c r="I205" i="32"/>
  <c r="H205" i="32"/>
  <c r="G205" i="32"/>
  <c r="D205" i="32"/>
  <c r="C205" i="32"/>
  <c r="I203" i="32"/>
  <c r="H203" i="32"/>
  <c r="G203" i="32"/>
  <c r="F203" i="32"/>
  <c r="D203" i="32"/>
  <c r="C203" i="32"/>
  <c r="I202" i="32"/>
  <c r="H202" i="32"/>
  <c r="G202" i="32"/>
  <c r="F202" i="32"/>
  <c r="E202" i="32"/>
  <c r="D202" i="32"/>
  <c r="C202" i="32"/>
  <c r="I201" i="32"/>
  <c r="D201" i="32"/>
  <c r="H196" i="32"/>
  <c r="A196" i="32"/>
  <c r="I192" i="32"/>
  <c r="H192" i="32"/>
  <c r="E192" i="32"/>
  <c r="D192" i="32"/>
  <c r="C192" i="32"/>
  <c r="I191" i="32"/>
  <c r="H191" i="32"/>
  <c r="G191" i="32"/>
  <c r="F191" i="32"/>
  <c r="C191" i="32"/>
  <c r="I190" i="32"/>
  <c r="H190" i="32"/>
  <c r="G190" i="32"/>
  <c r="F190" i="32"/>
  <c r="E190" i="32"/>
  <c r="D190" i="32"/>
  <c r="G189" i="32"/>
  <c r="F189" i="32"/>
  <c r="E189" i="32"/>
  <c r="D189" i="32"/>
  <c r="C189" i="32"/>
  <c r="I188" i="32"/>
  <c r="F188" i="32"/>
  <c r="E188" i="32"/>
  <c r="D188" i="32"/>
  <c r="C188" i="32"/>
  <c r="C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H180" i="32"/>
  <c r="G180" i="32"/>
  <c r="F180" i="32"/>
  <c r="E180" i="32"/>
  <c r="D180" i="32"/>
  <c r="C180" i="32"/>
  <c r="I178" i="32"/>
  <c r="F178" i="32"/>
  <c r="E178" i="32"/>
  <c r="D178" i="32"/>
  <c r="C178" i="32"/>
  <c r="I176" i="32"/>
  <c r="F176" i="32"/>
  <c r="E176" i="32"/>
  <c r="D176" i="32"/>
  <c r="C176" i="32"/>
  <c r="I175" i="32"/>
  <c r="H175" i="32"/>
  <c r="E175" i="32"/>
  <c r="D175" i="32"/>
  <c r="C175" i="32"/>
  <c r="I174" i="32"/>
  <c r="H174" i="32"/>
  <c r="G174" i="32"/>
  <c r="D174" i="32"/>
  <c r="C174" i="32"/>
  <c r="I173" i="32"/>
  <c r="H173" i="32"/>
  <c r="G173" i="32"/>
  <c r="F173" i="32"/>
  <c r="C173" i="32"/>
  <c r="I171" i="32"/>
  <c r="H171" i="32"/>
  <c r="G171" i="32"/>
  <c r="E171" i="32"/>
  <c r="C171" i="32"/>
  <c r="H170" i="32"/>
  <c r="F170" i="32"/>
  <c r="E170" i="32"/>
  <c r="D170" i="32"/>
  <c r="C170" i="32"/>
  <c r="I169" i="32"/>
  <c r="H169" i="32"/>
  <c r="G169" i="32"/>
  <c r="F169" i="32"/>
  <c r="E169" i="32"/>
  <c r="C169" i="32"/>
  <c r="H164" i="32"/>
  <c r="A164" i="32"/>
  <c r="I160" i="32"/>
  <c r="H160" i="32"/>
  <c r="G160" i="32"/>
  <c r="D160" i="32"/>
  <c r="C160" i="32"/>
  <c r="I159" i="32"/>
  <c r="H159" i="32"/>
  <c r="G159" i="32"/>
  <c r="F159" i="32"/>
  <c r="E159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H156" i="32"/>
  <c r="G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G148" i="32"/>
  <c r="F148" i="32"/>
  <c r="E148" i="32"/>
  <c r="D148" i="32"/>
  <c r="C148" i="32"/>
  <c r="I146" i="32"/>
  <c r="H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G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C128" i="32"/>
  <c r="I127" i="32"/>
  <c r="H127" i="32"/>
  <c r="G127" i="32"/>
  <c r="F127" i="32"/>
  <c r="E127" i="32"/>
  <c r="D127" i="32"/>
  <c r="G126" i="32"/>
  <c r="F126" i="32"/>
  <c r="E126" i="32"/>
  <c r="D126" i="32"/>
  <c r="C126" i="32"/>
  <c r="I125" i="32"/>
  <c r="H125" i="32"/>
  <c r="E125" i="32"/>
  <c r="D125" i="32"/>
  <c r="C125" i="32"/>
  <c r="I124" i="32"/>
  <c r="G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F116" i="32"/>
  <c r="E116" i="32"/>
  <c r="D116" i="32"/>
  <c r="C116" i="32"/>
  <c r="I114" i="32"/>
  <c r="H114" i="32"/>
  <c r="G114" i="32"/>
  <c r="D114" i="32"/>
  <c r="C114" i="32"/>
  <c r="I112" i="32"/>
  <c r="H112" i="32"/>
  <c r="G112" i="32"/>
  <c r="F112" i="32"/>
  <c r="D112" i="32"/>
  <c r="C112" i="32"/>
  <c r="I111" i="32"/>
  <c r="H111" i="32"/>
  <c r="G111" i="32"/>
  <c r="F111" i="32"/>
  <c r="E111" i="32"/>
  <c r="C111" i="32"/>
  <c r="I110" i="32"/>
  <c r="H110" i="32"/>
  <c r="G110" i="32"/>
  <c r="F110" i="32"/>
  <c r="E110" i="32"/>
  <c r="D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H95" i="32"/>
  <c r="G95" i="32"/>
  <c r="F95" i="32"/>
  <c r="E95" i="32"/>
  <c r="D95" i="32"/>
  <c r="C95" i="32"/>
  <c r="I94" i="32"/>
  <c r="F94" i="32"/>
  <c r="E94" i="32"/>
  <c r="D94" i="32"/>
  <c r="C94" i="32"/>
  <c r="I93" i="32"/>
  <c r="H93" i="32"/>
  <c r="G93" i="32"/>
  <c r="D93" i="32"/>
  <c r="C93" i="32"/>
  <c r="I92" i="32"/>
  <c r="H92" i="32"/>
  <c r="F92" i="32"/>
  <c r="E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E84" i="32"/>
  <c r="D84" i="32"/>
  <c r="C84" i="32"/>
  <c r="I82" i="32"/>
  <c r="H82" i="32"/>
  <c r="G82" i="32"/>
  <c r="F82" i="32"/>
  <c r="C82" i="32"/>
  <c r="I80" i="32"/>
  <c r="H80" i="32"/>
  <c r="G80" i="32"/>
  <c r="F80" i="32"/>
  <c r="E80" i="32"/>
  <c r="C80" i="32"/>
  <c r="I79" i="32"/>
  <c r="H79" i="32"/>
  <c r="G79" i="32"/>
  <c r="F79" i="32"/>
  <c r="E79" i="32"/>
  <c r="D79" i="32"/>
  <c r="I78" i="32"/>
  <c r="H78" i="32"/>
  <c r="G78" i="32"/>
  <c r="F78" i="32"/>
  <c r="E78" i="32"/>
  <c r="D78" i="32"/>
  <c r="C78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G63" i="32"/>
  <c r="F63" i="32"/>
  <c r="E63" i="32"/>
  <c r="D63" i="32"/>
  <c r="C63" i="32"/>
  <c r="I62" i="32"/>
  <c r="H62" i="32"/>
  <c r="E62" i="32"/>
  <c r="D62" i="32"/>
  <c r="C62" i="32"/>
  <c r="I61" i="32"/>
  <c r="H61" i="32"/>
  <c r="G61" i="32"/>
  <c r="F61" i="32"/>
  <c r="C61" i="32"/>
  <c r="I60" i="32"/>
  <c r="H60" i="32"/>
  <c r="G60" i="32"/>
  <c r="E60" i="32"/>
  <c r="D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D52" i="32"/>
  <c r="C52" i="32"/>
  <c r="I50" i="32"/>
  <c r="H50" i="32"/>
  <c r="G50" i="32"/>
  <c r="F50" i="32"/>
  <c r="E50" i="32"/>
  <c r="D50" i="32"/>
  <c r="I48" i="32"/>
  <c r="H48" i="32"/>
  <c r="G48" i="32"/>
  <c r="F48" i="32"/>
  <c r="E48" i="32"/>
  <c r="I47" i="32"/>
  <c r="H47" i="32"/>
  <c r="G47" i="32"/>
  <c r="F47" i="32"/>
  <c r="E47" i="32"/>
  <c r="D47" i="32"/>
  <c r="H46" i="32"/>
  <c r="G46" i="32"/>
  <c r="F46" i="32"/>
  <c r="E46" i="32"/>
  <c r="D46" i="32"/>
  <c r="C46" i="32"/>
  <c r="G45" i="32"/>
  <c r="F45" i="32"/>
  <c r="E45" i="32"/>
  <c r="D45" i="32"/>
  <c r="C45" i="32"/>
  <c r="I43" i="32"/>
  <c r="H43" i="32"/>
  <c r="G43" i="32"/>
  <c r="F43" i="32"/>
  <c r="C43" i="32"/>
  <c r="I42" i="32"/>
  <c r="H42" i="32"/>
  <c r="G42" i="32"/>
  <c r="F42" i="32"/>
  <c r="C42" i="32"/>
  <c r="I41" i="32"/>
  <c r="H41" i="32"/>
  <c r="G41" i="32"/>
  <c r="F41" i="32"/>
  <c r="C41" i="32"/>
  <c r="H36" i="32"/>
  <c r="A36" i="32"/>
  <c r="H32" i="32"/>
  <c r="G32" i="32"/>
  <c r="F32" i="32"/>
  <c r="E32" i="32"/>
  <c r="D32" i="32"/>
  <c r="C32" i="32"/>
  <c r="I31" i="32"/>
  <c r="F31" i="32"/>
  <c r="E31" i="32"/>
  <c r="D31" i="32"/>
  <c r="C31" i="32"/>
  <c r="I30" i="32"/>
  <c r="H30" i="32"/>
  <c r="G30" i="32"/>
  <c r="D30" i="32"/>
  <c r="C30" i="32"/>
  <c r="I29" i="32"/>
  <c r="H29" i="32"/>
  <c r="G29" i="32"/>
  <c r="F29" i="32"/>
  <c r="E29" i="32"/>
  <c r="I28" i="32"/>
  <c r="H28" i="32"/>
  <c r="G28" i="32"/>
  <c r="F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H15" i="32"/>
  <c r="G15" i="32"/>
  <c r="F15" i="32"/>
  <c r="E15" i="32"/>
  <c r="D15" i="32"/>
  <c r="C15" i="32"/>
  <c r="G14" i="32"/>
  <c r="F14" i="32"/>
  <c r="E14" i="32"/>
  <c r="D14" i="32"/>
  <c r="C14" i="32"/>
  <c r="I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I9" i="32"/>
  <c r="H9" i="32"/>
  <c r="G9" i="32"/>
  <c r="F9" i="32"/>
  <c r="E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C9" i="4"/>
  <c r="B9" i="4"/>
  <c r="G8" i="4"/>
  <c r="F8" i="4"/>
  <c r="E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F69" i="15"/>
  <c r="B69" i="15"/>
  <c r="I68" i="15"/>
  <c r="B68" i="15"/>
  <c r="I67" i="15"/>
  <c r="B67" i="15"/>
  <c r="I66" i="15"/>
  <c r="B66" i="15"/>
  <c r="E65" i="15"/>
  <c r="D65" i="15"/>
  <c r="B65" i="15"/>
  <c r="H65" i="15"/>
  <c r="I65" i="15"/>
  <c r="E64" i="15"/>
  <c r="D64" i="15"/>
  <c r="B64" i="15"/>
  <c r="H64" i="15"/>
  <c r="I64" i="15"/>
  <c r="E63" i="15"/>
  <c r="D63" i="15"/>
  <c r="B63" i="15"/>
  <c r="I62" i="15"/>
  <c r="B62" i="15"/>
  <c r="I61" i="15"/>
  <c r="B61" i="15"/>
  <c r="I60" i="15"/>
  <c r="B60" i="15"/>
  <c r="D59" i="15"/>
  <c r="B59" i="15"/>
  <c r="E58" i="15"/>
  <c r="D58" i="15"/>
  <c r="B58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D51" i="15"/>
  <c r="B51" i="15"/>
  <c r="E50" i="15"/>
  <c r="D50" i="15"/>
  <c r="B50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D43" i="15"/>
  <c r="B43" i="15"/>
  <c r="E42" i="15"/>
  <c r="D42" i="15"/>
  <c r="B42" i="15"/>
  <c r="D41" i="15"/>
  <c r="B41" i="15"/>
  <c r="I40" i="15"/>
  <c r="B40" i="15"/>
  <c r="F39" i="15"/>
  <c r="E39" i="15"/>
  <c r="D39" i="15"/>
  <c r="B39" i="15"/>
  <c r="F38" i="15"/>
  <c r="E38" i="15"/>
  <c r="D38" i="15"/>
  <c r="B38" i="15"/>
  <c r="F37" i="15"/>
  <c r="E37" i="15"/>
  <c r="D37" i="15"/>
  <c r="B37" i="15"/>
  <c r="F36" i="15"/>
  <c r="E36" i="15"/>
  <c r="D36" i="15"/>
  <c r="B36" i="15"/>
  <c r="F35" i="15"/>
  <c r="E35" i="15"/>
  <c r="D35" i="15"/>
  <c r="B35" i="15"/>
  <c r="F34" i="15"/>
  <c r="E34" i="15"/>
  <c r="D34" i="15"/>
  <c r="B34" i="15"/>
  <c r="F33" i="15"/>
  <c r="E33" i="15"/>
  <c r="D33" i="15"/>
  <c r="B33" i="15"/>
  <c r="I32" i="15"/>
  <c r="B32" i="15"/>
  <c r="I31" i="15"/>
  <c r="B31" i="15"/>
  <c r="F30" i="15"/>
  <c r="E30" i="15"/>
  <c r="D30" i="15"/>
  <c r="B30" i="15"/>
  <c r="F29" i="15"/>
  <c r="E29" i="15"/>
  <c r="D29" i="15"/>
  <c r="B29" i="15"/>
  <c r="F28" i="15"/>
  <c r="E28" i="15"/>
  <c r="D28" i="15"/>
  <c r="B28" i="15"/>
  <c r="F27" i="15"/>
  <c r="E27" i="15"/>
  <c r="D27" i="15"/>
  <c r="B27" i="15"/>
  <c r="F26" i="15"/>
  <c r="E26" i="15"/>
  <c r="D26" i="15"/>
  <c r="B26" i="15"/>
  <c r="H25" i="15"/>
  <c r="I25" i="15"/>
  <c r="F25" i="15"/>
  <c r="E25" i="15"/>
  <c r="D25" i="15"/>
  <c r="B25" i="15"/>
  <c r="H24" i="15"/>
  <c r="I24" i="15"/>
  <c r="F24" i="15"/>
  <c r="D24" i="15"/>
  <c r="B24" i="15"/>
  <c r="F23" i="15"/>
  <c r="D23" i="15"/>
  <c r="B23" i="15"/>
  <c r="F22" i="15"/>
  <c r="E22" i="15"/>
  <c r="D22" i="15"/>
  <c r="B22" i="15"/>
  <c r="H21" i="15"/>
  <c r="I21" i="15"/>
  <c r="F21" i="15"/>
  <c r="E21" i="15"/>
  <c r="D21" i="15"/>
  <c r="B21" i="15"/>
  <c r="H20" i="15"/>
  <c r="I20" i="15"/>
  <c r="F20" i="15"/>
  <c r="E20" i="15"/>
  <c r="D20" i="15"/>
  <c r="B20" i="15"/>
  <c r="F19" i="15"/>
  <c r="E19" i="15"/>
  <c r="D19" i="15"/>
  <c r="B19" i="15"/>
  <c r="H18" i="15"/>
  <c r="I18" i="15"/>
  <c r="F18" i="15"/>
  <c r="E18" i="15"/>
  <c r="D18" i="15"/>
  <c r="B18" i="15"/>
  <c r="F17" i="15"/>
  <c r="E17" i="15"/>
  <c r="D17" i="15"/>
  <c r="B17" i="15"/>
  <c r="H16" i="15"/>
  <c r="I16" i="15"/>
  <c r="F16" i="15"/>
  <c r="D16" i="15"/>
  <c r="B16" i="15"/>
  <c r="F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416" i="24"/>
  <c r="CP2" i="30"/>
  <c r="D381" i="24"/>
  <c r="D383" i="24"/>
  <c r="C137" i="8"/>
  <c r="BQ2" i="30"/>
  <c r="D360" i="24"/>
  <c r="D340" i="24"/>
  <c r="D339" i="24"/>
  <c r="D341" i="24"/>
  <c r="C87" i="8"/>
  <c r="C86" i="8"/>
  <c r="C85" i="8"/>
  <c r="D329" i="24"/>
  <c r="C74" i="8"/>
  <c r="D324" i="24"/>
  <c r="C68" i="8"/>
  <c r="D306" i="24"/>
  <c r="C49" i="8"/>
  <c r="D299" i="24"/>
  <c r="C42" i="8"/>
  <c r="D291" i="24"/>
  <c r="D293" i="24"/>
  <c r="C35" i="8"/>
  <c r="D281" i="24"/>
  <c r="C22" i="8"/>
  <c r="D276" i="24"/>
  <c r="C16" i="8"/>
  <c r="D256" i="24"/>
  <c r="D252" i="24"/>
  <c r="D22" i="7"/>
  <c r="D245" i="24"/>
  <c r="D237" i="24"/>
  <c r="D233" i="24"/>
  <c r="E32" i="6"/>
  <c r="C233" i="24"/>
  <c r="D32" i="6"/>
  <c r="B233" i="24"/>
  <c r="C32" i="6"/>
  <c r="E232" i="24"/>
  <c r="F31" i="6"/>
  <c r="E231" i="24"/>
  <c r="F30" i="6"/>
  <c r="E230" i="24"/>
  <c r="F29" i="6"/>
  <c r="E229" i="24"/>
  <c r="F28" i="6"/>
  <c r="E228" i="24"/>
  <c r="F27" i="6"/>
  <c r="E227" i="24"/>
  <c r="F26" i="6"/>
  <c r="E226" i="24"/>
  <c r="F25" i="6"/>
  <c r="E225" i="24"/>
  <c r="D220" i="24"/>
  <c r="E16" i="6"/>
  <c r="C220" i="24"/>
  <c r="D16" i="6"/>
  <c r="B220" i="24"/>
  <c r="C16" i="6"/>
  <c r="E219" i="24"/>
  <c r="F15" i="6"/>
  <c r="E218" i="24"/>
  <c r="F14" i="6"/>
  <c r="E217" i="24"/>
  <c r="F13" i="6"/>
  <c r="E216" i="24"/>
  <c r="F12" i="6"/>
  <c r="E215" i="24"/>
  <c r="F11" i="6"/>
  <c r="E214" i="24"/>
  <c r="F10" i="6"/>
  <c r="E213" i="24"/>
  <c r="F9" i="6"/>
  <c r="E212" i="24"/>
  <c r="F8" i="6"/>
  <c r="E211" i="24"/>
  <c r="F7" i="6"/>
  <c r="D206" i="24"/>
  <c r="C40" i="5"/>
  <c r="D202" i="24"/>
  <c r="C34" i="5"/>
  <c r="D197" i="24"/>
  <c r="C27" i="5"/>
  <c r="D193" i="24"/>
  <c r="C20" i="5"/>
  <c r="E170" i="24"/>
  <c r="F28" i="4"/>
  <c r="E169" i="24"/>
  <c r="E168" i="24"/>
  <c r="D28" i="4"/>
  <c r="E167" i="24"/>
  <c r="C28" i="4"/>
  <c r="E166" i="24"/>
  <c r="B28" i="4"/>
  <c r="E164" i="24"/>
  <c r="F19" i="4"/>
  <c r="E163" i="24"/>
  <c r="E162" i="24"/>
  <c r="D19" i="4"/>
  <c r="E161" i="24"/>
  <c r="C19" i="4"/>
  <c r="E160" i="24"/>
  <c r="B19" i="4"/>
  <c r="E158" i="24"/>
  <c r="F10" i="4"/>
  <c r="E157" i="24"/>
  <c r="E10" i="4"/>
  <c r="G10" i="4"/>
  <c r="E155" i="24"/>
  <c r="C10" i="4"/>
  <c r="E154" i="24"/>
  <c r="B10" i="4"/>
  <c r="E143" i="24"/>
  <c r="G34" i="3" s="1"/>
  <c r="CF93" i="24"/>
  <c r="AZ91" i="24"/>
  <c r="AV89" i="24"/>
  <c r="AU89" i="24"/>
  <c r="AT89" i="24"/>
  <c r="AS89" i="24"/>
  <c r="AR89" i="24"/>
  <c r="AQ89" i="24"/>
  <c r="AP89" i="24"/>
  <c r="AO89" i="24"/>
  <c r="AN89" i="24"/>
  <c r="AM89" i="24"/>
  <c r="AL89" i="24"/>
  <c r="AE37" i="31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AE3" i="31"/>
  <c r="C89" i="24"/>
  <c r="CE88" i="24"/>
  <c r="I377" i="32"/>
  <c r="CE87" i="24"/>
  <c r="I376" i="32"/>
  <c r="CE79" i="24"/>
  <c r="CE71" i="24"/>
  <c r="CD69" i="24"/>
  <c r="E371" i="32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O13" i="31"/>
  <c r="M69" i="24"/>
  <c r="L69" i="24"/>
  <c r="K69" i="24"/>
  <c r="J69" i="24"/>
  <c r="I69" i="24"/>
  <c r="H69" i="24"/>
  <c r="G69" i="24"/>
  <c r="F69" i="24"/>
  <c r="E69" i="24"/>
  <c r="D69" i="24"/>
  <c r="C69" i="24"/>
  <c r="B53" i="24"/>
  <c r="CD52" i="24"/>
  <c r="CC52" i="24"/>
  <c r="CC67" i="24"/>
  <c r="CB52" i="24"/>
  <c r="CB67" i="24"/>
  <c r="CA52" i="24"/>
  <c r="CA67" i="24"/>
  <c r="BZ52" i="24"/>
  <c r="BZ67" i="24"/>
  <c r="BY52" i="24"/>
  <c r="BX52" i="24"/>
  <c r="BX67" i="24"/>
  <c r="BW52" i="24"/>
  <c r="BW67" i="24"/>
  <c r="BV52" i="24"/>
  <c r="BU52" i="24"/>
  <c r="BU67" i="24"/>
  <c r="BT52" i="24"/>
  <c r="BT67" i="24"/>
  <c r="BS52" i="24"/>
  <c r="BS67" i="24"/>
  <c r="BR52" i="24"/>
  <c r="BR67" i="24"/>
  <c r="BQ52" i="24"/>
  <c r="BP52" i="24"/>
  <c r="BP67" i="24"/>
  <c r="BO52" i="24"/>
  <c r="BO67" i="24"/>
  <c r="BN52" i="24"/>
  <c r="BM52" i="24"/>
  <c r="BM67" i="24"/>
  <c r="BL52" i="24"/>
  <c r="BL67" i="24"/>
  <c r="BK52" i="24"/>
  <c r="BK67" i="24"/>
  <c r="BJ52" i="24"/>
  <c r="BJ67" i="24"/>
  <c r="BI52" i="24"/>
  <c r="BH52" i="24"/>
  <c r="BH67" i="24"/>
  <c r="BG52" i="24"/>
  <c r="BG67" i="24"/>
  <c r="BF52" i="24"/>
  <c r="BE52" i="24"/>
  <c r="BE67" i="24"/>
  <c r="BD52" i="24"/>
  <c r="BD67" i="24"/>
  <c r="BC52" i="24"/>
  <c r="BC67" i="24"/>
  <c r="BB52" i="24"/>
  <c r="BB67" i="24"/>
  <c r="BA52" i="24"/>
  <c r="AZ52" i="24"/>
  <c r="AZ67" i="24"/>
  <c r="AY52" i="24"/>
  <c r="AY67" i="24"/>
  <c r="AX52" i="24"/>
  <c r="AW52" i="24"/>
  <c r="AW67" i="24"/>
  <c r="AV52" i="24"/>
  <c r="AV67" i="24"/>
  <c r="AU52" i="24"/>
  <c r="AU67" i="24"/>
  <c r="AT52" i="24"/>
  <c r="AT67" i="24"/>
  <c r="AS52" i="24"/>
  <c r="AR52" i="24"/>
  <c r="AR67" i="24"/>
  <c r="AQ52" i="24"/>
  <c r="AQ67" i="24"/>
  <c r="AP52" i="24"/>
  <c r="AO52" i="24"/>
  <c r="AO67" i="24"/>
  <c r="AN52" i="24"/>
  <c r="AN67" i="24"/>
  <c r="AM52" i="24"/>
  <c r="AM67" i="24"/>
  <c r="AL52" i="24"/>
  <c r="AL67" i="24"/>
  <c r="AK52" i="24"/>
  <c r="AJ52" i="24"/>
  <c r="AJ67" i="24"/>
  <c r="AI52" i="24"/>
  <c r="AI67" i="24"/>
  <c r="AH52" i="24"/>
  <c r="AG52" i="24"/>
  <c r="AG67" i="24"/>
  <c r="AF52" i="24"/>
  <c r="AF67" i="24"/>
  <c r="AE52" i="24"/>
  <c r="AE67" i="24"/>
  <c r="AD52" i="24"/>
  <c r="AD67" i="24"/>
  <c r="AC52" i="24"/>
  <c r="AB52" i="24"/>
  <c r="AB67" i="24"/>
  <c r="AA52" i="24"/>
  <c r="AA67" i="24"/>
  <c r="Z52" i="24"/>
  <c r="Y52" i="24"/>
  <c r="Y67" i="24"/>
  <c r="X52" i="24"/>
  <c r="X67" i="24"/>
  <c r="W52" i="24"/>
  <c r="W67" i="24"/>
  <c r="V52" i="24"/>
  <c r="V67" i="24"/>
  <c r="U52" i="24"/>
  <c r="T52" i="24"/>
  <c r="T67" i="24"/>
  <c r="S52" i="24"/>
  <c r="S67" i="24"/>
  <c r="R52" i="24"/>
  <c r="Q52" i="24"/>
  <c r="Q67" i="24"/>
  <c r="P52" i="24"/>
  <c r="P67" i="24"/>
  <c r="O52" i="24"/>
  <c r="O67" i="24"/>
  <c r="N52" i="24"/>
  <c r="N67" i="24"/>
  <c r="M52" i="24"/>
  <c r="L52" i="24"/>
  <c r="L67" i="24"/>
  <c r="K52" i="24"/>
  <c r="K67" i="24"/>
  <c r="J52" i="24"/>
  <c r="I52" i="24"/>
  <c r="I67" i="24"/>
  <c r="H52" i="24"/>
  <c r="H67" i="24"/>
  <c r="G52" i="24"/>
  <c r="G67" i="24"/>
  <c r="F52" i="24"/>
  <c r="F67" i="24"/>
  <c r="E52" i="24"/>
  <c r="D52" i="24"/>
  <c r="D67" i="24"/>
  <c r="C52" i="24"/>
  <c r="C67" i="24"/>
  <c r="B49" i="24"/>
  <c r="CD48" i="24"/>
  <c r="CC48" i="24"/>
  <c r="CC62" i="24"/>
  <c r="CB48" i="24"/>
  <c r="CB62" i="24"/>
  <c r="CA48" i="24"/>
  <c r="CA62" i="24"/>
  <c r="BZ48" i="24"/>
  <c r="BZ62" i="24"/>
  <c r="BY48" i="24"/>
  <c r="BY62" i="24"/>
  <c r="BX48" i="24"/>
  <c r="BX62" i="24"/>
  <c r="BW48" i="24"/>
  <c r="BV48" i="24"/>
  <c r="BU48" i="24"/>
  <c r="BU62" i="24"/>
  <c r="BT48" i="24"/>
  <c r="BT62" i="24"/>
  <c r="BS48" i="24"/>
  <c r="BS62" i="24"/>
  <c r="BR48" i="24"/>
  <c r="BR62" i="24"/>
  <c r="BQ48" i="24"/>
  <c r="BQ62" i="24"/>
  <c r="BP48" i="24"/>
  <c r="BP62" i="24"/>
  <c r="BO48" i="24"/>
  <c r="BN48" i="24"/>
  <c r="BM48" i="24"/>
  <c r="BM62" i="24"/>
  <c r="BL48" i="24"/>
  <c r="BL62" i="24"/>
  <c r="BK48" i="24"/>
  <c r="BK62" i="24"/>
  <c r="BJ48" i="24"/>
  <c r="BJ62" i="24"/>
  <c r="BI48" i="24"/>
  <c r="BI62" i="24"/>
  <c r="BH48" i="24"/>
  <c r="BH62" i="24"/>
  <c r="BG48" i="24"/>
  <c r="BF48" i="24"/>
  <c r="BF62" i="24"/>
  <c r="BE48" i="24"/>
  <c r="BE62" i="24"/>
  <c r="BD48" i="24"/>
  <c r="BD62" i="24"/>
  <c r="BC48" i="24"/>
  <c r="BC62" i="24"/>
  <c r="BB48" i="24"/>
  <c r="BB62" i="24"/>
  <c r="BA48" i="24"/>
  <c r="BA62" i="24"/>
  <c r="AZ48" i="24"/>
  <c r="AZ62" i="24"/>
  <c r="AY48" i="24"/>
  <c r="AX48" i="24"/>
  <c r="AW48" i="24"/>
  <c r="AW62" i="24"/>
  <c r="AV48" i="24"/>
  <c r="AV62" i="24"/>
  <c r="AU48" i="24"/>
  <c r="AU62" i="24"/>
  <c r="AT48" i="24"/>
  <c r="AT62" i="24"/>
  <c r="AS48" i="24"/>
  <c r="AS62" i="24"/>
  <c r="AR48" i="24"/>
  <c r="AR62" i="24"/>
  <c r="AQ48" i="24"/>
  <c r="AP48" i="24"/>
  <c r="AO48" i="24"/>
  <c r="AO62" i="24"/>
  <c r="AN48" i="24"/>
  <c r="AN62" i="24"/>
  <c r="AM48" i="24"/>
  <c r="AM62" i="24"/>
  <c r="AL48" i="24"/>
  <c r="AL62" i="24"/>
  <c r="AK48" i="24"/>
  <c r="AK62" i="24"/>
  <c r="AJ48" i="24"/>
  <c r="AJ62" i="24"/>
  <c r="AI48" i="24"/>
  <c r="AH48" i="24"/>
  <c r="AG48" i="24"/>
  <c r="AG62" i="24"/>
  <c r="AF48" i="24"/>
  <c r="AF62" i="24"/>
  <c r="AE48" i="24"/>
  <c r="AE62" i="24"/>
  <c r="AD48" i="24"/>
  <c r="AD62" i="24"/>
  <c r="AC48" i="24"/>
  <c r="AC62" i="24"/>
  <c r="AB48" i="24"/>
  <c r="AB62" i="24"/>
  <c r="AA48" i="24"/>
  <c r="Z48" i="24"/>
  <c r="Z62" i="24"/>
  <c r="Y48" i="24"/>
  <c r="Y62" i="24"/>
  <c r="X48" i="24"/>
  <c r="X62" i="24"/>
  <c r="W48" i="24"/>
  <c r="W62" i="24"/>
  <c r="V48" i="24"/>
  <c r="V62" i="24"/>
  <c r="U48" i="24"/>
  <c r="U62" i="24"/>
  <c r="T48" i="24"/>
  <c r="T62" i="24"/>
  <c r="S48" i="24"/>
  <c r="R48" i="24"/>
  <c r="Q48" i="24"/>
  <c r="Q62" i="24"/>
  <c r="P48" i="24"/>
  <c r="P62" i="24"/>
  <c r="O48" i="24"/>
  <c r="O62" i="24"/>
  <c r="N48" i="24"/>
  <c r="N62" i="24"/>
  <c r="M48" i="24"/>
  <c r="M62" i="24"/>
  <c r="L48" i="24"/>
  <c r="L62" i="24"/>
  <c r="K48" i="24"/>
  <c r="J48" i="24"/>
  <c r="I48" i="24"/>
  <c r="I62" i="24"/>
  <c r="H48" i="24"/>
  <c r="H62" i="24"/>
  <c r="G48" i="24"/>
  <c r="G62" i="24"/>
  <c r="F48" i="24"/>
  <c r="F62" i="24"/>
  <c r="E48" i="24"/>
  <c r="E62" i="24"/>
  <c r="D48" i="24"/>
  <c r="D62" i="24"/>
  <c r="C48" i="24"/>
  <c r="C9" i="5"/>
  <c r="D189" i="24"/>
  <c r="C14" i="5"/>
  <c r="C6" i="5"/>
  <c r="D2" i="28"/>
  <c r="D8" i="4"/>
  <c r="AK2" i="29"/>
  <c r="E156" i="24"/>
  <c r="D10" i="4"/>
  <c r="AJ6" i="31"/>
  <c r="E30" i="32"/>
  <c r="C159" i="32"/>
  <c r="H189" i="32"/>
  <c r="F223" i="32"/>
  <c r="AH18" i="31"/>
  <c r="C29" i="32"/>
  <c r="D159" i="32"/>
  <c r="E160" i="32"/>
  <c r="I189" i="32"/>
  <c r="AH10" i="31"/>
  <c r="AH11" i="31"/>
  <c r="AI12" i="31"/>
  <c r="AI13" i="31"/>
  <c r="AJ15" i="31"/>
  <c r="AJ23" i="31"/>
  <c r="AK24" i="31"/>
  <c r="AH26" i="31"/>
  <c r="CE94" i="24"/>
  <c r="I384" i="32"/>
  <c r="H31" i="32"/>
  <c r="I32" i="32"/>
  <c r="AJ14" i="31"/>
  <c r="AI20" i="31"/>
  <c r="AI21" i="31"/>
  <c r="AJ22" i="31"/>
  <c r="G125" i="32"/>
  <c r="H126" i="32"/>
  <c r="E191" i="32"/>
  <c r="F192" i="32"/>
  <c r="AH19" i="31"/>
  <c r="I126" i="32"/>
  <c r="AJ46" i="31"/>
  <c r="E253" i="32"/>
  <c r="I285" i="32"/>
  <c r="CE91" i="24"/>
  <c r="G612" i="24"/>
  <c r="CE92" i="24"/>
  <c r="CE93" i="24"/>
  <c r="I383" i="32"/>
  <c r="H349" i="32"/>
  <c r="D351" i="32"/>
  <c r="F60" i="32"/>
  <c r="D92" i="32"/>
  <c r="AG2" i="31"/>
  <c r="AG4" i="31"/>
  <c r="AG20" i="31"/>
  <c r="AG36" i="31"/>
  <c r="AG41" i="31"/>
  <c r="E124" i="32"/>
  <c r="E348" i="32"/>
  <c r="AG9" i="31"/>
  <c r="AG26" i="31"/>
  <c r="AG65" i="31"/>
  <c r="H220" i="32"/>
  <c r="AG50" i="31"/>
  <c r="H124" i="32"/>
  <c r="CE70" i="24"/>
  <c r="CE78" i="24"/>
  <c r="E52" i="32"/>
  <c r="C244" i="32"/>
  <c r="D276" i="32"/>
  <c r="U3" i="31"/>
  <c r="AC3" i="31"/>
  <c r="CE72" i="24"/>
  <c r="CE80" i="24"/>
  <c r="D20" i="32"/>
  <c r="I180" i="32"/>
  <c r="W3" i="31"/>
  <c r="AD67" i="31"/>
  <c r="CE73" i="24"/>
  <c r="CE74" i="24"/>
  <c r="CE69" i="24"/>
  <c r="I371" i="32"/>
  <c r="CE81" i="24"/>
  <c r="AD75" i="31"/>
  <c r="CE82" i="24"/>
  <c r="F84" i="32"/>
  <c r="AD27" i="31"/>
  <c r="AD35" i="31"/>
  <c r="H178" i="32"/>
  <c r="C274" i="32"/>
  <c r="C306" i="32"/>
  <c r="N66" i="31"/>
  <c r="F114" i="32"/>
  <c r="F146" i="32"/>
  <c r="D82" i="32"/>
  <c r="N18" i="31"/>
  <c r="N9" i="31"/>
  <c r="L9" i="31"/>
  <c r="H13" i="32"/>
  <c r="I14" i="32"/>
  <c r="C16" i="32"/>
  <c r="H301" i="32"/>
  <c r="I302" i="32"/>
  <c r="C304" i="32"/>
  <c r="C365" i="32"/>
  <c r="K16" i="31"/>
  <c r="L25" i="31"/>
  <c r="I46" i="31"/>
  <c r="I47" i="31"/>
  <c r="K56" i="31"/>
  <c r="J63" i="31"/>
  <c r="G13" i="32"/>
  <c r="I271" i="32"/>
  <c r="I301" i="32"/>
  <c r="C303" i="32"/>
  <c r="D304" i="32"/>
  <c r="L17" i="31"/>
  <c r="J47" i="31"/>
  <c r="J48" i="31"/>
  <c r="K57" i="31"/>
  <c r="L58" i="31"/>
  <c r="J64" i="31"/>
  <c r="H14" i="32"/>
  <c r="K24" i="31"/>
  <c r="CE63" i="24"/>
  <c r="I365" i="32"/>
  <c r="G207" i="32"/>
  <c r="H208" i="32"/>
  <c r="F237" i="32"/>
  <c r="I240" i="32"/>
  <c r="C366" i="32"/>
  <c r="L2" i="31"/>
  <c r="I38" i="31"/>
  <c r="I39" i="31"/>
  <c r="J15" i="31"/>
  <c r="H207" i="32"/>
  <c r="I208" i="32"/>
  <c r="G237" i="32"/>
  <c r="D366" i="32"/>
  <c r="J39" i="31"/>
  <c r="J40" i="31"/>
  <c r="K41" i="31"/>
  <c r="I15" i="32"/>
  <c r="CE64" i="24"/>
  <c r="I366" i="32"/>
  <c r="F175" i="32"/>
  <c r="G176" i="32"/>
  <c r="L10" i="31"/>
  <c r="L42" i="31"/>
  <c r="I77" i="32"/>
  <c r="H299" i="32"/>
  <c r="E330" i="32"/>
  <c r="F331" i="32"/>
  <c r="F58" i="31"/>
  <c r="F66" i="31"/>
  <c r="D266" i="32"/>
  <c r="I331" i="32"/>
  <c r="G66" i="31"/>
  <c r="F67" i="31"/>
  <c r="G74" i="31"/>
  <c r="I330" i="32"/>
  <c r="G266" i="32"/>
  <c r="D234" i="32"/>
  <c r="E41" i="15"/>
  <c r="E57" i="15"/>
  <c r="I170" i="32"/>
  <c r="E201" i="32"/>
  <c r="F33" i="31"/>
  <c r="F35" i="31"/>
  <c r="F41" i="31"/>
  <c r="D169" i="32"/>
  <c r="CE60" i="24"/>
  <c r="H612" i="24"/>
  <c r="E26" i="31"/>
  <c r="CE61" i="24"/>
  <c r="I363" i="32"/>
  <c r="J62" i="24"/>
  <c r="C44" i="32"/>
  <c r="R62" i="24"/>
  <c r="AH62" i="24"/>
  <c r="H33" i="31"/>
  <c r="AP62" i="24"/>
  <c r="G172" i="32"/>
  <c r="AX62" i="24"/>
  <c r="H49" i="31"/>
  <c r="BN62" i="24"/>
  <c r="H65" i="31"/>
  <c r="BV62" i="24"/>
  <c r="H73" i="31"/>
  <c r="E15" i="15"/>
  <c r="E24" i="15"/>
  <c r="C9" i="32"/>
  <c r="D10" i="32"/>
  <c r="BL85" i="24"/>
  <c r="C76" i="15"/>
  <c r="G76" i="15"/>
  <c r="D9" i="32"/>
  <c r="D43" i="32"/>
  <c r="E3" i="31"/>
  <c r="E10" i="31"/>
  <c r="E11" i="31"/>
  <c r="D42" i="32"/>
  <c r="E43" i="32"/>
  <c r="F2" i="31"/>
  <c r="F11" i="31"/>
  <c r="CE48" i="24"/>
  <c r="D41" i="32"/>
  <c r="C10" i="32"/>
  <c r="J67" i="24"/>
  <c r="R67" i="24"/>
  <c r="Z67" i="24"/>
  <c r="Z85" i="24"/>
  <c r="AH67" i="24"/>
  <c r="M33" i="31"/>
  <c r="AP67" i="24"/>
  <c r="M41" i="31"/>
  <c r="AX67" i="24"/>
  <c r="M49" i="31"/>
  <c r="BF67" i="24"/>
  <c r="I241" i="32"/>
  <c r="BN67" i="24"/>
  <c r="M65" i="31"/>
  <c r="BV67" i="24"/>
  <c r="E67" i="24"/>
  <c r="E85" i="24"/>
  <c r="M67" i="24"/>
  <c r="M85" i="24"/>
  <c r="U67" i="24"/>
  <c r="U85" i="24"/>
  <c r="AC67" i="24"/>
  <c r="AC85" i="24"/>
  <c r="AK67" i="24"/>
  <c r="AK85" i="24"/>
  <c r="AS67" i="24"/>
  <c r="AS85" i="24"/>
  <c r="BA67" i="24"/>
  <c r="BA85" i="24"/>
  <c r="C630" i="24"/>
  <c r="BI67" i="24"/>
  <c r="BQ67" i="24"/>
  <c r="BQ85" i="24"/>
  <c r="F309" i="32"/>
  <c r="BY67" i="24"/>
  <c r="BY85" i="24"/>
  <c r="P85" i="24"/>
  <c r="C28" i="15"/>
  <c r="AN85" i="24"/>
  <c r="C52" i="15"/>
  <c r="G52" i="15"/>
  <c r="BT85" i="24"/>
  <c r="I309" i="32"/>
  <c r="CB85" i="24"/>
  <c r="C92" i="15"/>
  <c r="G92" i="15"/>
  <c r="H85" i="24"/>
  <c r="H21" i="32"/>
  <c r="AF85" i="24"/>
  <c r="D149" i="32"/>
  <c r="AV85" i="24"/>
  <c r="C60" i="15"/>
  <c r="K62" i="24"/>
  <c r="H10" i="31"/>
  <c r="S62" i="24"/>
  <c r="H18" i="31"/>
  <c r="AA62" i="24"/>
  <c r="H26" i="31"/>
  <c r="AI62" i="24"/>
  <c r="G140" i="32"/>
  <c r="AQ62" i="24"/>
  <c r="H42" i="31"/>
  <c r="AY62" i="24"/>
  <c r="AY85" i="24"/>
  <c r="BG62" i="24"/>
  <c r="BG85" i="24"/>
  <c r="BO62" i="24"/>
  <c r="H66" i="31"/>
  <c r="BW62" i="24"/>
  <c r="H74" i="31"/>
  <c r="M5" i="31"/>
  <c r="F17" i="32"/>
  <c r="M21" i="31"/>
  <c r="H81" i="32"/>
  <c r="M45" i="31"/>
  <c r="D209" i="32"/>
  <c r="M77" i="31"/>
  <c r="H337" i="32"/>
  <c r="M37" i="31"/>
  <c r="C177" i="32"/>
  <c r="M8" i="31"/>
  <c r="I17" i="32"/>
  <c r="M24" i="31"/>
  <c r="D113" i="32"/>
  <c r="M40" i="31"/>
  <c r="F177" i="32"/>
  <c r="M72" i="31"/>
  <c r="C337" i="32"/>
  <c r="M13" i="31"/>
  <c r="G49" i="32"/>
  <c r="M53" i="31"/>
  <c r="E241" i="32"/>
  <c r="M69" i="31"/>
  <c r="G305" i="32"/>
  <c r="M16" i="31"/>
  <c r="C81" i="32"/>
  <c r="M32" i="31"/>
  <c r="E145" i="32"/>
  <c r="M48" i="31"/>
  <c r="G209" i="32"/>
  <c r="M56" i="31"/>
  <c r="H241" i="32"/>
  <c r="M64" i="31"/>
  <c r="I273" i="32"/>
  <c r="M80" i="31"/>
  <c r="D369" i="32"/>
  <c r="H29" i="31"/>
  <c r="I108" i="32"/>
  <c r="AD85" i="24"/>
  <c r="H61" i="31"/>
  <c r="F268" i="32"/>
  <c r="BJ85" i="24"/>
  <c r="H60" i="31"/>
  <c r="E268" i="32"/>
  <c r="D300" i="32"/>
  <c r="BO85" i="24"/>
  <c r="H3" i="31"/>
  <c r="D12" i="32"/>
  <c r="D85" i="24"/>
  <c r="H19" i="31"/>
  <c r="F76" i="32"/>
  <c r="T85" i="24"/>
  <c r="H35" i="31"/>
  <c r="H140" i="32"/>
  <c r="AJ85" i="24"/>
  <c r="H51" i="31"/>
  <c r="C236" i="32"/>
  <c r="AZ85" i="24"/>
  <c r="H67" i="31"/>
  <c r="E300" i="32"/>
  <c r="BP85" i="24"/>
  <c r="H75" i="31"/>
  <c r="F332" i="32"/>
  <c r="BX85" i="24"/>
  <c r="M9" i="31"/>
  <c r="C49" i="32"/>
  <c r="M17" i="31"/>
  <c r="D81" i="32"/>
  <c r="M57" i="31"/>
  <c r="M73" i="31"/>
  <c r="D337" i="32"/>
  <c r="H20" i="31"/>
  <c r="G76" i="32"/>
  <c r="H52" i="31"/>
  <c r="D236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H21" i="31"/>
  <c r="H76" i="32"/>
  <c r="V85" i="24"/>
  <c r="H53" i="31"/>
  <c r="E236" i="32"/>
  <c r="BB85" i="24"/>
  <c r="M3" i="31"/>
  <c r="D17" i="32"/>
  <c r="M27" i="31"/>
  <c r="G113" i="32"/>
  <c r="M51" i="31"/>
  <c r="C241" i="32"/>
  <c r="M59" i="31"/>
  <c r="D273" i="32"/>
  <c r="H28" i="31"/>
  <c r="H108" i="32"/>
  <c r="M61" i="31"/>
  <c r="F273" i="32"/>
  <c r="L612" i="24"/>
  <c r="D27" i="7"/>
  <c r="H58" i="31"/>
  <c r="H17" i="31"/>
  <c r="D76" i="32"/>
  <c r="R85" i="24"/>
  <c r="H11" i="31"/>
  <c r="E44" i="32"/>
  <c r="L85" i="24"/>
  <c r="H27" i="31"/>
  <c r="G108" i="32"/>
  <c r="AB85" i="24"/>
  <c r="H43" i="31"/>
  <c r="I172" i="32"/>
  <c r="AR85" i="24"/>
  <c r="H59" i="31"/>
  <c r="D268" i="32"/>
  <c r="BH85" i="24"/>
  <c r="M2" i="31"/>
  <c r="C17" i="32"/>
  <c r="M10" i="31"/>
  <c r="D49" i="32"/>
  <c r="M18" i="31"/>
  <c r="E81" i="32"/>
  <c r="M26" i="31"/>
  <c r="F113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H25" i="31"/>
  <c r="E108" i="32"/>
  <c r="H57" i="31"/>
  <c r="I236" i="32"/>
  <c r="BF85" i="24"/>
  <c r="H37" i="31"/>
  <c r="C172" i="32"/>
  <c r="AL85" i="24"/>
  <c r="H69" i="31"/>
  <c r="G300" i="32"/>
  <c r="BR85" i="24"/>
  <c r="M19" i="31"/>
  <c r="F81" i="32"/>
  <c r="M43" i="31"/>
  <c r="I177" i="32"/>
  <c r="M75" i="31"/>
  <c r="F337" i="32"/>
  <c r="M29" i="31"/>
  <c r="I113" i="32"/>
  <c r="D26" i="33"/>
  <c r="C167" i="8"/>
  <c r="E414" i="24"/>
  <c r="H6" i="31"/>
  <c r="G12" i="32"/>
  <c r="G85" i="24"/>
  <c r="H14" i="31"/>
  <c r="H44" i="32"/>
  <c r="O85" i="24"/>
  <c r="H22" i="31"/>
  <c r="W85" i="24"/>
  <c r="I76" i="32"/>
  <c r="H30" i="31"/>
  <c r="C140" i="32"/>
  <c r="AE85" i="24"/>
  <c r="H38" i="31"/>
  <c r="D172" i="32"/>
  <c r="AM85" i="24"/>
  <c r="H46" i="31"/>
  <c r="E204" i="32"/>
  <c r="AU85" i="24"/>
  <c r="H54" i="31"/>
  <c r="F236" i="32"/>
  <c r="BC85" i="24"/>
  <c r="H62" i="31"/>
  <c r="G268" i="32"/>
  <c r="BK85" i="24"/>
  <c r="H70" i="31"/>
  <c r="H300" i="32"/>
  <c r="BS85" i="24"/>
  <c r="H78" i="31"/>
  <c r="I332" i="32"/>
  <c r="CA85" i="24"/>
  <c r="M4" i="31"/>
  <c r="E17" i="32"/>
  <c r="M20" i="31"/>
  <c r="G81" i="32"/>
  <c r="I145" i="32"/>
  <c r="M44" i="31"/>
  <c r="C209" i="32"/>
  <c r="M60" i="31"/>
  <c r="E273" i="32"/>
  <c r="M68" i="31"/>
  <c r="F305" i="32"/>
  <c r="C300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H13" i="31"/>
  <c r="G44" i="32"/>
  <c r="N85" i="24"/>
  <c r="M67" i="31"/>
  <c r="E305" i="32"/>
  <c r="H31" i="31"/>
  <c r="D140" i="32"/>
  <c r="H63" i="31"/>
  <c r="H268" i="32"/>
  <c r="H68" i="31"/>
  <c r="F300" i="32"/>
  <c r="I380" i="32"/>
  <c r="D612" i="24"/>
  <c r="CF90" i="24"/>
  <c r="F24" i="6"/>
  <c r="E233" i="24"/>
  <c r="F32" i="6"/>
  <c r="M11" i="31"/>
  <c r="E49" i="32"/>
  <c r="H7" i="31"/>
  <c r="H12" i="32"/>
  <c r="H23" i="31"/>
  <c r="C108" i="32"/>
  <c r="H47" i="31"/>
  <c r="F204" i="32"/>
  <c r="H71" i="31"/>
  <c r="I300" i="32"/>
  <c r="H36" i="31"/>
  <c r="I140" i="32"/>
  <c r="H8" i="31"/>
  <c r="I12" i="32"/>
  <c r="I85" i="24"/>
  <c r="H24" i="31"/>
  <c r="D108" i="32"/>
  <c r="Y85" i="24"/>
  <c r="H40" i="31"/>
  <c r="F172" i="32"/>
  <c r="AO85" i="24"/>
  <c r="H48" i="31"/>
  <c r="G204" i="32"/>
  <c r="AW85" i="24"/>
  <c r="H64" i="31"/>
  <c r="I268" i="32"/>
  <c r="BM85" i="24"/>
  <c r="H80" i="31"/>
  <c r="D364" i="32"/>
  <c r="CC85" i="24"/>
  <c r="M6" i="31"/>
  <c r="G17" i="32"/>
  <c r="M22" i="31"/>
  <c r="I81" i="32"/>
  <c r="M38" i="31"/>
  <c r="D177" i="32"/>
  <c r="M62" i="31"/>
  <c r="G273" i="32"/>
  <c r="AE9" i="31"/>
  <c r="C58" i="32"/>
  <c r="AE17" i="31"/>
  <c r="D90" i="32"/>
  <c r="AE25" i="31"/>
  <c r="E122" i="32"/>
  <c r="AE33" i="31"/>
  <c r="F154" i="32"/>
  <c r="H5" i="31"/>
  <c r="F12" i="32"/>
  <c r="F85" i="24"/>
  <c r="H45" i="31"/>
  <c r="D204" i="32"/>
  <c r="AT85" i="24"/>
  <c r="H77" i="31"/>
  <c r="H332" i="32"/>
  <c r="BZ85" i="24"/>
  <c r="M35" i="31"/>
  <c r="H145" i="32"/>
  <c r="H15" i="31"/>
  <c r="I44" i="32"/>
  <c r="H39" i="31"/>
  <c r="E172" i="32"/>
  <c r="H55" i="31"/>
  <c r="G236" i="32"/>
  <c r="H79" i="31"/>
  <c r="C364" i="32"/>
  <c r="H4" i="31"/>
  <c r="E12" i="32"/>
  <c r="H16" i="31"/>
  <c r="C76" i="32"/>
  <c r="Q85" i="24"/>
  <c r="H32" i="31"/>
  <c r="E140" i="32"/>
  <c r="AG85" i="24"/>
  <c r="H56" i="31"/>
  <c r="H236" i="32"/>
  <c r="BE85" i="24"/>
  <c r="H72" i="31"/>
  <c r="C332" i="32"/>
  <c r="BU85" i="24"/>
  <c r="M14" i="31"/>
  <c r="H49" i="32"/>
  <c r="M30" i="31"/>
  <c r="C145" i="32"/>
  <c r="M46" i="31"/>
  <c r="E209" i="32"/>
  <c r="M54" i="31"/>
  <c r="F241" i="32"/>
  <c r="M70" i="31"/>
  <c r="H305" i="32"/>
  <c r="M78" i="31"/>
  <c r="I337" i="32"/>
  <c r="D332" i="32"/>
  <c r="X85" i="24"/>
  <c r="BD85" i="24"/>
  <c r="AE41" i="31"/>
  <c r="G186" i="32"/>
  <c r="M7" i="31"/>
  <c r="H17" i="32"/>
  <c r="M15" i="31"/>
  <c r="I49" i="32"/>
  <c r="M23" i="31"/>
  <c r="C113" i="32"/>
  <c r="M31" i="31"/>
  <c r="D145" i="32"/>
  <c r="M39" i="31"/>
  <c r="E177" i="32"/>
  <c r="M47" i="31"/>
  <c r="F209" i="32"/>
  <c r="M55" i="31"/>
  <c r="G241" i="32"/>
  <c r="M63" i="31"/>
  <c r="H273" i="32"/>
  <c r="M71" i="31"/>
  <c r="I305" i="32"/>
  <c r="M79" i="31"/>
  <c r="C369" i="32"/>
  <c r="H12" i="31"/>
  <c r="F44" i="32"/>
  <c r="H44" i="31"/>
  <c r="C204" i="32"/>
  <c r="H76" i="31"/>
  <c r="G332" i="32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BI85" i="24"/>
  <c r="D12" i="33"/>
  <c r="C113" i="8"/>
  <c r="E380" i="24"/>
  <c r="C62" i="24"/>
  <c r="O5" i="31"/>
  <c r="F19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D13" i="7"/>
  <c r="D350" i="24"/>
  <c r="F612" i="24"/>
  <c r="D26" i="32"/>
  <c r="G51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E220" i="24"/>
  <c r="D308" i="24"/>
  <c r="H47" i="15"/>
  <c r="I47" i="15"/>
  <c r="F47" i="15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45" i="31"/>
  <c r="D218" i="32"/>
  <c r="D258" i="24"/>
  <c r="DF2" i="30"/>
  <c r="C170" i="8"/>
  <c r="J612" i="24"/>
  <c r="CE52" i="24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F420" i="24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F48" i="15"/>
  <c r="F56" i="15"/>
  <c r="H55" i="15"/>
  <c r="I55" i="15"/>
  <c r="F55" i="15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CE89" i="24"/>
  <c r="G28" i="4"/>
  <c r="E28" i="4"/>
  <c r="C615" i="24"/>
  <c r="CF2" i="28"/>
  <c r="D5" i="7"/>
  <c r="H42" i="15"/>
  <c r="I42" i="15"/>
  <c r="F42" i="15"/>
  <c r="F50" i="15"/>
  <c r="H58" i="15"/>
  <c r="I58" i="15"/>
  <c r="F58" i="15"/>
  <c r="F45" i="15"/>
  <c r="F53" i="15"/>
  <c r="F43" i="15"/>
  <c r="H51" i="15"/>
  <c r="I51" i="15"/>
  <c r="F51" i="15"/>
  <c r="H59" i="15"/>
  <c r="I59" i="15"/>
  <c r="F59" i="15"/>
  <c r="H46" i="15"/>
  <c r="I46" i="15"/>
  <c r="F46" i="15"/>
  <c r="H54" i="15"/>
  <c r="I54" i="15"/>
  <c r="F54" i="15"/>
  <c r="F41" i="15"/>
  <c r="F49" i="15"/>
  <c r="H57" i="15"/>
  <c r="I57" i="15"/>
  <c r="F57" i="15"/>
  <c r="H44" i="15"/>
  <c r="I44" i="15"/>
  <c r="F44" i="15"/>
  <c r="H52" i="15"/>
  <c r="I52" i="15"/>
  <c r="F52" i="15"/>
  <c r="F63" i="15"/>
  <c r="F64" i="15"/>
  <c r="F65" i="15"/>
  <c r="C715" i="34"/>
  <c r="D615" i="34"/>
  <c r="I381" i="32"/>
  <c r="CF91" i="24"/>
  <c r="I382" i="32"/>
  <c r="I612" i="24"/>
  <c r="H113" i="32"/>
  <c r="H209" i="32"/>
  <c r="M36" i="31"/>
  <c r="M28" i="31"/>
  <c r="G177" i="32"/>
  <c r="F49" i="32"/>
  <c r="E113" i="32"/>
  <c r="C373" i="32"/>
  <c r="F213" i="32"/>
  <c r="C713" i="24"/>
  <c r="I362" i="32"/>
  <c r="F140" i="32"/>
  <c r="BK2" i="30"/>
  <c r="G337" i="32"/>
  <c r="H9" i="31"/>
  <c r="BN85" i="24"/>
  <c r="C309" i="32"/>
  <c r="M25" i="31"/>
  <c r="C305" i="32"/>
  <c r="C673" i="24"/>
  <c r="D241" i="32"/>
  <c r="I204" i="32"/>
  <c r="M52" i="31"/>
  <c r="D245" i="32"/>
  <c r="H50" i="31"/>
  <c r="J85" i="24"/>
  <c r="C623" i="24"/>
  <c r="C81" i="15"/>
  <c r="G81" i="15"/>
  <c r="H277" i="32"/>
  <c r="H41" i="31"/>
  <c r="BW85" i="24"/>
  <c r="E341" i="32"/>
  <c r="E332" i="32"/>
  <c r="AP85" i="24"/>
  <c r="C54" i="15"/>
  <c r="G54" i="15"/>
  <c r="C637" i="24"/>
  <c r="D44" i="32"/>
  <c r="S85" i="24"/>
  <c r="C31" i="15"/>
  <c r="G31" i="15"/>
  <c r="AX85" i="24"/>
  <c r="C616" i="24"/>
  <c r="H204" i="32"/>
  <c r="E76" i="32"/>
  <c r="C681" i="24"/>
  <c r="I53" i="32"/>
  <c r="BV85" i="24"/>
  <c r="D341" i="32"/>
  <c r="E181" i="32"/>
  <c r="AQ85" i="24"/>
  <c r="H181" i="32"/>
  <c r="H172" i="32"/>
  <c r="C622" i="24"/>
  <c r="AI85" i="24"/>
  <c r="C700" i="24"/>
  <c r="C705" i="24"/>
  <c r="H34" i="31"/>
  <c r="AA85" i="24"/>
  <c r="C692" i="24"/>
  <c r="C65" i="15"/>
  <c r="G65" i="15"/>
  <c r="F108" i="32"/>
  <c r="C20" i="15"/>
  <c r="G20" i="15"/>
  <c r="C84" i="15"/>
  <c r="G84" i="15"/>
  <c r="C57" i="15"/>
  <c r="G57" i="15"/>
  <c r="C213" i="32"/>
  <c r="C710" i="24"/>
  <c r="C33" i="15"/>
  <c r="H33" i="15"/>
  <c r="I33" i="15"/>
  <c r="C686" i="24"/>
  <c r="G85" i="32"/>
  <c r="I149" i="32"/>
  <c r="C702" i="24"/>
  <c r="C49" i="15"/>
  <c r="G341" i="32"/>
  <c r="C89" i="15"/>
  <c r="G89" i="15"/>
  <c r="C645" i="24"/>
  <c r="F53" i="32"/>
  <c r="C25" i="15"/>
  <c r="G25" i="15"/>
  <c r="C678" i="24"/>
  <c r="E21" i="32"/>
  <c r="C17" i="15"/>
  <c r="C670" i="24"/>
  <c r="C640" i="24"/>
  <c r="M76" i="31"/>
  <c r="M12" i="31"/>
  <c r="C697" i="24"/>
  <c r="C44" i="15"/>
  <c r="G44" i="15"/>
  <c r="AH85" i="24"/>
  <c r="F149" i="32"/>
  <c r="F145" i="32"/>
  <c r="CE67" i="24"/>
  <c r="I369" i="32"/>
  <c r="C268" i="32"/>
  <c r="K85" i="24"/>
  <c r="D53" i="32"/>
  <c r="I378" i="32"/>
  <c r="K612" i="24"/>
  <c r="C117" i="32"/>
  <c r="C36" i="15"/>
  <c r="C689" i="24"/>
  <c r="G213" i="32"/>
  <c r="C61" i="15"/>
  <c r="C631" i="24"/>
  <c r="I341" i="32"/>
  <c r="C91" i="15"/>
  <c r="G91" i="15"/>
  <c r="C647" i="24"/>
  <c r="H53" i="32"/>
  <c r="C27" i="15"/>
  <c r="C680" i="24"/>
  <c r="I181" i="32"/>
  <c r="C56" i="15"/>
  <c r="C709" i="24"/>
  <c r="E149" i="32"/>
  <c r="C45" i="15"/>
  <c r="C698" i="24"/>
  <c r="D213" i="32"/>
  <c r="C58" i="15"/>
  <c r="G58" i="15"/>
  <c r="C711" i="24"/>
  <c r="I21" i="32"/>
  <c r="C21" i="15"/>
  <c r="G21" i="15"/>
  <c r="C674" i="24"/>
  <c r="F245" i="32"/>
  <c r="C67" i="15"/>
  <c r="G67" i="15"/>
  <c r="C633" i="24"/>
  <c r="D85" i="32"/>
  <c r="C30" i="15"/>
  <c r="C683" i="24"/>
  <c r="C34" i="15"/>
  <c r="H85" i="32"/>
  <c r="C687" i="24"/>
  <c r="E309" i="32"/>
  <c r="C80" i="15"/>
  <c r="G80" i="15"/>
  <c r="C621" i="24"/>
  <c r="D373" i="32"/>
  <c r="C93" i="15"/>
  <c r="G93" i="15"/>
  <c r="C620" i="24"/>
  <c r="C149" i="32"/>
  <c r="C43" i="15"/>
  <c r="C696" i="24"/>
  <c r="I245" i="32"/>
  <c r="C70" i="15"/>
  <c r="G70" i="15"/>
  <c r="C629" i="24"/>
  <c r="F85" i="32"/>
  <c r="C32" i="15"/>
  <c r="G32" i="15"/>
  <c r="C685" i="24"/>
  <c r="C79" i="15"/>
  <c r="G79" i="15"/>
  <c r="D309" i="32"/>
  <c r="C627" i="24"/>
  <c r="C85" i="15"/>
  <c r="G85" i="15"/>
  <c r="C341" i="32"/>
  <c r="C641" i="24"/>
  <c r="G309" i="32"/>
  <c r="C82" i="15"/>
  <c r="G82" i="15"/>
  <c r="C626" i="24"/>
  <c r="BP2" i="30"/>
  <c r="C119" i="8"/>
  <c r="E373" i="32"/>
  <c r="C94" i="15"/>
  <c r="G94" i="15"/>
  <c r="C50" i="8"/>
  <c r="D352" i="24"/>
  <c r="C103" i="8"/>
  <c r="F309" i="24"/>
  <c r="BN2" i="30"/>
  <c r="C117" i="8"/>
  <c r="D366" i="24"/>
  <c r="H2" i="31"/>
  <c r="C12" i="32"/>
  <c r="C85" i="24"/>
  <c r="CE62" i="24"/>
  <c r="I364" i="32"/>
  <c r="C53" i="32"/>
  <c r="C22" i="15"/>
  <c r="C675" i="24"/>
  <c r="C85" i="32"/>
  <c r="C29" i="15"/>
  <c r="C682" i="24"/>
  <c r="C18" i="15"/>
  <c r="G18" i="15"/>
  <c r="C671" i="24"/>
  <c r="F21" i="32"/>
  <c r="E213" i="32"/>
  <c r="C59" i="15"/>
  <c r="G59" i="15"/>
  <c r="C712" i="24"/>
  <c r="C245" i="32"/>
  <c r="C64" i="15"/>
  <c r="G64" i="15"/>
  <c r="C628" i="24"/>
  <c r="H309" i="32"/>
  <c r="C83" i="15"/>
  <c r="G83" i="15"/>
  <c r="C639" i="24"/>
  <c r="F277" i="32"/>
  <c r="C74" i="15"/>
  <c r="G74" i="15"/>
  <c r="C617" i="24"/>
  <c r="F16" i="6"/>
  <c r="F234" i="24"/>
  <c r="E277" i="32"/>
  <c r="C73" i="15"/>
  <c r="G73" i="15"/>
  <c r="C634" i="24"/>
  <c r="I277" i="32"/>
  <c r="C77" i="15"/>
  <c r="G77" i="15"/>
  <c r="C638" i="24"/>
  <c r="C38" i="15"/>
  <c r="C691" i="24"/>
  <c r="E117" i="32"/>
  <c r="D277" i="32"/>
  <c r="C72" i="15"/>
  <c r="G72" i="15"/>
  <c r="C636" i="24"/>
  <c r="F117" i="32"/>
  <c r="C39" i="15"/>
  <c r="D21" i="32"/>
  <c r="C16" i="15"/>
  <c r="G16" i="15"/>
  <c r="C669" i="24"/>
  <c r="I213" i="32"/>
  <c r="C63" i="15"/>
  <c r="C625" i="24"/>
  <c r="C40" i="15"/>
  <c r="G40" i="15"/>
  <c r="G117" i="32"/>
  <c r="C693" i="24"/>
  <c r="H117" i="32"/>
  <c r="C694" i="24"/>
  <c r="C41" i="15"/>
  <c r="H245" i="32"/>
  <c r="C614" i="24"/>
  <c r="C69" i="15"/>
  <c r="H341" i="32"/>
  <c r="C90" i="15"/>
  <c r="G90" i="15"/>
  <c r="C646" i="24"/>
  <c r="C37" i="15"/>
  <c r="D117" i="32"/>
  <c r="C690" i="24"/>
  <c r="C75" i="15"/>
  <c r="G75" i="15"/>
  <c r="G277" i="32"/>
  <c r="C635" i="24"/>
  <c r="I85" i="32"/>
  <c r="C35" i="15"/>
  <c r="C688" i="24"/>
  <c r="C181" i="32"/>
  <c r="C50" i="15"/>
  <c r="C703" i="24"/>
  <c r="E53" i="32"/>
  <c r="C24" i="15"/>
  <c r="G24" i="15"/>
  <c r="C677" i="24"/>
  <c r="E245" i="32"/>
  <c r="C66" i="15"/>
  <c r="G66" i="15"/>
  <c r="C632" i="24"/>
  <c r="F341" i="32"/>
  <c r="C88" i="15"/>
  <c r="G88" i="15"/>
  <c r="C644" i="24"/>
  <c r="I117" i="32"/>
  <c r="C42" i="15"/>
  <c r="G42" i="15"/>
  <c r="C695" i="24"/>
  <c r="G17" i="15"/>
  <c r="H17" i="15"/>
  <c r="I17" i="15"/>
  <c r="H28" i="15"/>
  <c r="I28" i="15"/>
  <c r="G28" i="15"/>
  <c r="F181" i="32"/>
  <c r="C53" i="15"/>
  <c r="C706" i="24"/>
  <c r="G21" i="32"/>
  <c r="C19" i="15"/>
  <c r="C672" i="24"/>
  <c r="E85" i="32"/>
  <c r="D716" i="34"/>
  <c r="D707" i="34"/>
  <c r="D699" i="34"/>
  <c r="D712" i="34"/>
  <c r="D704" i="34"/>
  <c r="D709" i="34"/>
  <c r="D701" i="34"/>
  <c r="D706" i="34"/>
  <c r="D698" i="34"/>
  <c r="D711" i="34"/>
  <c r="D703" i="34"/>
  <c r="D708" i="34"/>
  <c r="D700" i="34"/>
  <c r="D705" i="34"/>
  <c r="D697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696" i="34"/>
  <c r="D688" i="34"/>
  <c r="D680" i="34"/>
  <c r="D672" i="34"/>
  <c r="D620" i="34"/>
  <c r="D616" i="34"/>
  <c r="D693" i="34"/>
  <c r="D685" i="34"/>
  <c r="D677" i="34"/>
  <c r="D669" i="34"/>
  <c r="D627" i="34"/>
  <c r="D702" i="34"/>
  <c r="D690" i="34"/>
  <c r="D682" i="34"/>
  <c r="D674" i="34"/>
  <c r="D623" i="34"/>
  <c r="D619" i="34"/>
  <c r="D692" i="34"/>
  <c r="D684" i="34"/>
  <c r="D676" i="34"/>
  <c r="D668" i="34"/>
  <c r="D628" i="34"/>
  <c r="D622" i="34"/>
  <c r="D618" i="34"/>
  <c r="D689" i="34"/>
  <c r="D681" i="34"/>
  <c r="D673" i="34"/>
  <c r="D695" i="34"/>
  <c r="D686" i="34"/>
  <c r="D679" i="34"/>
  <c r="D670" i="34"/>
  <c r="D626" i="34"/>
  <c r="D621" i="34"/>
  <c r="D645" i="34"/>
  <c r="D629" i="34"/>
  <c r="D625" i="34"/>
  <c r="D647" i="34"/>
  <c r="D617" i="34"/>
  <c r="D694" i="34"/>
  <c r="D678" i="34"/>
  <c r="D646" i="34"/>
  <c r="D710" i="34"/>
  <c r="D713" i="34"/>
  <c r="D671" i="34"/>
  <c r="D687" i="34"/>
  <c r="G245" i="32"/>
  <c r="C68" i="15"/>
  <c r="G68" i="15"/>
  <c r="C624" i="24"/>
  <c r="G181" i="32"/>
  <c r="C707" i="24"/>
  <c r="G53" i="32"/>
  <c r="C26" i="15"/>
  <c r="C679" i="24"/>
  <c r="D181" i="32"/>
  <c r="C51" i="15"/>
  <c r="G51" i="15"/>
  <c r="C704" i="24"/>
  <c r="C277" i="32"/>
  <c r="C71" i="15"/>
  <c r="G71" i="15"/>
  <c r="C618" i="24"/>
  <c r="H149" i="32"/>
  <c r="C48" i="15"/>
  <c r="C701" i="24"/>
  <c r="H213" i="32"/>
  <c r="C62" i="15"/>
  <c r="C684" i="24"/>
  <c r="G149" i="32"/>
  <c r="C643" i="24"/>
  <c r="C87" i="15"/>
  <c r="G87" i="15"/>
  <c r="C619" i="24"/>
  <c r="C642" i="24"/>
  <c r="C648" i="24"/>
  <c r="M716" i="24"/>
  <c r="C78" i="15"/>
  <c r="G78" i="15"/>
  <c r="C47" i="15"/>
  <c r="G47" i="15"/>
  <c r="C23" i="15"/>
  <c r="G23" i="15"/>
  <c r="C86" i="15"/>
  <c r="G86" i="15"/>
  <c r="G33" i="15"/>
  <c r="C708" i="24"/>
  <c r="C55" i="15"/>
  <c r="G55" i="15"/>
  <c r="C676" i="24"/>
  <c r="C699" i="24"/>
  <c r="C46" i="15"/>
  <c r="G46" i="15"/>
  <c r="G49" i="15"/>
  <c r="H49" i="15"/>
  <c r="I49" i="15"/>
  <c r="G48" i="15"/>
  <c r="H48" i="15"/>
  <c r="I48" i="15"/>
  <c r="D715" i="34"/>
  <c r="E623" i="34"/>
  <c r="C120" i="8"/>
  <c r="D367" i="24"/>
  <c r="H37" i="15"/>
  <c r="I37" i="15"/>
  <c r="G37" i="15"/>
  <c r="H26" i="15"/>
  <c r="I26" i="15"/>
  <c r="G26" i="15"/>
  <c r="H30" i="15"/>
  <c r="I30" i="15"/>
  <c r="G30" i="15"/>
  <c r="G27" i="15"/>
  <c r="H27" i="15"/>
  <c r="I27" i="15"/>
  <c r="G50" i="15"/>
  <c r="H50" i="15"/>
  <c r="I50" i="15"/>
  <c r="H38" i="15"/>
  <c r="I38" i="15"/>
  <c r="G38" i="15"/>
  <c r="G22" i="15"/>
  <c r="H22" i="15"/>
  <c r="G45" i="15"/>
  <c r="H45" i="15"/>
  <c r="I45" i="15"/>
  <c r="H36" i="15"/>
  <c r="I36" i="15"/>
  <c r="G36" i="15"/>
  <c r="E612" i="34"/>
  <c r="G56" i="15"/>
  <c r="H56" i="15"/>
  <c r="I56" i="15"/>
  <c r="G53" i="15"/>
  <c r="H53" i="15"/>
  <c r="I53" i="15"/>
  <c r="H34" i="15"/>
  <c r="I34" i="15"/>
  <c r="G34" i="15"/>
  <c r="G69" i="15"/>
  <c r="H69" i="15"/>
  <c r="I69" i="15"/>
  <c r="H39" i="15"/>
  <c r="I39" i="15"/>
  <c r="G39" i="15"/>
  <c r="G41" i="15"/>
  <c r="H41" i="15"/>
  <c r="I41" i="15"/>
  <c r="H19" i="15"/>
  <c r="I19" i="15"/>
  <c r="G19" i="15"/>
  <c r="D615" i="24"/>
  <c r="H29" i="15"/>
  <c r="I29" i="15"/>
  <c r="G29" i="15"/>
  <c r="H35" i="15"/>
  <c r="I35" i="15"/>
  <c r="G35" i="15"/>
  <c r="G63" i="15"/>
  <c r="H63" i="15"/>
  <c r="I63" i="15"/>
  <c r="C21" i="32"/>
  <c r="C15" i="15"/>
  <c r="C668" i="24"/>
  <c r="CE85" i="24"/>
  <c r="G43" i="15"/>
  <c r="H43" i="15"/>
  <c r="I43" i="15"/>
  <c r="H23" i="15"/>
  <c r="I23" i="15"/>
  <c r="C715" i="24"/>
  <c r="E712" i="34"/>
  <c r="E704" i="34"/>
  <c r="E696" i="34"/>
  <c r="E709" i="34"/>
  <c r="E701" i="34"/>
  <c r="E706" i="34"/>
  <c r="E711" i="34"/>
  <c r="E703" i="34"/>
  <c r="E708" i="34"/>
  <c r="E700" i="34"/>
  <c r="E713" i="34"/>
  <c r="E705" i="34"/>
  <c r="E688" i="34"/>
  <c r="E680" i="34"/>
  <c r="E672" i="34"/>
  <c r="E707" i="34"/>
  <c r="E698" i="34"/>
  <c r="E693" i="34"/>
  <c r="E685" i="34"/>
  <c r="E677" i="34"/>
  <c r="E669" i="34"/>
  <c r="E627" i="34"/>
  <c r="E702" i="34"/>
  <c r="E690" i="34"/>
  <c r="E682" i="34"/>
  <c r="E674" i="34"/>
  <c r="E695" i="34"/>
  <c r="E687" i="34"/>
  <c r="E679" i="34"/>
  <c r="E671" i="34"/>
  <c r="E625" i="34"/>
  <c r="E699" i="34"/>
  <c r="E689" i="34"/>
  <c r="E681" i="34"/>
  <c r="E673" i="34"/>
  <c r="E716" i="34"/>
  <c r="E710" i="34"/>
  <c r="E694" i="34"/>
  <c r="E686" i="34"/>
  <c r="E678" i="34"/>
  <c r="E670" i="34"/>
  <c r="E647" i="34"/>
  <c r="E646" i="34"/>
  <c r="E645" i="34"/>
  <c r="E629" i="34"/>
  <c r="E626" i="34"/>
  <c r="E640" i="34"/>
  <c r="E632" i="34"/>
  <c r="E697" i="34"/>
  <c r="E637" i="34"/>
  <c r="E642" i="34"/>
  <c r="E634" i="34"/>
  <c r="E692" i="34"/>
  <c r="E683" i="34"/>
  <c r="E676" i="34"/>
  <c r="E639" i="34"/>
  <c r="E631" i="34"/>
  <c r="E628" i="34"/>
  <c r="E641" i="34"/>
  <c r="E633" i="34"/>
  <c r="E691" i="34"/>
  <c r="E675" i="34"/>
  <c r="E636" i="34"/>
  <c r="E635" i="34"/>
  <c r="E630" i="34"/>
  <c r="E624" i="34"/>
  <c r="E684" i="34"/>
  <c r="E668" i="34"/>
  <c r="E644" i="34"/>
  <c r="E638" i="34"/>
  <c r="E643" i="34"/>
  <c r="D713" i="24"/>
  <c r="D705" i="24"/>
  <c r="D697" i="24"/>
  <c r="D710" i="24"/>
  <c r="D716" i="24"/>
  <c r="D707" i="24"/>
  <c r="D699" i="24"/>
  <c r="D691" i="24"/>
  <c r="D683" i="24"/>
  <c r="D711" i="24"/>
  <c r="D709" i="24"/>
  <c r="D708" i="24"/>
  <c r="D668" i="24"/>
  <c r="D702" i="24"/>
  <c r="D701" i="24"/>
  <c r="D686" i="24"/>
  <c r="D681" i="24"/>
  <c r="D676" i="24"/>
  <c r="D673" i="24"/>
  <c r="D704" i="24"/>
  <c r="D703" i="24"/>
  <c r="D700" i="24"/>
  <c r="D698" i="24"/>
  <c r="D696" i="24"/>
  <c r="D690" i="24"/>
  <c r="D685" i="24"/>
  <c r="D680" i="24"/>
  <c r="D670" i="24"/>
  <c r="D647" i="24"/>
  <c r="D646" i="24"/>
  <c r="D645" i="24"/>
  <c r="D629" i="24"/>
  <c r="D706" i="24"/>
  <c r="D693" i="24"/>
  <c r="D688" i="24"/>
  <c r="D712" i="24"/>
  <c r="D678" i="24"/>
  <c r="D674" i="24"/>
  <c r="D623" i="24"/>
  <c r="D619" i="24"/>
  <c r="D692" i="24"/>
  <c r="D620" i="24"/>
  <c r="D694" i="24"/>
  <c r="D624" i="24"/>
  <c r="D687" i="24"/>
  <c r="D671" i="24"/>
  <c r="D626" i="24"/>
  <c r="D689" i="24"/>
  <c r="D644" i="24"/>
  <c r="D642" i="24"/>
  <c r="D640" i="24"/>
  <c r="D638" i="24"/>
  <c r="D636" i="24"/>
  <c r="D634" i="24"/>
  <c r="D632" i="24"/>
  <c r="D630" i="24"/>
  <c r="D628" i="24"/>
  <c r="D618" i="24"/>
  <c r="D695" i="24"/>
  <c r="D684" i="24"/>
  <c r="D675" i="24"/>
  <c r="D669" i="24"/>
  <c r="D622" i="24"/>
  <c r="D679" i="24"/>
  <c r="D677" i="24"/>
  <c r="D625" i="24"/>
  <c r="D621" i="24"/>
  <c r="D616" i="24"/>
  <c r="D672" i="24"/>
  <c r="D637" i="24"/>
  <c r="D643" i="24"/>
  <c r="D635" i="24"/>
  <c r="D627" i="24"/>
  <c r="D682" i="24"/>
  <c r="D641" i="24"/>
  <c r="D633" i="24"/>
  <c r="D617" i="24"/>
  <c r="D639" i="24"/>
  <c r="D631" i="24"/>
  <c r="C121" i="8"/>
  <c r="D384" i="24"/>
  <c r="G15" i="15"/>
  <c r="H15" i="15"/>
  <c r="I15" i="15"/>
  <c r="I373" i="32"/>
  <c r="C716" i="24"/>
  <c r="C138" i="8"/>
  <c r="D417" i="24"/>
  <c r="D715" i="24"/>
  <c r="E623" i="24"/>
  <c r="E612" i="24"/>
  <c r="E715" i="34"/>
  <c r="F624" i="34"/>
  <c r="F709" i="34"/>
  <c r="F701" i="34"/>
  <c r="F706" i="34"/>
  <c r="F698" i="34"/>
  <c r="F711" i="34"/>
  <c r="F703" i="34"/>
  <c r="F708" i="34"/>
  <c r="F700" i="34"/>
  <c r="F713" i="34"/>
  <c r="F705" i="34"/>
  <c r="F697" i="34"/>
  <c r="F710" i="34"/>
  <c r="F702" i="34"/>
  <c r="F707" i="34"/>
  <c r="F696" i="34"/>
  <c r="F693" i="34"/>
  <c r="F685" i="34"/>
  <c r="F677" i="34"/>
  <c r="F669" i="34"/>
  <c r="F627" i="34"/>
  <c r="F690" i="34"/>
  <c r="F682" i="34"/>
  <c r="F674" i="34"/>
  <c r="F695" i="34"/>
  <c r="F687" i="34"/>
  <c r="F679" i="34"/>
  <c r="F671" i="34"/>
  <c r="F625" i="34"/>
  <c r="F704" i="34"/>
  <c r="F692" i="34"/>
  <c r="F684" i="34"/>
  <c r="F676" i="34"/>
  <c r="F668" i="34"/>
  <c r="F628" i="34"/>
  <c r="F716" i="34"/>
  <c r="F694" i="34"/>
  <c r="F686" i="34"/>
  <c r="F678" i="34"/>
  <c r="F670" i="34"/>
  <c r="F647" i="34"/>
  <c r="F646" i="34"/>
  <c r="F645" i="34"/>
  <c r="F629" i="34"/>
  <c r="F626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712" i="34"/>
  <c r="F688" i="34"/>
  <c r="F672" i="34"/>
  <c r="F681" i="34"/>
  <c r="F689" i="34"/>
  <c r="F673" i="34"/>
  <c r="F680" i="34"/>
  <c r="F699" i="34"/>
  <c r="E710" i="24"/>
  <c r="E702" i="24"/>
  <c r="E716" i="24"/>
  <c r="E707" i="24"/>
  <c r="E712" i="24"/>
  <c r="E704" i="24"/>
  <c r="E696" i="24"/>
  <c r="E688" i="24"/>
  <c r="E680" i="24"/>
  <c r="E701" i="24"/>
  <c r="E691" i="24"/>
  <c r="E686" i="24"/>
  <c r="E681" i="24"/>
  <c r="E676" i="24"/>
  <c r="E673" i="24"/>
  <c r="E713" i="24"/>
  <c r="E703" i="24"/>
  <c r="E700" i="24"/>
  <c r="E699" i="24"/>
  <c r="E698" i="24"/>
  <c r="E690" i="24"/>
  <c r="E685" i="24"/>
  <c r="E670" i="24"/>
  <c r="E647" i="24"/>
  <c r="E646" i="24"/>
  <c r="E645" i="24"/>
  <c r="E629" i="24"/>
  <c r="E626" i="24"/>
  <c r="E697" i="24"/>
  <c r="E695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83" i="24"/>
  <c r="E678" i="24"/>
  <c r="E674" i="24"/>
  <c r="E692" i="24"/>
  <c r="E687" i="24"/>
  <c r="E682" i="24"/>
  <c r="E677" i="24"/>
  <c r="E671" i="24"/>
  <c r="E625" i="24"/>
  <c r="E694" i="24"/>
  <c r="E624" i="24"/>
  <c r="F624" i="24"/>
  <c r="F693" i="24"/>
  <c r="E711" i="24"/>
  <c r="E706" i="24"/>
  <c r="E689" i="24"/>
  <c r="E668" i="24"/>
  <c r="E628" i="24"/>
  <c r="E672" i="24"/>
  <c r="E705" i="24"/>
  <c r="E709" i="24"/>
  <c r="E679" i="24"/>
  <c r="E627" i="24"/>
  <c r="E708" i="24"/>
  <c r="E684" i="24"/>
  <c r="E669" i="24"/>
  <c r="E693" i="24"/>
  <c r="C168" i="8"/>
  <c r="D421" i="24"/>
  <c r="F691" i="24"/>
  <c r="F668" i="24"/>
  <c r="F672" i="24"/>
  <c r="F633" i="24"/>
  <c r="F641" i="24"/>
  <c r="F697" i="24"/>
  <c r="F698" i="24"/>
  <c r="F701" i="24"/>
  <c r="F681" i="24"/>
  <c r="F678" i="24"/>
  <c r="F708" i="24"/>
  <c r="F679" i="24"/>
  <c r="F634" i="24"/>
  <c r="F642" i="24"/>
  <c r="F710" i="24"/>
  <c r="F700" i="24"/>
  <c r="F709" i="24"/>
  <c r="F673" i="24"/>
  <c r="F684" i="24"/>
  <c r="F702" i="24"/>
  <c r="F688" i="24"/>
  <c r="F671" i="24"/>
  <c r="F687" i="24"/>
  <c r="F689" i="24"/>
  <c r="F636" i="24"/>
  <c r="F644" i="24"/>
  <c r="F645" i="24"/>
  <c r="F703" i="24"/>
  <c r="F712" i="24"/>
  <c r="F682" i="24"/>
  <c r="F629" i="24"/>
  <c r="F625" i="24"/>
  <c r="F626" i="24"/>
  <c r="F627" i="24"/>
  <c r="F628" i="24"/>
  <c r="F630" i="24"/>
  <c r="F631" i="24"/>
  <c r="F632" i="24"/>
  <c r="F635" i="24"/>
  <c r="F637" i="24"/>
  <c r="F638" i="24"/>
  <c r="F639" i="24"/>
  <c r="F640" i="24"/>
  <c r="F643" i="24"/>
  <c r="F646" i="24"/>
  <c r="F647" i="24"/>
  <c r="F669" i="24"/>
  <c r="F670" i="24"/>
  <c r="F674" i="24"/>
  <c r="F675" i="24"/>
  <c r="F676" i="24"/>
  <c r="F677" i="24"/>
  <c r="F680" i="24"/>
  <c r="F683" i="24"/>
  <c r="F685" i="24"/>
  <c r="F686" i="24"/>
  <c r="F690" i="24"/>
  <c r="F692" i="24"/>
  <c r="F694" i="24"/>
  <c r="F695" i="24"/>
  <c r="F696" i="24"/>
  <c r="F699" i="24"/>
  <c r="F704" i="24"/>
  <c r="F705" i="24"/>
  <c r="F706" i="24"/>
  <c r="F707" i="24"/>
  <c r="F711" i="24"/>
  <c r="F713" i="24"/>
  <c r="F715" i="24"/>
  <c r="F716" i="24"/>
  <c r="E715" i="24"/>
  <c r="F715" i="34"/>
  <c r="G625" i="34"/>
  <c r="C172" i="8"/>
  <c r="D424" i="24"/>
  <c r="C177" i="8"/>
  <c r="G625" i="24"/>
  <c r="G706" i="34"/>
  <c r="G698" i="34"/>
  <c r="G711" i="34"/>
  <c r="G703" i="34"/>
  <c r="G708" i="34"/>
  <c r="G700" i="34"/>
  <c r="G713" i="34"/>
  <c r="G705" i="34"/>
  <c r="G697" i="34"/>
  <c r="G710" i="34"/>
  <c r="G702" i="34"/>
  <c r="G716" i="34"/>
  <c r="G707" i="34"/>
  <c r="G699" i="34"/>
  <c r="G690" i="34"/>
  <c r="G682" i="34"/>
  <c r="G674" i="34"/>
  <c r="G695" i="34"/>
  <c r="G687" i="34"/>
  <c r="G679" i="34"/>
  <c r="G671" i="34"/>
  <c r="G709" i="34"/>
  <c r="G704" i="34"/>
  <c r="G692" i="34"/>
  <c r="G684" i="34"/>
  <c r="G676" i="34"/>
  <c r="G668" i="34"/>
  <c r="G628" i="34"/>
  <c r="G689" i="34"/>
  <c r="G681" i="34"/>
  <c r="G673" i="34"/>
  <c r="G691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12" i="34"/>
  <c r="G701" i="34"/>
  <c r="G688" i="34"/>
  <c r="G680" i="34"/>
  <c r="G672" i="34"/>
  <c r="G645" i="34"/>
  <c r="G629" i="34"/>
  <c r="G647" i="34"/>
  <c r="G694" i="34"/>
  <c r="G685" i="34"/>
  <c r="G678" i="34"/>
  <c r="G669" i="34"/>
  <c r="G646" i="34"/>
  <c r="G627" i="34"/>
  <c r="G686" i="34"/>
  <c r="G670" i="34"/>
  <c r="G626" i="34"/>
  <c r="G715" i="34"/>
  <c r="G696" i="34"/>
  <c r="G677" i="34"/>
  <c r="G693" i="34"/>
  <c r="G639" i="24"/>
  <c r="G690" i="24"/>
  <c r="G680" i="24"/>
  <c r="G638" i="24"/>
  <c r="G630" i="24"/>
  <c r="G669" i="24"/>
  <c r="G673" i="24"/>
  <c r="G628" i="24"/>
  <c r="G692" i="24"/>
  <c r="G682" i="24"/>
  <c r="M682" i="24"/>
  <c r="C87" i="32"/>
  <c r="G637" i="24"/>
  <c r="G708" i="24"/>
  <c r="M708" i="24"/>
  <c r="H183" i="32"/>
  <c r="G646" i="24"/>
  <c r="G629" i="24"/>
  <c r="G675" i="24"/>
  <c r="G694" i="24"/>
  <c r="M694" i="24"/>
  <c r="H119" i="32"/>
  <c r="G674" i="24"/>
  <c r="M674" i="24"/>
  <c r="I23" i="32"/>
  <c r="G670" i="24"/>
  <c r="G697" i="24"/>
  <c r="M697" i="24"/>
  <c r="D151" i="32"/>
  <c r="G633" i="24"/>
  <c r="G712" i="24"/>
  <c r="G710" i="24"/>
  <c r="G644" i="24"/>
  <c r="G636" i="24"/>
  <c r="G689" i="24"/>
  <c r="M689" i="24"/>
  <c r="C119" i="32"/>
  <c r="G707" i="24"/>
  <c r="G671" i="24"/>
  <c r="M671" i="24"/>
  <c r="F23" i="32"/>
  <c r="G701" i="24"/>
  <c r="M701" i="24"/>
  <c r="H151" i="32"/>
  <c r="G647" i="24"/>
  <c r="G696" i="24"/>
  <c r="G699" i="24"/>
  <c r="G642" i="24"/>
  <c r="G634" i="24"/>
  <c r="G679" i="24"/>
  <c r="M679" i="24"/>
  <c r="G691" i="24"/>
  <c r="G702" i="24"/>
  <c r="G716" i="24"/>
  <c r="G709" i="24"/>
  <c r="M709" i="24"/>
  <c r="I183" i="32"/>
  <c r="G672" i="24"/>
  <c r="G704" i="24"/>
  <c r="G713" i="24"/>
  <c r="G643" i="24"/>
  <c r="G635" i="24"/>
  <c r="G684" i="24"/>
  <c r="M684" i="24"/>
  <c r="E87" i="32"/>
  <c r="G677" i="24"/>
  <c r="M677" i="24"/>
  <c r="G626" i="24"/>
  <c r="G693" i="24"/>
  <c r="M693" i="24"/>
  <c r="G645" i="24"/>
  <c r="L647" i="24"/>
  <c r="G706" i="24"/>
  <c r="G695" i="24"/>
  <c r="G640" i="24"/>
  <c r="G632" i="24"/>
  <c r="G711" i="24"/>
  <c r="G681" i="24"/>
  <c r="M681" i="24"/>
  <c r="I55" i="32"/>
  <c r="G678" i="24"/>
  <c r="M678" i="24"/>
  <c r="G688" i="24"/>
  <c r="G627" i="24"/>
  <c r="G698" i="24"/>
  <c r="M698" i="24"/>
  <c r="E151" i="32"/>
  <c r="G685" i="24"/>
  <c r="M685" i="24"/>
  <c r="F87" i="32"/>
  <c r="G631" i="24"/>
  <c r="G705" i="24"/>
  <c r="G676" i="24"/>
  <c r="G668" i="24"/>
  <c r="M668" i="24"/>
  <c r="G703" i="24"/>
  <c r="G641" i="24"/>
  <c r="G686" i="24"/>
  <c r="G683" i="24"/>
  <c r="G687" i="24"/>
  <c r="M687" i="24"/>
  <c r="H87" i="32"/>
  <c r="G700" i="24"/>
  <c r="H628" i="34"/>
  <c r="L706" i="24"/>
  <c r="M706" i="24"/>
  <c r="F183" i="32"/>
  <c r="L674" i="24"/>
  <c r="L697" i="24"/>
  <c r="L673" i="24"/>
  <c r="M673" i="24"/>
  <c r="H23" i="32"/>
  <c r="L716" i="24"/>
  <c r="L692" i="24"/>
  <c r="M692" i="24"/>
  <c r="L681" i="24"/>
  <c r="L695" i="24"/>
  <c r="M695" i="24"/>
  <c r="I119" i="32"/>
  <c r="L696" i="24"/>
  <c r="M696" i="24"/>
  <c r="C151" i="32"/>
  <c r="L671" i="24"/>
  <c r="L707" i="24"/>
  <c r="M707" i="24"/>
  <c r="G183" i="32"/>
  <c r="L687" i="24"/>
  <c r="L694" i="24"/>
  <c r="L690" i="24"/>
  <c r="M690" i="24"/>
  <c r="D119" i="32"/>
  <c r="L675" i="24"/>
  <c r="M675" i="24"/>
  <c r="C55" i="32"/>
  <c r="L676" i="24"/>
  <c r="M676" i="24"/>
  <c r="D55" i="32"/>
  <c r="L680" i="24"/>
  <c r="M680" i="24"/>
  <c r="H55" i="32"/>
  <c r="L698" i="24"/>
  <c r="L699" i="24"/>
  <c r="M699" i="24"/>
  <c r="F151" i="32"/>
  <c r="L682" i="24"/>
  <c r="L670" i="24"/>
  <c r="M670" i="24"/>
  <c r="E23" i="32"/>
  <c r="L689" i="24"/>
  <c r="L678" i="24"/>
  <c r="L705" i="24"/>
  <c r="M705" i="24"/>
  <c r="E183" i="32"/>
  <c r="L708" i="24"/>
  <c r="L669" i="24"/>
  <c r="M669" i="24"/>
  <c r="D23" i="32"/>
  <c r="L713" i="24"/>
  <c r="M713" i="24"/>
  <c r="F215" i="32"/>
  <c r="L691" i="24"/>
  <c r="M691" i="24"/>
  <c r="L677" i="24"/>
  <c r="L709" i="24"/>
  <c r="L684" i="24"/>
  <c r="L672" i="24"/>
  <c r="M672" i="24"/>
  <c r="G23" i="32"/>
  <c r="L683" i="24"/>
  <c r="M683" i="24"/>
  <c r="D87" i="32"/>
  <c r="L668" i="24"/>
  <c r="L715" i="24"/>
  <c r="L679" i="24"/>
  <c r="L710" i="24"/>
  <c r="M710" i="24"/>
  <c r="C215" i="32"/>
  <c r="L711" i="24"/>
  <c r="M711" i="24"/>
  <c r="D215" i="32"/>
  <c r="L712" i="24"/>
  <c r="M712" i="24"/>
  <c r="E215" i="32"/>
  <c r="L704" i="24"/>
  <c r="M704" i="24"/>
  <c r="D183" i="32"/>
  <c r="L688" i="24"/>
  <c r="M688" i="24"/>
  <c r="I87" i="32"/>
  <c r="L700" i="24"/>
  <c r="M700" i="24"/>
  <c r="G151" i="32"/>
  <c r="L702" i="24"/>
  <c r="M702" i="24"/>
  <c r="I151" i="32"/>
  <c r="L686" i="24"/>
  <c r="M686" i="24"/>
  <c r="G87" i="32"/>
  <c r="L703" i="24"/>
  <c r="M703" i="24"/>
  <c r="C183" i="32"/>
  <c r="L685" i="24"/>
  <c r="L701" i="24"/>
  <c r="L693" i="24"/>
  <c r="C23" i="32"/>
  <c r="M715" i="24"/>
  <c r="G119" i="32"/>
  <c r="G55" i="32"/>
  <c r="G715" i="24"/>
  <c r="H628" i="24"/>
  <c r="H711" i="34"/>
  <c r="H703" i="34"/>
  <c r="H708" i="34"/>
  <c r="H700" i="34"/>
  <c r="H713" i="34"/>
  <c r="H705" i="34"/>
  <c r="H710" i="34"/>
  <c r="H702" i="34"/>
  <c r="H716" i="34"/>
  <c r="H707" i="34"/>
  <c r="H699" i="34"/>
  <c r="H712" i="34"/>
  <c r="H704" i="34"/>
  <c r="H698" i="34"/>
  <c r="H695" i="34"/>
  <c r="H687" i="34"/>
  <c r="H679" i="34"/>
  <c r="H671" i="34"/>
  <c r="H709" i="34"/>
  <c r="H692" i="34"/>
  <c r="H684" i="34"/>
  <c r="H676" i="34"/>
  <c r="H668" i="34"/>
  <c r="H689" i="34"/>
  <c r="H681" i="34"/>
  <c r="H673" i="34"/>
  <c r="H694" i="34"/>
  <c r="H686" i="34"/>
  <c r="H678" i="34"/>
  <c r="H670" i="34"/>
  <c r="H647" i="34"/>
  <c r="H646" i="34"/>
  <c r="H645" i="34"/>
  <c r="H629" i="34"/>
  <c r="H701" i="34"/>
  <c r="H688" i="34"/>
  <c r="H680" i="34"/>
  <c r="H672" i="34"/>
  <c r="H697" i="34"/>
  <c r="H696" i="34"/>
  <c r="H693" i="34"/>
  <c r="H685" i="34"/>
  <c r="H677" i="34"/>
  <c r="H669" i="34"/>
  <c r="H637" i="34"/>
  <c r="H642" i="34"/>
  <c r="H634" i="34"/>
  <c r="H690" i="34"/>
  <c r="H683" i="34"/>
  <c r="H674" i="34"/>
  <c r="H639" i="34"/>
  <c r="H631" i="34"/>
  <c r="H706" i="34"/>
  <c r="H644" i="34"/>
  <c r="H636" i="34"/>
  <c r="H638" i="34"/>
  <c r="H630" i="34"/>
  <c r="H633" i="34"/>
  <c r="H682" i="34"/>
  <c r="H641" i="34"/>
  <c r="H632" i="34"/>
  <c r="H643" i="34"/>
  <c r="H691" i="34"/>
  <c r="H640" i="34"/>
  <c r="H675" i="34"/>
  <c r="H635" i="34"/>
  <c r="F55" i="32"/>
  <c r="F119" i="32"/>
  <c r="H687" i="24"/>
  <c r="H674" i="24"/>
  <c r="H632" i="24"/>
  <c r="H703" i="24"/>
  <c r="H683" i="24"/>
  <c r="H702" i="24"/>
  <c r="H679" i="24"/>
  <c r="H705" i="24"/>
  <c r="H712" i="24"/>
  <c r="H647" i="24"/>
  <c r="H680" i="24"/>
  <c r="H630" i="24"/>
  <c r="H697" i="24"/>
  <c r="H633" i="24"/>
  <c r="H709" i="24"/>
  <c r="H716" i="24"/>
  <c r="H704" i="24"/>
  <c r="H691" i="24"/>
  <c r="H646" i="24"/>
  <c r="H644" i="24"/>
  <c r="H698" i="24"/>
  <c r="H631" i="24"/>
  <c r="H689" i="24"/>
  <c r="H699" i="24"/>
  <c r="H692" i="24"/>
  <c r="H639" i="24"/>
  <c r="H701" i="24"/>
  <c r="H710" i="24"/>
  <c r="H669" i="24"/>
  <c r="H686" i="24"/>
  <c r="H645" i="24"/>
  <c r="H642" i="24"/>
  <c r="H682" i="24"/>
  <c r="H690" i="24"/>
  <c r="H675" i="24"/>
  <c r="H711" i="24"/>
  <c r="H688" i="24"/>
  <c r="H638" i="24"/>
  <c r="H713" i="24"/>
  <c r="H706" i="24"/>
  <c r="H696" i="24"/>
  <c r="H693" i="24"/>
  <c r="H681" i="24"/>
  <c r="H629" i="24"/>
  <c r="H640" i="24"/>
  <c r="H677" i="24"/>
  <c r="H643" i="24"/>
  <c r="H694" i="24"/>
  <c r="H676" i="24"/>
  <c r="H707" i="24"/>
  <c r="H673" i="24"/>
  <c r="H641" i="24"/>
  <c r="H695" i="24"/>
  <c r="H684" i="24"/>
  <c r="H678" i="24"/>
  <c r="H700" i="24"/>
  <c r="H685" i="24"/>
  <c r="H634" i="24"/>
  <c r="H671" i="24"/>
  <c r="H637" i="24"/>
  <c r="H672" i="24"/>
  <c r="H670" i="24"/>
  <c r="H668" i="24"/>
  <c r="H708" i="24"/>
  <c r="H635" i="24"/>
  <c r="H636" i="24"/>
  <c r="E119" i="32"/>
  <c r="E55" i="32"/>
  <c r="H715" i="34"/>
  <c r="I629" i="34"/>
  <c r="H715" i="24"/>
  <c r="I629" i="24"/>
  <c r="I708" i="34"/>
  <c r="I700" i="34"/>
  <c r="I713" i="34"/>
  <c r="I705" i="34"/>
  <c r="I710" i="34"/>
  <c r="I702" i="34"/>
  <c r="I716" i="34"/>
  <c r="I707" i="34"/>
  <c r="I699" i="34"/>
  <c r="I712" i="34"/>
  <c r="I704" i="34"/>
  <c r="I709" i="34"/>
  <c r="I701" i="34"/>
  <c r="I692" i="34"/>
  <c r="I684" i="34"/>
  <c r="I676" i="34"/>
  <c r="I668" i="34"/>
  <c r="I689" i="34"/>
  <c r="I681" i="34"/>
  <c r="I673" i="34"/>
  <c r="I711" i="34"/>
  <c r="I694" i="34"/>
  <c r="I686" i="34"/>
  <c r="I678" i="34"/>
  <c r="I670" i="34"/>
  <c r="I647" i="34"/>
  <c r="I646" i="34"/>
  <c r="I645" i="34"/>
  <c r="I706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97" i="34"/>
  <c r="I696" i="34"/>
  <c r="I693" i="34"/>
  <c r="I685" i="34"/>
  <c r="I677" i="34"/>
  <c r="I669" i="34"/>
  <c r="I703" i="34"/>
  <c r="I690" i="34"/>
  <c r="I682" i="34"/>
  <c r="I674" i="34"/>
  <c r="I687" i="34"/>
  <c r="I680" i="34"/>
  <c r="I671" i="34"/>
  <c r="I698" i="34"/>
  <c r="I688" i="34"/>
  <c r="I672" i="34"/>
  <c r="I695" i="34"/>
  <c r="I679" i="34"/>
  <c r="I706" i="24"/>
  <c r="I676" i="24"/>
  <c r="I688" i="24"/>
  <c r="I709" i="24"/>
  <c r="I644" i="24"/>
  <c r="I696" i="24"/>
  <c r="I647" i="24"/>
  <c r="I673" i="24"/>
  <c r="I680" i="24"/>
  <c r="I630" i="24"/>
  <c r="I698" i="24"/>
  <c r="I716" i="24"/>
  <c r="I683" i="24"/>
  <c r="I701" i="24"/>
  <c r="I643" i="24"/>
  <c r="I635" i="24"/>
  <c r="I689" i="24"/>
  <c r="I645" i="24"/>
  <c r="I681" i="24"/>
  <c r="I669" i="24"/>
  <c r="I695" i="24"/>
  <c r="I711" i="24"/>
  <c r="I712" i="24"/>
  <c r="I678" i="24"/>
  <c r="I699" i="24"/>
  <c r="I642" i="24"/>
  <c r="I634" i="24"/>
  <c r="I646" i="24"/>
  <c r="I692" i="24"/>
  <c r="I702" i="24"/>
  <c r="I638" i="24"/>
  <c r="I710" i="24"/>
  <c r="I703" i="24"/>
  <c r="I705" i="24"/>
  <c r="I674" i="24"/>
  <c r="I697" i="24"/>
  <c r="I641" i="24"/>
  <c r="I633" i="24"/>
  <c r="I691" i="24"/>
  <c r="I694" i="24"/>
  <c r="I707" i="24"/>
  <c r="I639" i="24"/>
  <c r="I668" i="24"/>
  <c r="I708" i="24"/>
  <c r="I704" i="24"/>
  <c r="I671" i="24"/>
  <c r="I690" i="24"/>
  <c r="I640" i="24"/>
  <c r="I632" i="24"/>
  <c r="I682" i="24"/>
  <c r="I686" i="24"/>
  <c r="I700" i="24"/>
  <c r="I679" i="24"/>
  <c r="I685" i="24"/>
  <c r="I631" i="24"/>
  <c r="I672" i="24"/>
  <c r="I684" i="24"/>
  <c r="I693" i="24"/>
  <c r="I713" i="24"/>
  <c r="I675" i="24"/>
  <c r="I637" i="24"/>
  <c r="I687" i="24"/>
  <c r="I670" i="24"/>
  <c r="I677" i="24"/>
  <c r="I636" i="24"/>
  <c r="I715" i="34"/>
  <c r="J630" i="34"/>
  <c r="I715" i="24"/>
  <c r="J630" i="24"/>
  <c r="J713" i="34"/>
  <c r="J705" i="34"/>
  <c r="J697" i="34"/>
  <c r="J710" i="34"/>
  <c r="J702" i="34"/>
  <c r="J716" i="34"/>
  <c r="J707" i="34"/>
  <c r="J699" i="34"/>
  <c r="J712" i="34"/>
  <c r="J704" i="34"/>
  <c r="J709" i="34"/>
  <c r="J701" i="34"/>
  <c r="J706" i="34"/>
  <c r="J698" i="34"/>
  <c r="J689" i="34"/>
  <c r="J681" i="34"/>
  <c r="J673" i="34"/>
  <c r="J711" i="34"/>
  <c r="J700" i="34"/>
  <c r="J694" i="34"/>
  <c r="J686" i="34"/>
  <c r="J678" i="34"/>
  <c r="J670" i="34"/>
  <c r="J647" i="34"/>
  <c r="L647" i="34"/>
  <c r="J646" i="34"/>
  <c r="J645" i="34"/>
  <c r="J691" i="34"/>
  <c r="J683" i="34"/>
  <c r="J675" i="34"/>
  <c r="J644" i="34"/>
  <c r="K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688" i="34"/>
  <c r="J680" i="34"/>
  <c r="J672" i="34"/>
  <c r="J708" i="34"/>
  <c r="J703" i="34"/>
  <c r="J690" i="34"/>
  <c r="J682" i="34"/>
  <c r="J674" i="34"/>
  <c r="J695" i="34"/>
  <c r="J687" i="34"/>
  <c r="J679" i="34"/>
  <c r="J671" i="34"/>
  <c r="J692" i="34"/>
  <c r="J685" i="34"/>
  <c r="J676" i="34"/>
  <c r="J669" i="34"/>
  <c r="J696" i="34"/>
  <c r="J693" i="34"/>
  <c r="J677" i="34"/>
  <c r="J684" i="34"/>
  <c r="J668" i="34"/>
  <c r="J711" i="24"/>
  <c r="J681" i="24"/>
  <c r="J706" i="24"/>
  <c r="J700" i="24"/>
  <c r="J698" i="24"/>
  <c r="J691" i="24"/>
  <c r="J669" i="24"/>
  <c r="J639" i="24"/>
  <c r="J697" i="24"/>
  <c r="J716" i="24"/>
  <c r="J647" i="24"/>
  <c r="J703" i="24"/>
  <c r="J693" i="24"/>
  <c r="J692" i="24"/>
  <c r="J699" i="24"/>
  <c r="J696" i="24"/>
  <c r="J644" i="24"/>
  <c r="K644" i="24"/>
  <c r="J686" i="24"/>
  <c r="J637" i="24"/>
  <c r="J690" i="24"/>
  <c r="J695" i="24"/>
  <c r="J688" i="24"/>
  <c r="J687" i="24"/>
  <c r="J694" i="24"/>
  <c r="J642" i="24"/>
  <c r="J684" i="24"/>
  <c r="J635" i="24"/>
  <c r="J671" i="24"/>
  <c r="J676" i="24"/>
  <c r="J634" i="24"/>
  <c r="J643" i="24"/>
  <c r="J708" i="24"/>
  <c r="J683" i="24"/>
  <c r="J682" i="24"/>
  <c r="J685" i="24"/>
  <c r="J672" i="24"/>
  <c r="J640" i="24"/>
  <c r="J673" i="24"/>
  <c r="J633" i="24"/>
  <c r="J679" i="24"/>
  <c r="J709" i="24"/>
  <c r="J713" i="24"/>
  <c r="J678" i="24"/>
  <c r="J677" i="24"/>
  <c r="J680" i="24"/>
  <c r="J712" i="24"/>
  <c r="J638" i="24"/>
  <c r="J704" i="24"/>
  <c r="J631" i="24"/>
  <c r="J705" i="24"/>
  <c r="J674" i="24"/>
  <c r="J668" i="24"/>
  <c r="J675" i="24"/>
  <c r="J702" i="24"/>
  <c r="J636" i="24"/>
  <c r="J670" i="24"/>
  <c r="J689" i="24"/>
  <c r="J707" i="24"/>
  <c r="J701" i="24"/>
  <c r="J710" i="24"/>
  <c r="J646" i="24"/>
  <c r="J632" i="24"/>
  <c r="J641" i="24"/>
  <c r="J645" i="24"/>
  <c r="L716" i="34"/>
  <c r="L707" i="34"/>
  <c r="M707" i="34"/>
  <c r="L699" i="34"/>
  <c r="M699" i="34"/>
  <c r="L712" i="34"/>
  <c r="M712" i="34"/>
  <c r="L704" i="34"/>
  <c r="M704" i="34"/>
  <c r="L709" i="34"/>
  <c r="M709" i="34"/>
  <c r="L701" i="34"/>
  <c r="M701" i="34"/>
  <c r="L706" i="34"/>
  <c r="M706" i="34"/>
  <c r="L698" i="34"/>
  <c r="M698" i="34"/>
  <c r="L711" i="34"/>
  <c r="M711" i="34"/>
  <c r="L703" i="34"/>
  <c r="M703" i="34"/>
  <c r="L708" i="34"/>
  <c r="M708" i="34"/>
  <c r="L700" i="34"/>
  <c r="M700" i="34"/>
  <c r="L691" i="34"/>
  <c r="M691" i="34"/>
  <c r="L683" i="34"/>
  <c r="M683" i="34"/>
  <c r="L675" i="34"/>
  <c r="M675" i="34"/>
  <c r="L702" i="34"/>
  <c r="M702" i="34"/>
  <c r="L688" i="34"/>
  <c r="M688" i="34"/>
  <c r="L680" i="34"/>
  <c r="M680" i="34"/>
  <c r="L672" i="34"/>
  <c r="M672" i="34"/>
  <c r="L713" i="34"/>
  <c r="M713" i="34"/>
  <c r="L696" i="34"/>
  <c r="M696" i="34"/>
  <c r="L693" i="34"/>
  <c r="M693" i="34"/>
  <c r="L685" i="34"/>
  <c r="M685" i="34"/>
  <c r="L677" i="34"/>
  <c r="M677" i="34"/>
  <c r="L669" i="34"/>
  <c r="M669" i="34"/>
  <c r="L697" i="34"/>
  <c r="M697" i="34"/>
  <c r="L690" i="34"/>
  <c r="M690" i="34"/>
  <c r="L682" i="34"/>
  <c r="M682" i="34"/>
  <c r="L674" i="34"/>
  <c r="M674" i="34"/>
  <c r="L710" i="34"/>
  <c r="M710" i="34"/>
  <c r="L692" i="34"/>
  <c r="M692" i="34"/>
  <c r="L684" i="34"/>
  <c r="M684" i="34"/>
  <c r="L676" i="34"/>
  <c r="M676" i="34"/>
  <c r="L668" i="34"/>
  <c r="L705" i="34"/>
  <c r="M705" i="34"/>
  <c r="L689" i="34"/>
  <c r="M689" i="34"/>
  <c r="L681" i="34"/>
  <c r="M681" i="34"/>
  <c r="L673" i="34"/>
  <c r="M673" i="34"/>
  <c r="L694" i="34"/>
  <c r="M694" i="34"/>
  <c r="L687" i="34"/>
  <c r="M687" i="34"/>
  <c r="L678" i="34"/>
  <c r="M678" i="34"/>
  <c r="L671" i="34"/>
  <c r="M671" i="34"/>
  <c r="L686" i="34"/>
  <c r="M686" i="34"/>
  <c r="L670" i="34"/>
  <c r="M670" i="34"/>
  <c r="L695" i="34"/>
  <c r="M695" i="34"/>
  <c r="L679" i="34"/>
  <c r="M679" i="34"/>
  <c r="K710" i="34"/>
  <c r="K702" i="34"/>
  <c r="K716" i="34"/>
  <c r="K707" i="34"/>
  <c r="K699" i="34"/>
  <c r="K712" i="34"/>
  <c r="K704" i="34"/>
  <c r="K709" i="34"/>
  <c r="K701" i="34"/>
  <c r="K706" i="34"/>
  <c r="K698" i="34"/>
  <c r="K711" i="34"/>
  <c r="K703" i="34"/>
  <c r="K700" i="34"/>
  <c r="K694" i="34"/>
  <c r="K686" i="34"/>
  <c r="K678" i="34"/>
  <c r="K670" i="34"/>
  <c r="K691" i="34"/>
  <c r="K683" i="34"/>
  <c r="K675" i="34"/>
  <c r="K688" i="34"/>
  <c r="K680" i="34"/>
  <c r="K672" i="34"/>
  <c r="K713" i="34"/>
  <c r="K696" i="34"/>
  <c r="K693" i="34"/>
  <c r="K685" i="34"/>
  <c r="K677" i="34"/>
  <c r="K669" i="34"/>
  <c r="K695" i="34"/>
  <c r="K687" i="34"/>
  <c r="K679" i="34"/>
  <c r="K671" i="34"/>
  <c r="K692" i="34"/>
  <c r="K684" i="34"/>
  <c r="K676" i="34"/>
  <c r="K668" i="34"/>
  <c r="K715" i="34"/>
  <c r="K697" i="34"/>
  <c r="K681" i="34"/>
  <c r="K690" i="34"/>
  <c r="K674" i="34"/>
  <c r="K705" i="34"/>
  <c r="K682" i="34"/>
  <c r="K689" i="34"/>
  <c r="K673" i="34"/>
  <c r="K708" i="34"/>
  <c r="J715" i="34"/>
  <c r="J715" i="24"/>
  <c r="K702" i="24"/>
  <c r="K706" i="24"/>
  <c r="K712" i="24"/>
  <c r="K675" i="24"/>
  <c r="K705" i="24"/>
  <c r="K691" i="24"/>
  <c r="K694" i="24"/>
  <c r="K692" i="24"/>
  <c r="K698" i="24"/>
  <c r="K679" i="24"/>
  <c r="K670" i="24"/>
  <c r="K688" i="24"/>
  <c r="K686" i="24"/>
  <c r="K687" i="24"/>
  <c r="K697" i="24"/>
  <c r="K669" i="24"/>
  <c r="K690" i="24"/>
  <c r="K693" i="24"/>
  <c r="K711" i="24"/>
  <c r="K708" i="24"/>
  <c r="K678" i="24"/>
  <c r="K682" i="24"/>
  <c r="K696" i="24"/>
  <c r="K680" i="24"/>
  <c r="K681" i="24"/>
  <c r="K671" i="24"/>
  <c r="K703" i="24"/>
  <c r="K699" i="24"/>
  <c r="K700" i="24"/>
  <c r="K716" i="24"/>
  <c r="K677" i="24"/>
  <c r="K704" i="24"/>
  <c r="K672" i="24"/>
  <c r="K674" i="24"/>
  <c r="K713" i="24"/>
  <c r="K668" i="24"/>
  <c r="K715" i="24"/>
  <c r="K701" i="24"/>
  <c r="K683" i="24"/>
  <c r="K710" i="24"/>
  <c r="K707" i="24"/>
  <c r="K673" i="24"/>
  <c r="K689" i="24"/>
  <c r="K709" i="24"/>
  <c r="K685" i="24"/>
  <c r="K684" i="24"/>
  <c r="K676" i="24"/>
  <c r="K695" i="24"/>
  <c r="L715" i="34"/>
  <c r="M668" i="34"/>
  <c r="M715" i="34"/>
</calcChain>
</file>

<file path=xl/sharedStrings.xml><?xml version="1.0" encoding="utf-8"?>
<sst xmlns="http://schemas.openxmlformats.org/spreadsheetml/2006/main" count="4861" uniqueCount="1376">
  <si>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</si>
  <si>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</si>
  <si>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</si>
  <si>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</si>
  <si>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</si>
  <si>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</si>
  <si>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</si>
  <si>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</si>
  <si>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</si>
  <si>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</si>
  <si>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</si>
  <si>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</si>
  <si>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</si>
  <si>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</si>
  <si>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</si>
  <si>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</si>
  <si>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</si>
  <si>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</si>
  <si>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</si>
  <si>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</si>
  <si>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</si>
  <si>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</si>
  <si>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</si>
  <si>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</si>
  <si>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</si>
  <si>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</si>
  <si>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</si>
  <si>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</si>
  <si>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</si>
  <si>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</si>
  <si>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</si>
  <si>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</si>
  <si>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</si>
  <si>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</si>
  <si>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</si>
  <si>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</si>
  <si>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</si>
  <si>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</si>
  <si>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</si>
  <si>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</si>
  <si>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</si>
  <si>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</si>
  <si>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</si>
  <si>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</si>
  <si>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</si>
  <si>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</si>
  <si>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</si>
  <si>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</si>
  <si>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</si>
  <si>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</si>
  <si>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</si>
  <si>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</si>
  <si>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</si>
  <si>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</si>
  <si>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</si>
  <si>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</si>
  <si>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</si>
  <si>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</si>
  <si>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</si>
  <si>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</si>
  <si>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</si>
  <si>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</si>
  <si>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</si>
  <si>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</si>
  <si>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</si>
  <si>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</si>
  <si>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</si>
  <si>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</si>
  <si>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</si>
  <si>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</si>
  <si>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</si>
  <si>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</si>
  <si>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</si>
  <si>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</si>
  <si>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</si>
  <si>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</si>
  <si>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</si>
  <si>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</si>
  <si>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</si>
  <si>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</si>
  <si>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</si>
  <si>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</si>
  <si>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</si>
  <si>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</si>
  <si>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</si>
  <si>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</si>
  <si>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</si>
  <si>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</si>
  <si>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</si>
  <si>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</si>
  <si>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</si>
  <si>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</si>
  <si>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</si>
  <si>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</si>
  <si>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</si>
  <si>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</si>
  <si>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</si>
  <si>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</si>
  <si>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</si>
  <si>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</si>
  <si>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</si>
  <si>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</si>
  <si>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</si>
  <si>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</si>
  <si>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</si>
  <si>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</si>
  <si>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</si>
  <si>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</si>
  <si>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</si>
  <si>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</si>
  <si>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</si>
  <si>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</si>
  <si>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</si>
  <si>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</si>
  <si>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</si>
  <si>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</si>
  <si>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</si>
  <si>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</si>
  <si>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</si>
  <si>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</si>
  <si>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</si>
  <si>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</si>
  <si>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</si>
  <si>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</si>
  <si>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</si>
  <si>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</si>
  <si>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</si>
  <si>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</si>
  <si>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</si>
  <si>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</si>
  <si>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</si>
  <si>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</si>
  <si>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</si>
  <si>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</si>
  <si>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</si>
  <si>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</si>
  <si>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</si>
  <si>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</si>
  <si>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</si>
  <si>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</si>
  <si>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</si>
  <si>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</si>
  <si>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</si>
  <si>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</si>
  <si>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</si>
  <si>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</si>
  <si>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</si>
  <si>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</si>
  <si>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</si>
  <si>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</si>
  <si>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</si>
  <si>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</si>
  <si>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</si>
  <si>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</si>
  <si>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</si>
  <si>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</si>
  <si>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</si>
  <si>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</si>
  <si>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</si>
  <si>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</si>
  <si>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</si>
  <si>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</si>
  <si>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</si>
  <si>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</si>
  <si>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</si>
  <si>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</si>
  <si>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</si>
  <si>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</si>
  <si>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</si>
  <si>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</si>
  <si>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</si>
  <si>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</si>
  <si>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</si>
  <si>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</si>
  <si>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</si>
  <si>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</si>
  <si>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</si>
  <si>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</si>
  <si>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</si>
  <si>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</si>
  <si>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</si>
  <si>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</si>
  <si>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</si>
  <si>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</si>
  <si>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</si>
  <si>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</si>
  <si>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</si>
  <si>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</si>
  <si>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</si>
  <si>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</si>
  <si>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</si>
  <si>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</si>
  <si>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</si>
  <si>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</si>
  <si>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</si>
  <si>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</si>
  <si>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</si>
  <si>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</si>
  <si>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</si>
  <si>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</si>
  <si>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</si>
  <si>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</si>
  <si>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</si>
  <si>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</si>
  <si>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</si>
  <si>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</si>
  <si>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</si>
  <si>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</si>
  <si>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</si>
  <si>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</si>
  <si>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</si>
  <si>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</si>
  <si>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</si>
  <si>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</si>
  <si>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</si>
  <si>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</si>
  <si>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</si>
  <si>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</si>
  <si>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</si>
  <si>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</si>
  <si>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</si>
  <si>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</si>
  <si>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</si>
  <si>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</si>
  <si>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</si>
  <si>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</si>
  <si>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</si>
  <si>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</si>
  <si>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</si>
  <si>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</si>
  <si>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</si>
  <si>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</si>
  <si>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</si>
  <si>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</si>
  <si>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</si>
  <si>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</si>
  <si>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</si>
  <si>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</si>
  <si>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</si>
  <si>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</si>
  <si>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</si>
  <si>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</si>
  <si>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</si>
  <si>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</si>
  <si>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</si>
  <si>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</si>
  <si>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</si>
  <si>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</si>
  <si>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</si>
  <si>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</si>
  <si>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</si>
  <si>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</si>
  <si>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</si>
  <si>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</si>
  <si>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</si>
  <si>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</si>
  <si>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</si>
  <si>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</si>
  <si>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</si>
  <si>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</si>
  <si>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</si>
  <si>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</si>
  <si>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</si>
  <si>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</si>
  <si>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</si>
  <si>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</si>
  <si>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</si>
  <si>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</si>
  <si>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</si>
  <si>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</si>
  <si>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</si>
  <si>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</si>
  <si>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</si>
  <si>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</si>
  <si>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</si>
  <si>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</si>
  <si>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</si>
  <si>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</si>
  <si>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</si>
  <si>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</si>
  <si>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</si>
  <si>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</si>
  <si>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</si>
  <si>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</si>
  <si>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</si>
  <si>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</si>
  <si>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</si>
  <si>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</si>
  <si>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</si>
  <si>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</si>
  <si>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</si>
  <si>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</si>
  <si>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</si>
  <si>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</si>
  <si>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</si>
  <si>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</si>
  <si>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</si>
  <si>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</si>
  <si>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</si>
  <si>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</si>
  <si>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161</t>
  </si>
  <si>
    <t>Hospital Name</t>
  </si>
  <si>
    <t>Kadlec Regional Medical Center</t>
  </si>
  <si>
    <t>Mailing Address</t>
  </si>
  <si>
    <t>888 Swift Blvd</t>
  </si>
  <si>
    <t>City</t>
  </si>
  <si>
    <t>Richland</t>
  </si>
  <si>
    <t>State</t>
  </si>
  <si>
    <t>WA</t>
  </si>
  <si>
    <t>Zip</t>
  </si>
  <si>
    <t>County</t>
  </si>
  <si>
    <t>Benton</t>
  </si>
  <si>
    <t>Chief Executive Officer</t>
  </si>
  <si>
    <t>Chief Financial Officer</t>
  </si>
  <si>
    <t>Chair of Governing Board</t>
  </si>
  <si>
    <t>Telephone Number</t>
  </si>
  <si>
    <t>(509)946-4611</t>
  </si>
  <si>
    <t>Facsimile Number</t>
  </si>
  <si>
    <t>(509)942-2003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</si>
  <si>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</si>
  <si>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</si>
  <si>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</si>
  <si>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</si>
  <si>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</si>
  <si>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</si>
  <si>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</si>
  <si>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</si>
  <si>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</si>
  <si>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</si>
  <si>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</si>
  <si>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</si>
  <si>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</si>
  <si>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</si>
  <si>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</si>
  <si>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</si>
  <si>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</si>
  <si>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</si>
  <si>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</si>
  <si>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</si>
  <si>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</si>
  <si>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</si>
  <si>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</si>
  <si>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</si>
  <si>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</si>
  <si>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</si>
  <si>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</si>
  <si>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</si>
  <si>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</si>
  <si>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</si>
  <si>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</si>
  <si>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</si>
  <si>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</si>
  <si>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</si>
  <si>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</si>
  <si>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</si>
  <si>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</si>
  <si>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</si>
  <si>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</si>
  <si>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</si>
  <si>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</si>
  <si>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</si>
  <si>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</si>
  <si>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</si>
  <si>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</si>
  <si>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</si>
  <si>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</si>
  <si>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</si>
  <si>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</si>
  <si>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</si>
  <si>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</si>
  <si>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</si>
  <si>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</si>
  <si>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</si>
  <si>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</si>
  <si>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</si>
  <si>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</si>
  <si>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</si>
  <si>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</si>
  <si>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</si>
  <si>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</si>
  <si>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</si>
  <si>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</si>
  <si>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</si>
  <si>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</si>
  <si>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</si>
  <si>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</si>
  <si>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</si>
  <si>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</si>
  <si>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</si>
  <si>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</si>
  <si>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</si>
  <si>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</si>
  <si>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</si>
  <si>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</si>
  <si>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</si>
  <si>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</si>
  <si>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</si>
  <si>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</si>
  <si>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</si>
  <si>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</si>
  <si>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</si>
  <si>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</si>
  <si>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</si>
  <si>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</si>
  <si>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</si>
  <si>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</si>
  <si>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</si>
  <si>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</si>
  <si>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</si>
  <si>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</si>
  <si>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</si>
  <si>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</si>
  <si>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</si>
  <si>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</si>
  <si>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</si>
  <si>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</si>
  <si>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</si>
  <si>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</si>
  <si>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</si>
  <si>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</si>
  <si>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</si>
  <si>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</si>
  <si>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</si>
  <si>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</si>
  <si>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</si>
  <si>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</si>
  <si>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</si>
  <si>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</si>
  <si>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</si>
  <si>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</si>
  <si>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</si>
  <si>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</si>
  <si>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</si>
  <si>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</si>
  <si>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</si>
  <si>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</si>
  <si>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</si>
  <si>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</si>
  <si>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</si>
  <si>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</si>
  <si>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</si>
  <si>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</si>
  <si>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</si>
  <si>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</si>
  <si>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</si>
  <si>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</si>
  <si>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</si>
  <si>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</si>
  <si>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</si>
  <si>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</si>
  <si>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</si>
  <si>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</si>
  <si>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</si>
  <si>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</si>
  <si>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</si>
  <si>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</si>
  <si>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</si>
  <si>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</si>
  <si>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</si>
  <si>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</si>
  <si>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</si>
  <si>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</si>
  <si>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</si>
  <si>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</si>
  <si>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</si>
  <si>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</si>
  <si>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</si>
  <si>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</si>
  <si>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</si>
  <si>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</si>
  <si>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</si>
  <si>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</si>
  <si>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</si>
  <si>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</si>
  <si>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</si>
  <si>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</si>
  <si>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</si>
  <si>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</si>
  <si>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</si>
  <si>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</si>
  <si>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</si>
  <si>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</si>
  <si>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</si>
  <si>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</si>
  <si>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</si>
  <si>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</si>
  <si>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</si>
  <si>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</si>
  <si>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</si>
  <si>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</si>
  <si>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</si>
  <si>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</si>
  <si>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</si>
  <si>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</si>
  <si>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</si>
  <si>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</si>
  <si>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</si>
  <si>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</si>
  <si>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</si>
  <si>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</si>
  <si>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</si>
  <si>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</si>
  <si>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</si>
  <si>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</si>
  <si>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</si>
  <si>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</si>
  <si>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</si>
  <si>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</si>
  <si>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</si>
  <si>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</si>
  <si>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</si>
  <si>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</si>
  <si>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</si>
  <si>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</si>
  <si>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</si>
  <si>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</si>
  <si>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</si>
  <si>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</si>
  <si>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</si>
  <si>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</si>
  <si>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</si>
  <si>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</si>
  <si>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</si>
  <si>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</si>
  <si>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</si>
  <si>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</si>
  <si>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</si>
  <si>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</si>
  <si>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</si>
  <si>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</si>
  <si>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</si>
  <si>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</si>
  <si>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</si>
  <si>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</si>
  <si>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</si>
  <si>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</si>
  <si>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</si>
  <si>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</si>
  <si>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</si>
  <si>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</si>
  <si>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</si>
  <si>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</si>
  <si>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</si>
  <si>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</si>
  <si>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</si>
  <si>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</si>
  <si>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</si>
  <si>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</si>
  <si>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</si>
  <si>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</si>
  <si>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</si>
  <si>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</si>
  <si>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</si>
  <si>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</si>
  <si>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</si>
  <si>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</si>
  <si>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</si>
  <si>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</si>
  <si>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</si>
  <si>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</si>
  <si>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</si>
  <si>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</si>
  <si>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</si>
  <si>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</si>
  <si>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</si>
  <si>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</si>
  <si>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</si>
  <si>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</si>
  <si>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</si>
  <si>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</si>
  <si>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</si>
  <si>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</si>
  <si>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</si>
  <si>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</si>
  <si>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</si>
  <si>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</si>
  <si>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</si>
  <si>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</si>
  <si>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</si>
  <si>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</si>
  <si>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</si>
  <si>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</si>
  <si>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</si>
  <si>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</si>
  <si>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</si>
  <si>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</si>
  <si>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</si>
  <si>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</si>
  <si>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</si>
  <si>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</si>
  <si>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</si>
  <si>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</si>
  <si>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</si>
  <si>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</si>
  <si>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</si>
  <si>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</si>
  <si>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</si>
  <si>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</si>
  <si>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</si>
  <si>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</si>
  <si>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</si>
  <si>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</si>
  <si>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</si>
  <si>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</si>
  <si>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</si>
  <si>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</si>
  <si>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</si>
  <si>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</si>
  <si>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</si>
  <si>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</si>
  <si>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</si>
  <si>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</si>
  <si>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</si>
  <si>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</si>
  <si>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</si>
  <si>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</si>
  <si>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</si>
  <si>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</si>
  <si>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</si>
  <si>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</si>
  <si>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</si>
  <si>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</si>
  <si>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</si>
  <si>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</si>
  <si>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</si>
  <si>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</si>
  <si>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</si>
  <si>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</si>
  <si>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</si>
  <si>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</si>
  <si>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</si>
  <si>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</si>
  <si>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</si>
  <si>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</si>
  <si>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</si>
  <si>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</si>
  <si>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</si>
  <si>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</si>
  <si>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</si>
  <si>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</si>
  <si>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</si>
  <si>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</si>
  <si>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</si>
  <si>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</si>
  <si>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</si>
  <si>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</si>
  <si>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</si>
  <si>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</si>
  <si>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</si>
  <si>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</si>
  <si>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</si>
  <si>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</si>
  <si>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</si>
  <si>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</si>
  <si>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</si>
  <si>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</si>
  <si>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</si>
  <si>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</si>
  <si>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</si>
  <si>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</si>
  <si>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</si>
  <si>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</si>
  <si>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</si>
  <si>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</si>
  <si>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</si>
  <si>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</si>
  <si>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</si>
  <si>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</si>
  <si>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</si>
  <si>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</si>
  <si>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</si>
  <si>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</si>
  <si>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</si>
  <si>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</si>
  <si>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</si>
  <si>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</si>
  <si>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</si>
  <si>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</si>
  <si>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</si>
  <si>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</si>
  <si>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</si>
  <si>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</si>
  <si>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</si>
  <si>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</si>
  <si>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</si>
  <si>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</si>
  <si>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</si>
  <si>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</si>
  <si>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</si>
  <si>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</si>
  <si>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</si>
  <si>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</si>
  <si>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</si>
  <si>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</si>
  <si>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</si>
  <si>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</si>
  <si>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</si>
  <si>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</si>
  <si>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</si>
  <si>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</si>
  <si>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</si>
  <si>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</si>
  <si>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</si>
  <si>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</si>
  <si>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</si>
  <si>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</si>
  <si>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</si>
  <si>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</si>
  <si>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</si>
  <si>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</si>
  <si>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</si>
  <si>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</si>
  <si>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</si>
  <si>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</si>
  <si>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</si>
  <si>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</si>
  <si>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</si>
  <si>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</si>
  <si>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</si>
  <si>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</si>
  <si>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</si>
  <si>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</si>
  <si>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</si>
  <si>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</si>
  <si>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</si>
  <si>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</si>
  <si>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</si>
  <si>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</si>
  <si>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</si>
  <si>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</si>
  <si>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</si>
  <si>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</si>
  <si>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</si>
  <si>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</si>
  <si>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</si>
  <si>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</si>
  <si>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</si>
  <si>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</si>
  <si>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</si>
  <si>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</si>
  <si>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</si>
  <si>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</si>
  <si>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</si>
  <si>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</si>
  <si>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</si>
  <si>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</si>
  <si>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</si>
  <si>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</si>
  <si>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</si>
  <si>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</si>
  <si>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</si>
  <si>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</si>
  <si>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</si>
  <si>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</si>
  <si>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</si>
  <si>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</si>
  <si>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</si>
  <si>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</si>
  <si>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</si>
  <si>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</si>
  <si>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</si>
  <si>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</si>
  <si>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</si>
  <si>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</si>
  <si>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</si>
  <si>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</si>
  <si>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</si>
  <si>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</si>
  <si>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</si>
  <si>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</si>
  <si>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</si>
  <si>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</si>
  <si>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</si>
  <si>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</si>
  <si>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</si>
  <si>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</si>
  <si>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</si>
  <si>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</si>
  <si>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</si>
  <si>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</si>
  <si>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</si>
  <si>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</si>
  <si>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</si>
  <si>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</si>
  <si>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</si>
  <si>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</si>
  <si>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</si>
  <si>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</si>
  <si>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</si>
  <si>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</si>
  <si>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</si>
  <si>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</si>
  <si>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</si>
  <si>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</si>
  <si>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</si>
  <si>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</si>
  <si>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</si>
  <si>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</si>
  <si>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</si>
  <si>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</si>
  <si>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</si>
  <si>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</si>
  <si>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</si>
  <si>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</si>
  <si>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</si>
  <si>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</si>
  <si>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</si>
  <si>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</si>
  <si>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</si>
  <si>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</si>
  <si>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</si>
  <si>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</si>
  <si>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</si>
  <si>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</si>
  <si>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</si>
  <si>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</si>
  <si>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</si>
  <si>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</si>
  <si>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</si>
  <si>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</si>
  <si>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</si>
  <si>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</si>
  <si>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</si>
  <si>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</si>
  <si>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</si>
  <si>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</si>
  <si>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</si>
  <si>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</si>
  <si>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</si>
  <si>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</si>
  <si>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</si>
  <si>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</si>
  <si>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</si>
  <si>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</si>
  <si>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</si>
  <si>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</si>
  <si>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</si>
  <si>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</si>
  <si>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</si>
  <si>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</si>
  <si>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</si>
  <si>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</si>
  <si>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</si>
  <si>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</si>
  <si>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</si>
  <si>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</si>
  <si>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</si>
  <si>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</si>
  <si>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</si>
  <si>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</si>
  <si>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</si>
  <si>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</si>
  <si>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</si>
  <si>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</si>
  <si>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</si>
  <si>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</si>
  <si>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</si>
  <si>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</si>
  <si>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</si>
  <si>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</si>
  <si>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</si>
  <si>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</si>
  <si>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</si>
  <si>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</si>
  <si>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</si>
  <si>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</si>
  <si>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</si>
  <si>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</si>
  <si>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</si>
  <si>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</si>
  <si>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</si>
  <si>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</si>
  <si>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</si>
  <si>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</si>
  <si>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</si>
  <si>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</si>
  <si>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</si>
  <si>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</si>
  <si>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</si>
  <si>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</si>
  <si>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</si>
  <si>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</si>
  <si>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</si>
  <si>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</si>
  <si>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</si>
  <si>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</si>
  <si>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</si>
  <si>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</si>
  <si>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</si>
  <si>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</si>
  <si>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</si>
  <si>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</si>
  <si>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</si>
  <si>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</si>
  <si>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</si>
  <si>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</si>
  <si>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</si>
  <si>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</si>
  <si>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</si>
  <si>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</si>
  <si>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</si>
  <si>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</si>
  <si>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</si>
  <si>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</si>
  <si>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</si>
  <si>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</si>
  <si>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</si>
  <si>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</si>
  <si>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</si>
  <si>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</si>
  <si>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</si>
  <si>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</si>
  <si>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</si>
  <si>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</si>
  <si>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</si>
  <si>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</si>
  <si>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</si>
  <si>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</si>
  <si>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</si>
  <si>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</si>
  <si>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</si>
  <si>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</si>
  <si>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</si>
  <si>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</si>
  <si>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</si>
  <si>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</si>
  <si>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</si>
  <si>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</si>
  <si>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</si>
  <si>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</si>
  <si>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</si>
  <si>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</si>
  <si>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</si>
  <si>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</si>
  <si>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</si>
  <si>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</si>
  <si>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</si>
  <si>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</si>
  <si>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</si>
  <si>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</si>
  <si>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</si>
  <si>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</si>
  <si>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</si>
  <si>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</si>
  <si>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</si>
  <si>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</si>
  <si>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</si>
  <si>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</si>
  <si>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</si>
  <si>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</si>
  <si>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</si>
  <si>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</si>
  <si>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</si>
  <si>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</si>
  <si>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</si>
  <si>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</si>
  <si>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</si>
  <si>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</si>
  <si>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</si>
  <si>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</si>
  <si>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</si>
  <si>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</si>
  <si>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</si>
  <si>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</si>
  <si>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</si>
  <si>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</si>
  <si>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</si>
  <si>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</si>
  <si>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</si>
  <si>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</si>
  <si>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</si>
  <si>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</si>
  <si>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</si>
  <si>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</si>
  <si>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</si>
  <si>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</si>
  <si>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</si>
  <si>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</si>
  <si>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</si>
  <si>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</si>
  <si>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</si>
  <si>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</si>
  <si>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</si>
  <si>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</si>
  <si>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</si>
  <si>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</si>
  <si>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</si>
  <si>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</si>
  <si>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</si>
  <si>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</si>
  <si>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</si>
  <si>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</si>
  <si>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</si>
  <si>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</si>
  <si>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</si>
  <si>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</si>
  <si>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</si>
  <si>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</si>
  <si>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</si>
  <si>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</si>
  <si>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</si>
  <si>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</si>
  <si>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</si>
  <si>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</si>
  <si>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</si>
  <si>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</si>
  <si>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</si>
  <si>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</si>
  <si>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</si>
  <si>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</si>
  <si>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</si>
  <si>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</si>
  <si>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</si>
  <si>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</si>
  <si>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</si>
  <si>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</si>
  <si>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</si>
  <si>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</si>
  <si>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</si>
  <si>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</si>
  <si>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</si>
  <si>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</si>
  <si>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</si>
  <si>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</si>
  <si>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</si>
  <si>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</si>
  <si>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</si>
  <si>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</si>
  <si>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</si>
  <si>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</si>
  <si>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</si>
  <si>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</si>
  <si>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</si>
  <si>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</si>
  <si>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</si>
  <si>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</si>
  <si>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</si>
  <si>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</si>
  <si>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</si>
  <si>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</si>
  <si>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</si>
  <si>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</si>
  <si>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</si>
  <si>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</si>
  <si>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</si>
  <si>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</si>
  <si>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</si>
  <si>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</si>
  <si>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</si>
  <si>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</si>
  <si>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</si>
  <si>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</si>
  <si>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</si>
  <si>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</si>
  <si>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</si>
  <si>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</si>
  <si>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</si>
  <si>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</si>
  <si>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</si>
  <si>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Rand Wortman</t>
  </si>
  <si>
    <t>Melissa Damm</t>
  </si>
  <si>
    <t>Susan Kreid</t>
  </si>
  <si>
    <t>Joni Murphy</t>
  </si>
  <si>
    <t>joni.murphy@providence.org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</si>
  <si>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</si>
  <si>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</si>
  <si>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</si>
  <si>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</si>
  <si>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</si>
  <si>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</si>
  <si>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</si>
  <si>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</si>
  <si>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</si>
  <si>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</si>
  <si>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</si>
  <si>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</si>
  <si>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</si>
  <si>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</si>
  <si>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</si>
  <si>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</si>
  <si>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</si>
  <si>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</si>
  <si>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</si>
  <si>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</si>
  <si>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</si>
  <si>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</si>
  <si>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</si>
  <si>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</si>
  <si>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</si>
  <si>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</si>
  <si>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</si>
  <si>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</si>
  <si>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</si>
  <si>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</si>
  <si>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</si>
  <si>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</si>
  <si>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</si>
  <si>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</si>
  <si>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</si>
  <si>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</si>
  <si>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</si>
  <si>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</si>
  <si>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</si>
  <si>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</si>
  <si>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</si>
  <si>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</si>
  <si>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</si>
  <si>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</si>
  <si>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</si>
  <si>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</si>
  <si>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</si>
  <si>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</si>
  <si>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</si>
  <si>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</si>
  <si>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</si>
  <si>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</si>
  <si>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</si>
  <si>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</si>
  <si>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</si>
  <si>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</si>
  <si>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</si>
  <si>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</si>
  <si>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</si>
  <si>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</si>
  <si>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</si>
  <si>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</si>
  <si>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</si>
  <si>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</si>
  <si>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</si>
  <si>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</si>
  <si>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</si>
  <si>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</si>
  <si>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</si>
  <si>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</si>
  <si>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</si>
  <si>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</si>
  <si>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</si>
  <si>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</si>
  <si>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</si>
  <si>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</si>
  <si>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</si>
  <si>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</si>
  <si>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</si>
  <si>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</si>
  <si>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</si>
  <si>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</si>
  <si>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</si>
  <si>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</si>
  <si>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</si>
  <si>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</si>
  <si>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</si>
  <si>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</si>
  <si>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</si>
  <si>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</si>
  <si>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</si>
  <si>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</si>
  <si>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</si>
  <si>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</si>
  <si>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</si>
  <si>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</si>
  <si>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</si>
  <si>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</si>
  <si>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</si>
  <si>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</si>
  <si>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</si>
  <si>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</si>
  <si>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</si>
  <si>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</si>
  <si>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</si>
  <si>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</si>
  <si>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</si>
  <si>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</si>
  <si>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</si>
  <si>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</si>
  <si>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</si>
  <si>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</si>
  <si>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</si>
  <si>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</si>
  <si>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</si>
  <si>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</si>
  <si>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</si>
  <si>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</si>
  <si>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</si>
  <si>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</si>
  <si>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</si>
  <si>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</si>
  <si>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</si>
  <si>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</si>
  <si>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</si>
  <si>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</si>
  <si>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</si>
  <si>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</si>
  <si>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</si>
  <si>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</si>
  <si>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</si>
  <si>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</si>
  <si>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</si>
  <si>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</si>
  <si>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</si>
  <si>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</si>
  <si>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</si>
  <si>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</si>
  <si>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</si>
  <si>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</si>
  <si>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</si>
  <si>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</si>
  <si>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</si>
  <si>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</si>
  <si>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</si>
  <si>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</si>
  <si>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</si>
  <si>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</si>
  <si>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</si>
  <si>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</si>
  <si>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</si>
  <si>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</si>
  <si>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</si>
  <si>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</si>
  <si>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</si>
  <si>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</si>
  <si>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</si>
  <si>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</si>
  <si>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</si>
  <si>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</si>
  <si>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</si>
  <si>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</si>
  <si>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</si>
  <si>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</si>
  <si>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</si>
  <si>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</si>
  <si>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</si>
  <si>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</si>
  <si>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</si>
  <si>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</si>
  <si>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</si>
  <si>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</si>
  <si>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</si>
  <si>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</si>
  <si>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</si>
  <si>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</si>
  <si>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</si>
  <si>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</si>
  <si>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</si>
  <si>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</si>
  <si>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</si>
  <si>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</si>
  <si>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</si>
  <si>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</si>
  <si>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</si>
  <si>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</si>
  <si>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</si>
  <si>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</si>
  <si>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</si>
  <si>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</si>
  <si>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</si>
  <si>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</si>
  <si>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</si>
  <si>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</si>
  <si>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</si>
  <si>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</si>
  <si>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</si>
  <si>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</si>
  <si>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</si>
  <si>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</si>
  <si>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</si>
  <si>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</si>
  <si>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</si>
  <si>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</si>
  <si>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</si>
  <si>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</si>
  <si>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</si>
  <si>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</si>
  <si>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</si>
  <si>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</si>
  <si>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</si>
  <si>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</si>
  <si>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</si>
  <si>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</si>
  <si>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</si>
  <si>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</si>
  <si>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</si>
  <si>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</si>
  <si>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</si>
  <si>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</si>
  <si>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</si>
  <si>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</si>
  <si>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</si>
  <si>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</si>
  <si>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</si>
  <si>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</si>
  <si>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</si>
  <si>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</si>
  <si>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</si>
  <si>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</si>
  <si>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</si>
  <si>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</si>
  <si>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</si>
  <si>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</si>
  <si>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</si>
  <si>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</si>
  <si>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</si>
  <si>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</si>
  <si>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</si>
  <si>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</si>
  <si>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</si>
  <si>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</si>
  <si>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</si>
  <si>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</si>
  <si>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</si>
  <si>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</si>
  <si>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</si>
  <si>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</si>
  <si>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</si>
  <si>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</si>
  <si>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</si>
  <si>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</si>
  <si>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</si>
  <si>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</si>
  <si>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</si>
  <si>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</si>
  <si>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</si>
  <si>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</si>
  <si>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</si>
  <si>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</si>
  <si>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</si>
  <si>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</si>
  <si>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</si>
  <si>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</si>
  <si>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</si>
  <si>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</si>
  <si>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</si>
  <si>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</si>
  <si>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</si>
  <si>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</si>
  <si>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</si>
  <si>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</si>
  <si>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</si>
  <si>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</si>
  <si>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</si>
  <si>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</si>
  <si>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</si>
  <si>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</si>
  <si>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</si>
  <si>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</si>
  <si>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</si>
  <si>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</si>
  <si>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</si>
  <si>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</si>
  <si>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</si>
  <si>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</si>
  <si>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</si>
  <si>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</si>
  <si>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</si>
  <si>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</si>
  <si>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</si>
  <si>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</si>
  <si>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</si>
  <si>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</si>
  <si>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</si>
  <si>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</si>
  <si>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</si>
  <si>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</si>
  <si>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</si>
  <si>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</si>
  <si>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</si>
  <si>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</si>
  <si>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</si>
  <si>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</si>
  <si>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</si>
  <si>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</si>
  <si>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Popupation Health Care Mgmt</t>
  </si>
  <si>
    <t>Hospitalist Revenue for Services Provided</t>
  </si>
  <si>
    <t>One Time Clean Up of old Balance Sheet Invoices</t>
  </si>
  <si>
    <t>Nathan Louvier</t>
  </si>
  <si>
    <t>nathan.louvier@providence.org</t>
  </si>
  <si>
    <t>Decrease in FTE from 2023, Update to Newborn Days query resulted in more accruate count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</si>
</sst>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3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26" fillId="0" borderId="42" xfId="0" applyFont="1" applyBorder="1" applyProtection="1">
      <protection locked="0"/>
    </xf>
    <xf numFmtId="37" fontId="26" fillId="31" borderId="42" xfId="0" applyFont="1" applyFill="1" applyBorder="1" applyProtection="1">
      <protection locked="0"/>
    </xf>
    <xf numFmtId="0" fontId="52" fillId="30" borderId="14" xfId="630" applyNumberFormat="1" applyFont="1" applyFill="1" applyBorder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87" transitionEvaluation="1" transitionEntry="1" codeName="Sheet1">
    <tabColor rgb="FF92D050"/>
    <pageSetUpPr autoPageBreaks="0" fitToPage="1"/>
  </sheetPr>
  <dimension ref="A1:CF716"/>
  <sheetViews>
    <sheetView topLeftCell="A87" zoomScaleNormal="100" workbookViewId="0">
      <selection activeCell="H107" sqref="H107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107774862</v>
      </c>
      <c r="C47" s="273">
        <v>1024189</v>
      </c>
      <c r="D47" s="273">
        <v>0</v>
      </c>
      <c r="E47" s="273">
        <v>4000121</v>
      </c>
      <c r="F47" s="273">
        <v>0</v>
      </c>
      <c r="G47" s="273">
        <v>0</v>
      </c>
      <c r="H47" s="273">
        <v>0</v>
      </c>
      <c r="I47" s="273">
        <v>0</v>
      </c>
      <c r="J47" s="273">
        <v>803927</v>
      </c>
      <c r="K47" s="273">
        <v>292095</v>
      </c>
      <c r="L47" s="273">
        <v>0</v>
      </c>
      <c r="M47" s="273">
        <v>0</v>
      </c>
      <c r="N47" s="273">
        <v>0</v>
      </c>
      <c r="O47" s="273">
        <v>1052161</v>
      </c>
      <c r="P47" s="273">
        <v>3229158</v>
      </c>
      <c r="Q47" s="273">
        <v>608982</v>
      </c>
      <c r="R47" s="273">
        <v>64698</v>
      </c>
      <c r="S47" s="273">
        <v>0</v>
      </c>
      <c r="T47" s="273">
        <v>0</v>
      </c>
      <c r="U47" s="273">
        <v>491399</v>
      </c>
      <c r="V47" s="273">
        <v>1736784</v>
      </c>
      <c r="W47" s="273">
        <v>150163</v>
      </c>
      <c r="X47" s="273">
        <v>177325</v>
      </c>
      <c r="Y47" s="273">
        <v>749068</v>
      </c>
      <c r="Z47" s="273">
        <v>1598084</v>
      </c>
      <c r="AA47" s="273">
        <v>82384</v>
      </c>
      <c r="AB47" s="273">
        <v>471529</v>
      </c>
      <c r="AC47" s="273">
        <v>399845</v>
      </c>
      <c r="AD47" s="273">
        <v>0</v>
      </c>
      <c r="AE47" s="273">
        <v>695167</v>
      </c>
      <c r="AF47" s="273">
        <v>0</v>
      </c>
      <c r="AG47" s="273">
        <v>1808171</v>
      </c>
      <c r="AH47" s="273">
        <v>0</v>
      </c>
      <c r="AI47" s="273">
        <v>0</v>
      </c>
      <c r="AJ47" s="273">
        <v>7165096</v>
      </c>
      <c r="AK47" s="273">
        <v>270253</v>
      </c>
      <c r="AL47" s="273">
        <v>181615</v>
      </c>
      <c r="AM47" s="273">
        <v>0</v>
      </c>
      <c r="AN47" s="273">
        <v>0</v>
      </c>
      <c r="AO47" s="273">
        <v>414248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61485</v>
      </c>
      <c r="AW47" s="273">
        <v>0</v>
      </c>
      <c r="AX47" s="273">
        <v>0</v>
      </c>
      <c r="AY47" s="273">
        <v>556024</v>
      </c>
      <c r="AZ47" s="273">
        <v>0</v>
      </c>
      <c r="BA47" s="273">
        <v>0</v>
      </c>
      <c r="BB47" s="273">
        <v>398710</v>
      </c>
      <c r="BC47" s="273">
        <v>0</v>
      </c>
      <c r="BD47" s="273">
        <v>7048</v>
      </c>
      <c r="BE47" s="273">
        <v>683195</v>
      </c>
      <c r="BF47" s="273">
        <v>0</v>
      </c>
      <c r="BG47" s="273">
        <v>93786</v>
      </c>
      <c r="BH47" s="273">
        <v>7179</v>
      </c>
      <c r="BI47" s="273">
        <v>256</v>
      </c>
      <c r="BJ47" s="273">
        <v>0</v>
      </c>
      <c r="BK47" s="273">
        <v>183635</v>
      </c>
      <c r="BL47" s="273">
        <v>273918</v>
      </c>
      <c r="BM47" s="273">
        <v>0</v>
      </c>
      <c r="BN47" s="273">
        <v>826662</v>
      </c>
      <c r="BO47" s="273">
        <v>71918880</v>
      </c>
      <c r="BP47" s="273">
        <v>372</v>
      </c>
      <c r="BQ47" s="273">
        <v>0</v>
      </c>
      <c r="BR47" s="273">
        <v>0</v>
      </c>
      <c r="BS47" s="273">
        <v>22064</v>
      </c>
      <c r="BT47" s="273">
        <v>0</v>
      </c>
      <c r="BU47" s="273">
        <v>0</v>
      </c>
      <c r="BV47" s="273">
        <v>210058</v>
      </c>
      <c r="BW47" s="273">
        <v>1492069</v>
      </c>
      <c r="BX47" s="273">
        <v>0</v>
      </c>
      <c r="BY47" s="273">
        <v>297316</v>
      </c>
      <c r="BZ47" s="273">
        <v>1602951</v>
      </c>
      <c r="CA47" s="273">
        <v>725674</v>
      </c>
      <c r="CB47" s="273">
        <v>281119</v>
      </c>
      <c r="CC47" s="273">
        <v>665998</v>
      </c>
      <c r="CD47" s="16"/>
      <c r="CE47" s="25">
        <f>SUM(C47:CC47)</f>
        <v>107774861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107774862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17580273</v>
      </c>
      <c r="C51" s="273">
        <v>375780</v>
      </c>
      <c r="D51" s="273">
        <v>0</v>
      </c>
      <c r="E51" s="273">
        <v>532752</v>
      </c>
      <c r="F51" s="273">
        <v>0</v>
      </c>
      <c r="G51" s="273">
        <v>0</v>
      </c>
      <c r="H51" s="273">
        <v>0</v>
      </c>
      <c r="I51" s="273">
        <v>0</v>
      </c>
      <c r="J51" s="273">
        <v>151319</v>
      </c>
      <c r="K51" s="273">
        <v>5670</v>
      </c>
      <c r="L51" s="273">
        <v>0</v>
      </c>
      <c r="M51" s="273">
        <v>0</v>
      </c>
      <c r="N51" s="273">
        <v>0</v>
      </c>
      <c r="O51" s="273">
        <v>59326</v>
      </c>
      <c r="P51" s="273">
        <v>3131698</v>
      </c>
      <c r="Q51" s="273">
        <v>84804</v>
      </c>
      <c r="R51" s="273">
        <v>9294</v>
      </c>
      <c r="S51" s="273">
        <v>0</v>
      </c>
      <c r="T51" s="273">
        <v>0</v>
      </c>
      <c r="U51" s="273">
        <v>250204</v>
      </c>
      <c r="V51" s="273">
        <v>560969</v>
      </c>
      <c r="W51" s="273">
        <v>349202</v>
      </c>
      <c r="X51" s="273">
        <v>258248</v>
      </c>
      <c r="Y51" s="273">
        <v>657660</v>
      </c>
      <c r="Z51" s="273">
        <v>1128888</v>
      </c>
      <c r="AA51" s="273">
        <v>246938</v>
      </c>
      <c r="AB51" s="273">
        <v>80333</v>
      </c>
      <c r="AC51" s="273">
        <v>78318</v>
      </c>
      <c r="AD51" s="273">
        <v>0</v>
      </c>
      <c r="AE51" s="273">
        <v>28732</v>
      </c>
      <c r="AF51" s="273">
        <v>0</v>
      </c>
      <c r="AG51" s="273">
        <v>206843</v>
      </c>
      <c r="AH51" s="273">
        <v>0</v>
      </c>
      <c r="AI51" s="273">
        <v>0</v>
      </c>
      <c r="AJ51" s="273">
        <v>594949</v>
      </c>
      <c r="AK51" s="273">
        <v>4170</v>
      </c>
      <c r="AL51" s="273">
        <v>12107</v>
      </c>
      <c r="AM51" s="273">
        <v>0</v>
      </c>
      <c r="AN51" s="273">
        <v>0</v>
      </c>
      <c r="AO51" s="273">
        <v>2425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40504</v>
      </c>
      <c r="AZ51" s="273">
        <v>0</v>
      </c>
      <c r="BA51" s="273">
        <v>0</v>
      </c>
      <c r="BB51" s="273">
        <v>0</v>
      </c>
      <c r="BC51" s="273">
        <v>0</v>
      </c>
      <c r="BD51" s="273">
        <v>108</v>
      </c>
      <c r="BE51" s="273">
        <v>1084187</v>
      </c>
      <c r="BF51" s="273">
        <v>0</v>
      </c>
      <c r="BG51" s="273">
        <v>0</v>
      </c>
      <c r="BH51" s="273">
        <v>0</v>
      </c>
      <c r="BI51" s="273">
        <v>4310</v>
      </c>
      <c r="BJ51" s="273">
        <v>0</v>
      </c>
      <c r="BK51" s="273">
        <v>0</v>
      </c>
      <c r="BL51" s="273">
        <v>0</v>
      </c>
      <c r="BM51" s="273">
        <v>0</v>
      </c>
      <c r="BN51" s="273">
        <v>7204359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359103</v>
      </c>
      <c r="BZ51" s="273">
        <v>0</v>
      </c>
      <c r="CA51" s="273">
        <v>77071</v>
      </c>
      <c r="CB51" s="273">
        <v>0</v>
      </c>
      <c r="CC51" s="273">
        <v>0</v>
      </c>
      <c r="CD51" s="16"/>
      <c r="CE51" s="25">
        <f>SUM(C51:CD51)</f>
        <v>17580271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17580273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6303</v>
      </c>
      <c r="D59" s="273">
        <v>0</v>
      </c>
      <c r="E59" s="273">
        <v>65518</v>
      </c>
      <c r="F59" s="273">
        <v>0</v>
      </c>
      <c r="G59" s="273">
        <v>0</v>
      </c>
      <c r="H59" s="273">
        <v>0</v>
      </c>
      <c r="I59" s="273">
        <v>0</v>
      </c>
      <c r="J59" s="273">
        <v>11783</v>
      </c>
      <c r="K59" s="273">
        <v>0</v>
      </c>
      <c r="L59" s="273">
        <v>0</v>
      </c>
      <c r="M59" s="273">
        <v>0</v>
      </c>
      <c r="N59" s="273">
        <v>0</v>
      </c>
      <c r="O59" s="273">
        <v>2479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429234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83.65</v>
      </c>
      <c r="D60" s="277">
        <v>0</v>
      </c>
      <c r="E60" s="277">
        <v>505.94</v>
      </c>
      <c r="F60" s="277">
        <v>0</v>
      </c>
      <c r="G60" s="277">
        <v>0</v>
      </c>
      <c r="H60" s="277">
        <v>0</v>
      </c>
      <c r="I60" s="277">
        <v>0</v>
      </c>
      <c r="J60" s="277">
        <v>63.36</v>
      </c>
      <c r="K60" s="277">
        <v>27.87</v>
      </c>
      <c r="L60" s="277">
        <v>0</v>
      </c>
      <c r="M60" s="277">
        <v>0</v>
      </c>
      <c r="N60" s="277">
        <v>0</v>
      </c>
      <c r="O60" s="277">
        <v>68.62</v>
      </c>
      <c r="P60" s="274">
        <v>301.83999999999997</v>
      </c>
      <c r="Q60" s="274">
        <v>46.9</v>
      </c>
      <c r="R60" s="274">
        <v>7.66</v>
      </c>
      <c r="S60" s="278">
        <v>0</v>
      </c>
      <c r="T60" s="278">
        <v>0</v>
      </c>
      <c r="U60" s="279">
        <v>65.790000000000006</v>
      </c>
      <c r="V60" s="274">
        <v>144.38</v>
      </c>
      <c r="W60" s="274">
        <v>12.75</v>
      </c>
      <c r="X60" s="274">
        <v>17.77</v>
      </c>
      <c r="Y60" s="274">
        <v>67.650000000000006</v>
      </c>
      <c r="Z60" s="274">
        <v>134.68</v>
      </c>
      <c r="AA60" s="274">
        <v>6.95</v>
      </c>
      <c r="AB60" s="278">
        <v>46.29</v>
      </c>
      <c r="AC60" s="274">
        <v>43.37</v>
      </c>
      <c r="AD60" s="274">
        <v>0</v>
      </c>
      <c r="AE60" s="274">
        <v>61.13</v>
      </c>
      <c r="AF60" s="274">
        <v>0</v>
      </c>
      <c r="AG60" s="274">
        <v>164.59</v>
      </c>
      <c r="AH60" s="274">
        <v>0</v>
      </c>
      <c r="AI60" s="274">
        <v>0</v>
      </c>
      <c r="AJ60" s="274">
        <v>618.04</v>
      </c>
      <c r="AK60" s="274">
        <v>19.39</v>
      </c>
      <c r="AL60" s="274">
        <v>13.28</v>
      </c>
      <c r="AM60" s="274">
        <v>0</v>
      </c>
      <c r="AN60" s="274">
        <v>0</v>
      </c>
      <c r="AO60" s="274">
        <v>44.86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4.29</v>
      </c>
      <c r="AW60" s="278">
        <v>0</v>
      </c>
      <c r="AX60" s="278">
        <v>0</v>
      </c>
      <c r="AY60" s="274">
        <v>98.66</v>
      </c>
      <c r="AZ60" s="274">
        <v>0</v>
      </c>
      <c r="BA60" s="278">
        <v>0</v>
      </c>
      <c r="BB60" s="278">
        <v>34.46</v>
      </c>
      <c r="BC60" s="278">
        <v>0</v>
      </c>
      <c r="BD60" s="278">
        <v>0</v>
      </c>
      <c r="BE60" s="274">
        <v>127.52</v>
      </c>
      <c r="BF60" s="278">
        <v>0</v>
      </c>
      <c r="BG60" s="278">
        <v>19.18</v>
      </c>
      <c r="BH60" s="278">
        <v>0.8</v>
      </c>
      <c r="BI60" s="278">
        <v>0</v>
      </c>
      <c r="BJ60" s="278">
        <v>0</v>
      </c>
      <c r="BK60" s="278">
        <v>33.229999999999997</v>
      </c>
      <c r="BL60" s="278">
        <v>43.42</v>
      </c>
      <c r="BM60" s="278">
        <v>0</v>
      </c>
      <c r="BN60" s="278">
        <v>74.22</v>
      </c>
      <c r="BO60" s="278">
        <v>3.04</v>
      </c>
      <c r="BP60" s="278">
        <v>0</v>
      </c>
      <c r="BQ60" s="278">
        <v>0</v>
      </c>
      <c r="BR60" s="278">
        <v>0</v>
      </c>
      <c r="BS60" s="278">
        <v>3.35</v>
      </c>
      <c r="BT60" s="278">
        <v>0</v>
      </c>
      <c r="BU60" s="278">
        <v>0</v>
      </c>
      <c r="BV60" s="278">
        <v>33.26</v>
      </c>
      <c r="BW60" s="278">
        <v>50.54</v>
      </c>
      <c r="BX60" s="278">
        <v>0</v>
      </c>
      <c r="BY60" s="278">
        <v>24.63</v>
      </c>
      <c r="BZ60" s="278">
        <v>41.52</v>
      </c>
      <c r="CA60" s="278">
        <v>70.66</v>
      </c>
      <c r="CB60" s="278">
        <v>29.53</v>
      </c>
      <c r="CC60" s="278">
        <v>78.03</v>
      </c>
      <c r="CD60" s="209" t="s">
        <v>247</v>
      </c>
      <c r="CE60" s="227">
        <f t="shared" ref="CE60:CE68" si="6">SUM(C60:CD60)</f>
        <v>3337.1000000000008</v>
      </c>
    </row>
    <row r="61" spans="1:83" x14ac:dyDescent="0.25">
      <c r="A61" s="31" t="s">
        <v>262</v>
      </c>
      <c r="B61" s="16"/>
      <c r="C61" s="273">
        <v>10093743</v>
      </c>
      <c r="D61" s="273">
        <v>0</v>
      </c>
      <c r="E61" s="273">
        <v>46620735</v>
      </c>
      <c r="F61" s="273">
        <v>0</v>
      </c>
      <c r="G61" s="273">
        <v>300</v>
      </c>
      <c r="H61" s="273">
        <v>0</v>
      </c>
      <c r="I61" s="273">
        <v>0</v>
      </c>
      <c r="J61" s="273">
        <v>6934485</v>
      </c>
      <c r="K61" s="273">
        <v>3605822</v>
      </c>
      <c r="L61" s="273">
        <v>0</v>
      </c>
      <c r="M61" s="273">
        <v>0</v>
      </c>
      <c r="N61" s="273">
        <v>215</v>
      </c>
      <c r="O61" s="273">
        <v>6885535</v>
      </c>
      <c r="P61" s="275">
        <v>36598899</v>
      </c>
      <c r="Q61" s="275">
        <v>5196450</v>
      </c>
      <c r="R61" s="275">
        <v>339062</v>
      </c>
      <c r="S61" s="280">
        <v>0</v>
      </c>
      <c r="T61" s="280">
        <v>0</v>
      </c>
      <c r="U61" s="276">
        <v>4734745</v>
      </c>
      <c r="V61" s="275">
        <v>21719487</v>
      </c>
      <c r="W61" s="275">
        <v>1509950</v>
      </c>
      <c r="X61" s="275">
        <v>1579432</v>
      </c>
      <c r="Y61" s="275">
        <v>6684325</v>
      </c>
      <c r="Z61" s="275">
        <v>17157413</v>
      </c>
      <c r="AA61" s="275">
        <v>819395</v>
      </c>
      <c r="AB61" s="281">
        <v>4507827</v>
      </c>
      <c r="AC61" s="275">
        <v>3290281</v>
      </c>
      <c r="AD61" s="275">
        <v>0</v>
      </c>
      <c r="AE61" s="275">
        <v>6166735</v>
      </c>
      <c r="AF61" s="275">
        <v>0</v>
      </c>
      <c r="AG61" s="275">
        <v>19108687</v>
      </c>
      <c r="AH61" s="275">
        <v>0</v>
      </c>
      <c r="AI61" s="275">
        <v>0</v>
      </c>
      <c r="AJ61" s="275">
        <v>85319666</v>
      </c>
      <c r="AK61" s="275">
        <v>2148819</v>
      </c>
      <c r="AL61" s="275">
        <v>1363086</v>
      </c>
      <c r="AM61" s="275">
        <v>0</v>
      </c>
      <c r="AN61" s="275">
        <v>0</v>
      </c>
      <c r="AO61" s="275">
        <v>4334268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541834</v>
      </c>
      <c r="AW61" s="280">
        <v>199811</v>
      </c>
      <c r="AX61" s="280">
        <v>0</v>
      </c>
      <c r="AY61" s="275">
        <v>5026474</v>
      </c>
      <c r="AZ61" s="275">
        <v>0</v>
      </c>
      <c r="BA61" s="280">
        <v>0</v>
      </c>
      <c r="BB61" s="280">
        <v>3677250</v>
      </c>
      <c r="BC61" s="280">
        <v>0</v>
      </c>
      <c r="BD61" s="280">
        <v>0</v>
      </c>
      <c r="BE61" s="275">
        <v>6504748</v>
      </c>
      <c r="BF61" s="280">
        <v>0</v>
      </c>
      <c r="BG61" s="280">
        <v>819252</v>
      </c>
      <c r="BH61" s="280">
        <v>59466</v>
      </c>
      <c r="BI61" s="280">
        <v>0</v>
      </c>
      <c r="BJ61" s="280">
        <v>143988</v>
      </c>
      <c r="BK61" s="280">
        <v>1795046</v>
      </c>
      <c r="BL61" s="280">
        <v>2730281</v>
      </c>
      <c r="BM61" s="280">
        <v>0</v>
      </c>
      <c r="BN61" s="280">
        <v>10666716</v>
      </c>
      <c r="BO61" s="280">
        <v>307323</v>
      </c>
      <c r="BP61" s="280">
        <v>0</v>
      </c>
      <c r="BQ61" s="280">
        <v>0</v>
      </c>
      <c r="BR61" s="280">
        <v>129287</v>
      </c>
      <c r="BS61" s="280">
        <v>216904</v>
      </c>
      <c r="BT61" s="280">
        <v>0</v>
      </c>
      <c r="BU61" s="280">
        <v>0</v>
      </c>
      <c r="BV61" s="280">
        <v>1840429</v>
      </c>
      <c r="BW61" s="280">
        <v>24942213</v>
      </c>
      <c r="BX61" s="280">
        <v>0</v>
      </c>
      <c r="BY61" s="280">
        <v>2690298</v>
      </c>
      <c r="BZ61" s="280">
        <v>5775374</v>
      </c>
      <c r="CA61" s="280">
        <v>6417693</v>
      </c>
      <c r="CB61" s="280">
        <v>2276149</v>
      </c>
      <c r="CC61" s="280">
        <v>5831249</v>
      </c>
      <c r="CD61" s="24" t="s">
        <v>247</v>
      </c>
      <c r="CE61" s="25">
        <f t="shared" si="6"/>
        <v>379311147</v>
      </c>
    </row>
    <row r="62" spans="1:83" x14ac:dyDescent="0.25">
      <c r="A62" s="31" t="s">
        <v>10</v>
      </c>
      <c r="B62" s="16"/>
      <c r="C62" s="25">
        <f t="shared" ref="C62:AH62" si="7">ROUND(C47+C48,0)</f>
        <v>1024189</v>
      </c>
      <c r="D62" s="25">
        <f t="shared" si="7"/>
        <v>0</v>
      </c>
      <c r="E62" s="25">
        <f t="shared" si="7"/>
        <v>4000121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803927</v>
      </c>
      <c r="K62" s="25">
        <f t="shared" si="7"/>
        <v>292095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1052161</v>
      </c>
      <c r="P62" s="25">
        <f t="shared" si="7"/>
        <v>3229158</v>
      </c>
      <c r="Q62" s="25">
        <f t="shared" si="7"/>
        <v>608982</v>
      </c>
      <c r="R62" s="25">
        <f t="shared" si="7"/>
        <v>64698</v>
      </c>
      <c r="S62" s="25">
        <f t="shared" si="7"/>
        <v>0</v>
      </c>
      <c r="T62" s="25">
        <f t="shared" si="7"/>
        <v>0</v>
      </c>
      <c r="U62" s="25">
        <f t="shared" si="7"/>
        <v>491399</v>
      </c>
      <c r="V62" s="25">
        <f t="shared" si="7"/>
        <v>1736784</v>
      </c>
      <c r="W62" s="25">
        <f t="shared" si="7"/>
        <v>150163</v>
      </c>
      <c r="X62" s="25">
        <f t="shared" si="7"/>
        <v>177325</v>
      </c>
      <c r="Y62" s="25">
        <f t="shared" si="7"/>
        <v>749068</v>
      </c>
      <c r="Z62" s="25">
        <f t="shared" si="7"/>
        <v>1598084</v>
      </c>
      <c r="AA62" s="25">
        <f t="shared" si="7"/>
        <v>82384</v>
      </c>
      <c r="AB62" s="25">
        <f t="shared" si="7"/>
        <v>471529</v>
      </c>
      <c r="AC62" s="25">
        <f t="shared" si="7"/>
        <v>399845</v>
      </c>
      <c r="AD62" s="25">
        <f t="shared" si="7"/>
        <v>0</v>
      </c>
      <c r="AE62" s="25">
        <f t="shared" si="7"/>
        <v>695167</v>
      </c>
      <c r="AF62" s="25">
        <f t="shared" si="7"/>
        <v>0</v>
      </c>
      <c r="AG62" s="25">
        <f t="shared" si="7"/>
        <v>1808171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7165096</v>
      </c>
      <c r="AK62" s="25">
        <f t="shared" si="8"/>
        <v>270253</v>
      </c>
      <c r="AL62" s="25">
        <f t="shared" si="8"/>
        <v>181615</v>
      </c>
      <c r="AM62" s="25">
        <f t="shared" si="8"/>
        <v>0</v>
      </c>
      <c r="AN62" s="25">
        <f t="shared" si="8"/>
        <v>0</v>
      </c>
      <c r="AO62" s="25">
        <f t="shared" si="8"/>
        <v>414248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61485</v>
      </c>
      <c r="AW62" s="25">
        <f t="shared" si="8"/>
        <v>0</v>
      </c>
      <c r="AX62" s="25">
        <f t="shared" si="8"/>
        <v>0</v>
      </c>
      <c r="AY62" s="25">
        <f t="shared" si="8"/>
        <v>556024</v>
      </c>
      <c r="AZ62" s="25">
        <f t="shared" si="8"/>
        <v>0</v>
      </c>
      <c r="BA62" s="25">
        <f t="shared" si="8"/>
        <v>0</v>
      </c>
      <c r="BB62" s="25">
        <f t="shared" si="8"/>
        <v>398710</v>
      </c>
      <c r="BC62" s="25">
        <f t="shared" si="8"/>
        <v>0</v>
      </c>
      <c r="BD62" s="25">
        <f t="shared" si="8"/>
        <v>7048</v>
      </c>
      <c r="BE62" s="25">
        <f t="shared" si="8"/>
        <v>683195</v>
      </c>
      <c r="BF62" s="25">
        <f t="shared" si="8"/>
        <v>0</v>
      </c>
      <c r="BG62" s="25">
        <f t="shared" si="8"/>
        <v>93786</v>
      </c>
      <c r="BH62" s="25">
        <f t="shared" si="8"/>
        <v>7179</v>
      </c>
      <c r="BI62" s="25">
        <f t="shared" si="8"/>
        <v>256</v>
      </c>
      <c r="BJ62" s="25">
        <f t="shared" si="8"/>
        <v>0</v>
      </c>
      <c r="BK62" s="25">
        <f t="shared" si="8"/>
        <v>183635</v>
      </c>
      <c r="BL62" s="25">
        <f t="shared" si="8"/>
        <v>273918</v>
      </c>
      <c r="BM62" s="25">
        <f t="shared" si="8"/>
        <v>0</v>
      </c>
      <c r="BN62" s="25">
        <f t="shared" si="8"/>
        <v>826662</v>
      </c>
      <c r="BO62" s="25">
        <f t="shared" ref="BO62:CC62" si="9">ROUND(BO47+BO48,0)</f>
        <v>71918880</v>
      </c>
      <c r="BP62" s="25">
        <f t="shared" si="9"/>
        <v>372</v>
      </c>
      <c r="BQ62" s="25">
        <f t="shared" si="9"/>
        <v>0</v>
      </c>
      <c r="BR62" s="25">
        <f t="shared" si="9"/>
        <v>0</v>
      </c>
      <c r="BS62" s="25">
        <f t="shared" si="9"/>
        <v>22064</v>
      </c>
      <c r="BT62" s="25">
        <f t="shared" si="9"/>
        <v>0</v>
      </c>
      <c r="BU62" s="25">
        <f t="shared" si="9"/>
        <v>0</v>
      </c>
      <c r="BV62" s="25">
        <f t="shared" si="9"/>
        <v>210058</v>
      </c>
      <c r="BW62" s="25">
        <f t="shared" si="9"/>
        <v>1492069</v>
      </c>
      <c r="BX62" s="25">
        <f t="shared" si="9"/>
        <v>0</v>
      </c>
      <c r="BY62" s="25">
        <f t="shared" si="9"/>
        <v>297316</v>
      </c>
      <c r="BZ62" s="25">
        <f t="shared" si="9"/>
        <v>1602951</v>
      </c>
      <c r="CA62" s="25">
        <f t="shared" si="9"/>
        <v>725674</v>
      </c>
      <c r="CB62" s="25">
        <f t="shared" si="9"/>
        <v>281119</v>
      </c>
      <c r="CC62" s="25">
        <f t="shared" si="9"/>
        <v>665998</v>
      </c>
      <c r="CD62" s="24" t="s">
        <v>247</v>
      </c>
      <c r="CE62" s="25">
        <f t="shared" si="6"/>
        <v>107774861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61740</v>
      </c>
      <c r="F63" s="273">
        <v>0</v>
      </c>
      <c r="G63" s="273">
        <v>0</v>
      </c>
      <c r="H63" s="273">
        <v>0</v>
      </c>
      <c r="I63" s="273">
        <v>0</v>
      </c>
      <c r="J63" s="273">
        <v>95500</v>
      </c>
      <c r="K63" s="273">
        <v>0</v>
      </c>
      <c r="L63" s="273">
        <v>0</v>
      </c>
      <c r="M63" s="273">
        <v>0</v>
      </c>
      <c r="N63" s="273">
        <v>0</v>
      </c>
      <c r="O63" s="273">
        <v>1312803.5</v>
      </c>
      <c r="P63" s="275">
        <v>118748.89</v>
      </c>
      <c r="Q63" s="275">
        <v>0</v>
      </c>
      <c r="R63" s="275">
        <v>9103493.4700000007</v>
      </c>
      <c r="S63" s="280">
        <v>0</v>
      </c>
      <c r="T63" s="280">
        <v>0</v>
      </c>
      <c r="U63" s="276">
        <v>122996.39</v>
      </c>
      <c r="V63" s="275">
        <v>217926.55</v>
      </c>
      <c r="W63" s="275">
        <v>371.75</v>
      </c>
      <c r="X63" s="275">
        <v>0</v>
      </c>
      <c r="Y63" s="275">
        <v>813057.57</v>
      </c>
      <c r="Z63" s="275">
        <v>-78078.92</v>
      </c>
      <c r="AA63" s="275">
        <v>0</v>
      </c>
      <c r="AB63" s="281">
        <v>0</v>
      </c>
      <c r="AC63" s="275">
        <v>9310</v>
      </c>
      <c r="AD63" s="275">
        <v>0</v>
      </c>
      <c r="AE63" s="275">
        <v>55.44</v>
      </c>
      <c r="AF63" s="275">
        <v>0</v>
      </c>
      <c r="AG63" s="275">
        <v>1038986.34</v>
      </c>
      <c r="AH63" s="275">
        <v>0</v>
      </c>
      <c r="AI63" s="275">
        <v>0</v>
      </c>
      <c r="AJ63" s="275">
        <v>80794.94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45540.01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386288.39000000007</v>
      </c>
      <c r="BO63" s="280">
        <v>0</v>
      </c>
      <c r="BP63" s="280">
        <v>0</v>
      </c>
      <c r="BQ63" s="280">
        <v>0</v>
      </c>
      <c r="BR63" s="280">
        <v>368</v>
      </c>
      <c r="BS63" s="280">
        <v>0</v>
      </c>
      <c r="BT63" s="280">
        <v>0</v>
      </c>
      <c r="BU63" s="280">
        <v>0</v>
      </c>
      <c r="BV63" s="280">
        <v>0</v>
      </c>
      <c r="BW63" s="280">
        <v>4581342.5200000005</v>
      </c>
      <c r="BX63" s="280">
        <v>0</v>
      </c>
      <c r="BY63" s="280">
        <v>32192.6</v>
      </c>
      <c r="BZ63" s="280">
        <v>0</v>
      </c>
      <c r="CA63" s="280">
        <v>111755</v>
      </c>
      <c r="CB63" s="280">
        <v>20979</v>
      </c>
      <c r="CC63" s="280">
        <v>40</v>
      </c>
      <c r="CD63" s="24" t="s">
        <v>247</v>
      </c>
      <c r="CE63" s="25">
        <f t="shared" si="6"/>
        <v>18076211.440000005</v>
      </c>
    </row>
    <row r="64" spans="1:83" x14ac:dyDescent="0.25">
      <c r="A64" s="31" t="s">
        <v>264</v>
      </c>
      <c r="B64" s="16"/>
      <c r="C64" s="273">
        <v>1146014</v>
      </c>
      <c r="D64" s="273">
        <v>0</v>
      </c>
      <c r="E64" s="273">
        <v>6448443</v>
      </c>
      <c r="F64" s="273">
        <v>0</v>
      </c>
      <c r="G64" s="273">
        <v>0</v>
      </c>
      <c r="H64" s="273">
        <v>0</v>
      </c>
      <c r="I64" s="273">
        <v>0</v>
      </c>
      <c r="J64" s="273">
        <v>1191319</v>
      </c>
      <c r="K64" s="273">
        <v>400038</v>
      </c>
      <c r="L64" s="273">
        <v>0</v>
      </c>
      <c r="M64" s="273">
        <v>0</v>
      </c>
      <c r="N64" s="273">
        <v>667</v>
      </c>
      <c r="O64" s="273">
        <v>1098493</v>
      </c>
      <c r="P64" s="275">
        <v>39901317</v>
      </c>
      <c r="Q64" s="275">
        <v>678891</v>
      </c>
      <c r="R64" s="275">
        <v>920399</v>
      </c>
      <c r="S64" s="280">
        <v>-661296</v>
      </c>
      <c r="T64" s="280">
        <v>1188</v>
      </c>
      <c r="U64" s="276">
        <v>2936595</v>
      </c>
      <c r="V64" s="275">
        <v>15662886</v>
      </c>
      <c r="W64" s="275">
        <v>349982</v>
      </c>
      <c r="X64" s="275">
        <v>1121734</v>
      </c>
      <c r="Y64" s="275">
        <v>9496920</v>
      </c>
      <c r="Z64" s="275">
        <v>47233526</v>
      </c>
      <c r="AA64" s="275">
        <v>2732366</v>
      </c>
      <c r="AB64" s="281">
        <v>26758299</v>
      </c>
      <c r="AC64" s="275">
        <v>590560</v>
      </c>
      <c r="AD64" s="275">
        <v>0</v>
      </c>
      <c r="AE64" s="275">
        <v>62934</v>
      </c>
      <c r="AF64" s="275">
        <v>0</v>
      </c>
      <c r="AG64" s="275">
        <v>2803480</v>
      </c>
      <c r="AH64" s="275">
        <v>0</v>
      </c>
      <c r="AI64" s="275">
        <v>0</v>
      </c>
      <c r="AJ64" s="275">
        <v>14708434</v>
      </c>
      <c r="AK64" s="275">
        <v>17784</v>
      </c>
      <c r="AL64" s="275">
        <v>7349</v>
      </c>
      <c r="AM64" s="275">
        <v>0</v>
      </c>
      <c r="AN64" s="275">
        <v>0</v>
      </c>
      <c r="AO64" s="275">
        <v>397328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57312</v>
      </c>
      <c r="AW64" s="280">
        <v>274</v>
      </c>
      <c r="AX64" s="280">
        <v>0</v>
      </c>
      <c r="AY64" s="275">
        <v>463497</v>
      </c>
      <c r="AZ64" s="275">
        <v>0</v>
      </c>
      <c r="BA64" s="280">
        <v>0</v>
      </c>
      <c r="BB64" s="280">
        <v>32884</v>
      </c>
      <c r="BC64" s="280">
        <v>0</v>
      </c>
      <c r="BD64" s="280">
        <v>107170</v>
      </c>
      <c r="BE64" s="275">
        <v>1722881</v>
      </c>
      <c r="BF64" s="280">
        <v>0</v>
      </c>
      <c r="BG64" s="280">
        <v>7067</v>
      </c>
      <c r="BH64" s="280">
        <v>83</v>
      </c>
      <c r="BI64" s="280">
        <v>8197</v>
      </c>
      <c r="BJ64" s="280">
        <v>0</v>
      </c>
      <c r="BK64" s="280">
        <v>10325</v>
      </c>
      <c r="BL64" s="280">
        <v>70871</v>
      </c>
      <c r="BM64" s="280">
        <v>0</v>
      </c>
      <c r="BN64" s="280">
        <v>600039</v>
      </c>
      <c r="BO64" s="280">
        <v>85</v>
      </c>
      <c r="BP64" s="280">
        <v>6096</v>
      </c>
      <c r="BQ64" s="280">
        <v>0</v>
      </c>
      <c r="BR64" s="280">
        <v>936</v>
      </c>
      <c r="BS64" s="280">
        <v>6646</v>
      </c>
      <c r="BT64" s="280">
        <v>0</v>
      </c>
      <c r="BU64" s="280">
        <v>0</v>
      </c>
      <c r="BV64" s="280">
        <v>1200</v>
      </c>
      <c r="BW64" s="280">
        <v>43371</v>
      </c>
      <c r="BX64" s="280">
        <v>0</v>
      </c>
      <c r="BY64" s="280">
        <v>36575</v>
      </c>
      <c r="BZ64" s="280">
        <v>9798</v>
      </c>
      <c r="CA64" s="280">
        <v>145204</v>
      </c>
      <c r="CB64" s="280">
        <v>58039</v>
      </c>
      <c r="CC64" s="280">
        <v>115072</v>
      </c>
      <c r="CD64" s="24" t="s">
        <v>247</v>
      </c>
      <c r="CE64" s="25">
        <f t="shared" si="6"/>
        <v>179509272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41495</v>
      </c>
      <c r="D66" s="273">
        <v>0</v>
      </c>
      <c r="E66" s="273">
        <v>620534</v>
      </c>
      <c r="F66" s="273">
        <v>0</v>
      </c>
      <c r="G66" s="273">
        <v>17</v>
      </c>
      <c r="H66" s="273">
        <v>0</v>
      </c>
      <c r="I66" s="273">
        <v>0</v>
      </c>
      <c r="J66" s="273">
        <v>40151</v>
      </c>
      <c r="K66" s="273">
        <v>18478</v>
      </c>
      <c r="L66" s="273">
        <v>0</v>
      </c>
      <c r="M66" s="273">
        <v>0</v>
      </c>
      <c r="N66" s="273">
        <v>838</v>
      </c>
      <c r="O66" s="273">
        <v>983673</v>
      </c>
      <c r="P66" s="275">
        <v>690466</v>
      </c>
      <c r="Q66" s="275">
        <v>6279</v>
      </c>
      <c r="R66" s="275">
        <v>10260</v>
      </c>
      <c r="S66" s="280">
        <v>219309</v>
      </c>
      <c r="T66" s="280">
        <v>10</v>
      </c>
      <c r="U66" s="276">
        <v>3489186</v>
      </c>
      <c r="V66" s="275">
        <v>521744</v>
      </c>
      <c r="W66" s="275">
        <v>11678</v>
      </c>
      <c r="X66" s="275">
        <v>17707</v>
      </c>
      <c r="Y66" s="275">
        <v>145572</v>
      </c>
      <c r="Z66" s="275">
        <v>1344207</v>
      </c>
      <c r="AA66" s="275">
        <v>113616</v>
      </c>
      <c r="AB66" s="281">
        <v>1122879</v>
      </c>
      <c r="AC66" s="275">
        <v>1169114</v>
      </c>
      <c r="AD66" s="275">
        <v>0</v>
      </c>
      <c r="AE66" s="275">
        <v>28776</v>
      </c>
      <c r="AF66" s="275">
        <v>0</v>
      </c>
      <c r="AG66" s="275">
        <v>785506</v>
      </c>
      <c r="AH66" s="275">
        <v>0</v>
      </c>
      <c r="AI66" s="275">
        <v>0</v>
      </c>
      <c r="AJ66" s="275">
        <v>1575103</v>
      </c>
      <c r="AK66" s="275">
        <v>5202</v>
      </c>
      <c r="AL66" s="275">
        <v>1081</v>
      </c>
      <c r="AM66" s="275">
        <v>0</v>
      </c>
      <c r="AN66" s="275">
        <v>0</v>
      </c>
      <c r="AO66" s="275">
        <v>1246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1004</v>
      </c>
      <c r="AW66" s="280">
        <v>219961</v>
      </c>
      <c r="AX66" s="280">
        <v>0</v>
      </c>
      <c r="AY66" s="275">
        <v>3423029</v>
      </c>
      <c r="AZ66" s="275">
        <v>0</v>
      </c>
      <c r="BA66" s="280">
        <v>0</v>
      </c>
      <c r="BB66" s="280">
        <v>543380</v>
      </c>
      <c r="BC66" s="280">
        <v>0</v>
      </c>
      <c r="BD66" s="280">
        <v>26176</v>
      </c>
      <c r="BE66" s="275">
        <v>736970</v>
      </c>
      <c r="BF66" s="280">
        <v>0</v>
      </c>
      <c r="BG66" s="280">
        <v>3122</v>
      </c>
      <c r="BH66" s="280">
        <v>44722</v>
      </c>
      <c r="BI66" s="280">
        <v>661154</v>
      </c>
      <c r="BJ66" s="280">
        <v>26</v>
      </c>
      <c r="BK66" s="280">
        <v>8655</v>
      </c>
      <c r="BL66" s="280">
        <v>25421</v>
      </c>
      <c r="BM66" s="280">
        <v>0</v>
      </c>
      <c r="BN66" s="280">
        <v>3833637</v>
      </c>
      <c r="BO66" s="280">
        <v>20580</v>
      </c>
      <c r="BP66" s="280">
        <v>15122</v>
      </c>
      <c r="BQ66" s="280">
        <v>0</v>
      </c>
      <c r="BR66" s="280">
        <v>700348</v>
      </c>
      <c r="BS66" s="280">
        <v>389</v>
      </c>
      <c r="BT66" s="280">
        <v>0</v>
      </c>
      <c r="BU66" s="280">
        <v>0</v>
      </c>
      <c r="BV66" s="280">
        <v>120885</v>
      </c>
      <c r="BW66" s="280">
        <v>220513</v>
      </c>
      <c r="BX66" s="280">
        <v>0</v>
      </c>
      <c r="BY66" s="280">
        <v>292342</v>
      </c>
      <c r="BZ66" s="280">
        <v>137</v>
      </c>
      <c r="CA66" s="280">
        <v>157802</v>
      </c>
      <c r="CB66" s="280">
        <v>203628</v>
      </c>
      <c r="CC66" s="280">
        <v>777147</v>
      </c>
      <c r="CD66" s="24" t="s">
        <v>247</v>
      </c>
      <c r="CE66" s="25">
        <f t="shared" si="6"/>
        <v>25000277</v>
      </c>
    </row>
    <row r="67" spans="1:83" x14ac:dyDescent="0.25">
      <c r="A67" s="31" t="s">
        <v>15</v>
      </c>
      <c r="B67" s="16"/>
      <c r="C67" s="25">
        <f t="shared" ref="C67:AH67" si="10">ROUND(C51+C52,0)</f>
        <v>375780</v>
      </c>
      <c r="D67" s="25">
        <f t="shared" si="10"/>
        <v>0</v>
      </c>
      <c r="E67" s="25">
        <f t="shared" si="10"/>
        <v>532752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151319</v>
      </c>
      <c r="K67" s="25">
        <f t="shared" si="10"/>
        <v>5670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59326</v>
      </c>
      <c r="P67" s="25">
        <f t="shared" si="10"/>
        <v>3131698</v>
      </c>
      <c r="Q67" s="25">
        <f t="shared" si="10"/>
        <v>84804</v>
      </c>
      <c r="R67" s="25">
        <f t="shared" si="10"/>
        <v>9294</v>
      </c>
      <c r="S67" s="25">
        <f t="shared" si="10"/>
        <v>0</v>
      </c>
      <c r="T67" s="25">
        <f t="shared" si="10"/>
        <v>0</v>
      </c>
      <c r="U67" s="25">
        <f t="shared" si="10"/>
        <v>250204</v>
      </c>
      <c r="V67" s="25">
        <f t="shared" si="10"/>
        <v>560969</v>
      </c>
      <c r="W67" s="25">
        <f t="shared" si="10"/>
        <v>349202</v>
      </c>
      <c r="X67" s="25">
        <f t="shared" si="10"/>
        <v>258248</v>
      </c>
      <c r="Y67" s="25">
        <f t="shared" si="10"/>
        <v>657660</v>
      </c>
      <c r="Z67" s="25">
        <f t="shared" si="10"/>
        <v>1128888</v>
      </c>
      <c r="AA67" s="25">
        <f t="shared" si="10"/>
        <v>246938</v>
      </c>
      <c r="AB67" s="25">
        <f t="shared" si="10"/>
        <v>80333</v>
      </c>
      <c r="AC67" s="25">
        <f t="shared" si="10"/>
        <v>78318</v>
      </c>
      <c r="AD67" s="25">
        <f t="shared" si="10"/>
        <v>0</v>
      </c>
      <c r="AE67" s="25">
        <f t="shared" si="10"/>
        <v>28732</v>
      </c>
      <c r="AF67" s="25">
        <f t="shared" si="10"/>
        <v>0</v>
      </c>
      <c r="AG67" s="25">
        <f t="shared" si="10"/>
        <v>206843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594949</v>
      </c>
      <c r="AK67" s="25">
        <f t="shared" si="11"/>
        <v>4170</v>
      </c>
      <c r="AL67" s="25">
        <f t="shared" si="11"/>
        <v>12107</v>
      </c>
      <c r="AM67" s="25">
        <f t="shared" si="11"/>
        <v>0</v>
      </c>
      <c r="AN67" s="25">
        <f t="shared" si="11"/>
        <v>0</v>
      </c>
      <c r="AO67" s="25">
        <f t="shared" si="11"/>
        <v>2425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40504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108</v>
      </c>
      <c r="BE67" s="25">
        <f t="shared" si="11"/>
        <v>1084187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4310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7204359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359103</v>
      </c>
      <c r="BZ67" s="25">
        <f t="shared" si="12"/>
        <v>0</v>
      </c>
      <c r="CA67" s="25">
        <f t="shared" si="12"/>
        <v>77071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17580271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220919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230820</v>
      </c>
      <c r="L68" s="273">
        <v>0</v>
      </c>
      <c r="M68" s="273">
        <v>0</v>
      </c>
      <c r="N68" s="273">
        <v>250599</v>
      </c>
      <c r="O68" s="273">
        <v>14794</v>
      </c>
      <c r="P68" s="275">
        <v>2388979</v>
      </c>
      <c r="Q68" s="275">
        <v>0</v>
      </c>
      <c r="R68" s="275">
        <v>0</v>
      </c>
      <c r="S68" s="280">
        <v>0</v>
      </c>
      <c r="T68" s="280">
        <v>0</v>
      </c>
      <c r="U68" s="276">
        <v>40611</v>
      </c>
      <c r="V68" s="275">
        <v>715161</v>
      </c>
      <c r="W68" s="275">
        <v>109475</v>
      </c>
      <c r="X68" s="275">
        <v>96456</v>
      </c>
      <c r="Y68" s="275">
        <v>646202</v>
      </c>
      <c r="Z68" s="275">
        <v>843892</v>
      </c>
      <c r="AA68" s="275">
        <v>105907</v>
      </c>
      <c r="AB68" s="281">
        <v>1006034</v>
      </c>
      <c r="AC68" s="275">
        <v>238758</v>
      </c>
      <c r="AD68" s="275">
        <v>0</v>
      </c>
      <c r="AE68" s="275">
        <v>625230</v>
      </c>
      <c r="AF68" s="275">
        <v>0</v>
      </c>
      <c r="AG68" s="275">
        <v>961056</v>
      </c>
      <c r="AH68" s="275">
        <v>0</v>
      </c>
      <c r="AI68" s="275">
        <v>0</v>
      </c>
      <c r="AJ68" s="275">
        <v>8884997</v>
      </c>
      <c r="AK68" s="275">
        <v>112168</v>
      </c>
      <c r="AL68" s="275">
        <v>112168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48173</v>
      </c>
      <c r="AW68" s="280">
        <v>0</v>
      </c>
      <c r="AX68" s="280">
        <v>0</v>
      </c>
      <c r="AY68" s="275">
        <v>58292</v>
      </c>
      <c r="AZ68" s="275">
        <v>0</v>
      </c>
      <c r="BA68" s="280">
        <v>0</v>
      </c>
      <c r="BB68" s="280">
        <v>257915</v>
      </c>
      <c r="BC68" s="280">
        <v>0</v>
      </c>
      <c r="BD68" s="280">
        <v>0</v>
      </c>
      <c r="BE68" s="275">
        <v>96419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165680</v>
      </c>
      <c r="BL68" s="280">
        <v>0</v>
      </c>
      <c r="BM68" s="280">
        <v>0</v>
      </c>
      <c r="BN68" s="280">
        <v>867481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263766</v>
      </c>
      <c r="BZ68" s="280">
        <v>0</v>
      </c>
      <c r="CA68" s="280">
        <v>752798</v>
      </c>
      <c r="CB68" s="280">
        <v>82758</v>
      </c>
      <c r="CC68" s="280">
        <v>837396</v>
      </c>
      <c r="CD68" s="24" t="s">
        <v>247</v>
      </c>
      <c r="CE68" s="25">
        <f t="shared" si="6"/>
        <v>21034904</v>
      </c>
    </row>
    <row r="69" spans="1:83" x14ac:dyDescent="0.25">
      <c r="A69" s="31" t="s">
        <v>268</v>
      </c>
      <c r="B69" s="16"/>
      <c r="C69" s="25">
        <f t="shared" ref="C69:AH69" si="13">SUM(C70:C83)</f>
        <v>2833339</v>
      </c>
      <c r="D69" s="25">
        <f t="shared" si="13"/>
        <v>0</v>
      </c>
      <c r="E69" s="25">
        <f t="shared" si="13"/>
        <v>15462051</v>
      </c>
      <c r="F69" s="25">
        <f t="shared" si="13"/>
        <v>0</v>
      </c>
      <c r="G69" s="25">
        <f t="shared" si="13"/>
        <v>499</v>
      </c>
      <c r="H69" s="25">
        <f t="shared" si="13"/>
        <v>0</v>
      </c>
      <c r="I69" s="25">
        <f t="shared" si="13"/>
        <v>0</v>
      </c>
      <c r="J69" s="25">
        <f t="shared" si="13"/>
        <v>2452492</v>
      </c>
      <c r="K69" s="25">
        <f t="shared" si="13"/>
        <v>1116616</v>
      </c>
      <c r="L69" s="25">
        <f t="shared" si="13"/>
        <v>0</v>
      </c>
      <c r="M69" s="25">
        <f t="shared" si="13"/>
        <v>0</v>
      </c>
      <c r="N69" s="25">
        <f t="shared" si="13"/>
        <v>3565</v>
      </c>
      <c r="O69" s="25">
        <f t="shared" si="13"/>
        <v>2896583</v>
      </c>
      <c r="P69" s="25">
        <f t="shared" si="13"/>
        <v>13605123</v>
      </c>
      <c r="Q69" s="25">
        <f t="shared" si="13"/>
        <v>1555545</v>
      </c>
      <c r="R69" s="25">
        <f t="shared" si="13"/>
        <v>131899</v>
      </c>
      <c r="S69" s="25">
        <f t="shared" si="13"/>
        <v>1312</v>
      </c>
      <c r="T69" s="25">
        <f t="shared" si="13"/>
        <v>142</v>
      </c>
      <c r="U69" s="25">
        <f t="shared" si="13"/>
        <v>4386370</v>
      </c>
      <c r="V69" s="25">
        <f t="shared" si="13"/>
        <v>7510001</v>
      </c>
      <c r="W69" s="25">
        <f t="shared" si="13"/>
        <v>461194</v>
      </c>
      <c r="X69" s="25">
        <f t="shared" si="13"/>
        <v>820545</v>
      </c>
      <c r="Y69" s="25">
        <f t="shared" si="13"/>
        <v>2737913</v>
      </c>
      <c r="Z69" s="25">
        <f t="shared" si="13"/>
        <v>6329553</v>
      </c>
      <c r="AA69" s="25">
        <f t="shared" si="13"/>
        <v>209083</v>
      </c>
      <c r="AB69" s="25">
        <f t="shared" si="13"/>
        <v>2299602</v>
      </c>
      <c r="AC69" s="25">
        <f t="shared" si="13"/>
        <v>3012288</v>
      </c>
      <c r="AD69" s="25">
        <f t="shared" si="13"/>
        <v>0</v>
      </c>
      <c r="AE69" s="25">
        <f t="shared" si="13"/>
        <v>1885975</v>
      </c>
      <c r="AF69" s="25">
        <f t="shared" si="13"/>
        <v>0</v>
      </c>
      <c r="AG69" s="25">
        <f t="shared" si="13"/>
        <v>6218774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32128809</v>
      </c>
      <c r="AK69" s="25">
        <f t="shared" si="14"/>
        <v>650622</v>
      </c>
      <c r="AL69" s="25">
        <f t="shared" si="14"/>
        <v>414471</v>
      </c>
      <c r="AM69" s="25">
        <f t="shared" si="14"/>
        <v>0</v>
      </c>
      <c r="AN69" s="25">
        <f t="shared" si="14"/>
        <v>0</v>
      </c>
      <c r="AO69" s="25">
        <f t="shared" si="14"/>
        <v>1298980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163526</v>
      </c>
      <c r="AW69" s="25">
        <f t="shared" si="14"/>
        <v>51387</v>
      </c>
      <c r="AX69" s="25">
        <f t="shared" si="14"/>
        <v>0</v>
      </c>
      <c r="AY69" s="25">
        <f t="shared" si="14"/>
        <v>1677459</v>
      </c>
      <c r="AZ69" s="25">
        <f t="shared" si="14"/>
        <v>0</v>
      </c>
      <c r="BA69" s="25">
        <f t="shared" si="14"/>
        <v>0</v>
      </c>
      <c r="BB69" s="25">
        <f t="shared" si="14"/>
        <v>1169057</v>
      </c>
      <c r="BC69" s="25">
        <f t="shared" si="14"/>
        <v>0</v>
      </c>
      <c r="BD69" s="25">
        <f t="shared" si="14"/>
        <v>198709</v>
      </c>
      <c r="BE69" s="25">
        <f t="shared" si="14"/>
        <v>6544885</v>
      </c>
      <c r="BF69" s="25">
        <f t="shared" si="14"/>
        <v>0</v>
      </c>
      <c r="BG69" s="25">
        <f t="shared" si="14"/>
        <v>247086</v>
      </c>
      <c r="BH69" s="25">
        <f t="shared" si="14"/>
        <v>20148</v>
      </c>
      <c r="BI69" s="25">
        <f t="shared" si="14"/>
        <v>0</v>
      </c>
      <c r="BJ69" s="25">
        <f t="shared" si="14"/>
        <v>42561</v>
      </c>
      <c r="BK69" s="25">
        <f t="shared" si="14"/>
        <v>544290</v>
      </c>
      <c r="BL69" s="25">
        <f t="shared" si="14"/>
        <v>818177</v>
      </c>
      <c r="BM69" s="25">
        <f t="shared" si="14"/>
        <v>0</v>
      </c>
      <c r="BN69" s="25">
        <f t="shared" si="14"/>
        <v>12668760</v>
      </c>
      <c r="BO69" s="25">
        <f t="shared" ref="BO69:CE69" si="15">SUM(BO70:BO83)</f>
        <v>759328</v>
      </c>
      <c r="BP69" s="25">
        <f t="shared" si="15"/>
        <v>121922</v>
      </c>
      <c r="BQ69" s="25">
        <f t="shared" si="15"/>
        <v>0</v>
      </c>
      <c r="BR69" s="25">
        <f t="shared" si="15"/>
        <v>495203</v>
      </c>
      <c r="BS69" s="25">
        <f t="shared" si="15"/>
        <v>70280</v>
      </c>
      <c r="BT69" s="25">
        <f t="shared" si="15"/>
        <v>0</v>
      </c>
      <c r="BU69" s="25">
        <f t="shared" si="15"/>
        <v>0</v>
      </c>
      <c r="BV69" s="25">
        <f t="shared" si="15"/>
        <v>556694</v>
      </c>
      <c r="BW69" s="25">
        <f t="shared" si="15"/>
        <v>7480024</v>
      </c>
      <c r="BX69" s="25">
        <f t="shared" si="15"/>
        <v>0</v>
      </c>
      <c r="BY69" s="25">
        <f t="shared" si="15"/>
        <v>1255362</v>
      </c>
      <c r="BZ69" s="25">
        <f t="shared" si="15"/>
        <v>1852330</v>
      </c>
      <c r="CA69" s="25">
        <f t="shared" si="15"/>
        <v>2124669</v>
      </c>
      <c r="CB69" s="25">
        <f t="shared" si="15"/>
        <v>775132</v>
      </c>
      <c r="CC69" s="25">
        <f t="shared" si="15"/>
        <v>54195672</v>
      </c>
      <c r="CD69" s="25">
        <f t="shared" si="15"/>
        <v>0</v>
      </c>
      <c r="CE69" s="25">
        <f t="shared" si="15"/>
        <v>204256007</v>
      </c>
    </row>
    <row r="70" spans="1:83" x14ac:dyDescent="0.25">
      <c r="A70" s="26" t="s">
        <v>269</v>
      </c>
      <c r="B70" s="27"/>
      <c r="C70" s="282">
        <v>6892</v>
      </c>
      <c r="D70" s="282">
        <v>0</v>
      </c>
      <c r="E70" s="282">
        <v>23083</v>
      </c>
      <c r="F70" s="282">
        <v>0</v>
      </c>
      <c r="G70" s="282">
        <v>0</v>
      </c>
      <c r="H70" s="282">
        <v>0</v>
      </c>
      <c r="I70" s="282">
        <v>0</v>
      </c>
      <c r="J70" s="282">
        <v>2021</v>
      </c>
      <c r="K70" s="282">
        <v>0</v>
      </c>
      <c r="L70" s="282">
        <v>0</v>
      </c>
      <c r="M70" s="282">
        <v>0</v>
      </c>
      <c r="N70" s="282">
        <v>0</v>
      </c>
      <c r="O70" s="282">
        <v>6692</v>
      </c>
      <c r="P70" s="282">
        <v>15367</v>
      </c>
      <c r="Q70" s="282">
        <v>1874</v>
      </c>
      <c r="R70" s="282">
        <v>27416</v>
      </c>
      <c r="S70" s="282">
        <v>0</v>
      </c>
      <c r="T70" s="282">
        <v>142</v>
      </c>
      <c r="U70" s="282">
        <v>2877159</v>
      </c>
      <c r="V70" s="282">
        <v>1147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16570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9134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2987497</v>
      </c>
    </row>
    <row r="71" spans="1:83" x14ac:dyDescent="0.25">
      <c r="A71" s="26" t="s">
        <v>270</v>
      </c>
      <c r="B71" s="27"/>
      <c r="C71" s="282">
        <v>-209602</v>
      </c>
      <c r="D71" s="282">
        <v>0</v>
      </c>
      <c r="E71" s="282">
        <v>1358318</v>
      </c>
      <c r="F71" s="282">
        <v>0</v>
      </c>
      <c r="G71" s="282">
        <v>0</v>
      </c>
      <c r="H71" s="282">
        <v>0</v>
      </c>
      <c r="I71" s="282">
        <v>0</v>
      </c>
      <c r="J71" s="282">
        <v>352646</v>
      </c>
      <c r="K71" s="282">
        <v>0</v>
      </c>
      <c r="L71" s="282">
        <v>0</v>
      </c>
      <c r="M71" s="282">
        <v>0</v>
      </c>
      <c r="N71" s="282">
        <v>0</v>
      </c>
      <c r="O71" s="282">
        <v>829446</v>
      </c>
      <c r="P71" s="282">
        <v>498632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242357</v>
      </c>
      <c r="W71" s="282">
        <v>0</v>
      </c>
      <c r="X71" s="282">
        <v>396716</v>
      </c>
      <c r="Y71" s="282">
        <v>755765</v>
      </c>
      <c r="Z71" s="282">
        <v>0</v>
      </c>
      <c r="AA71" s="282">
        <v>0</v>
      </c>
      <c r="AB71" s="282">
        <v>0</v>
      </c>
      <c r="AC71" s="282">
        <v>1676841</v>
      </c>
      <c r="AD71" s="282">
        <v>0</v>
      </c>
      <c r="AE71" s="282">
        <v>0</v>
      </c>
      <c r="AF71" s="282">
        <v>0</v>
      </c>
      <c r="AG71" s="282">
        <v>248186</v>
      </c>
      <c r="AH71" s="282">
        <v>0</v>
      </c>
      <c r="AI71" s="282">
        <v>0</v>
      </c>
      <c r="AJ71" s="282">
        <v>184773</v>
      </c>
      <c r="AK71" s="282">
        <v>0</v>
      </c>
      <c r="AL71" s="282">
        <v>0</v>
      </c>
      <c r="AM71" s="282">
        <v>0</v>
      </c>
      <c r="AN71" s="282">
        <v>0</v>
      </c>
      <c r="AO71" s="282">
        <v>1140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85661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575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-6740</v>
      </c>
      <c r="BZ71" s="282">
        <v>71357</v>
      </c>
      <c r="CA71" s="282">
        <v>0</v>
      </c>
      <c r="CB71" s="282">
        <v>0</v>
      </c>
      <c r="CC71" s="282">
        <v>7392007</v>
      </c>
      <c r="CD71" s="282">
        <v>0</v>
      </c>
      <c r="CE71" s="25">
        <f t="shared" si="16"/>
        <v>13878078</v>
      </c>
    </row>
    <row r="72" spans="1:83" x14ac:dyDescent="0.25">
      <c r="A72" s="26" t="s">
        <v>271</v>
      </c>
      <c r="B72" s="27"/>
      <c r="C72" s="282">
        <v>6985</v>
      </c>
      <c r="D72" s="282">
        <v>0</v>
      </c>
      <c r="E72" s="282">
        <v>17234</v>
      </c>
      <c r="F72" s="282">
        <v>0</v>
      </c>
      <c r="G72" s="282">
        <v>0</v>
      </c>
      <c r="H72" s="282">
        <v>0</v>
      </c>
      <c r="I72" s="282">
        <v>0</v>
      </c>
      <c r="J72" s="282">
        <v>555</v>
      </c>
      <c r="K72" s="282">
        <v>4746</v>
      </c>
      <c r="L72" s="282">
        <v>0</v>
      </c>
      <c r="M72" s="282">
        <v>0</v>
      </c>
      <c r="N72" s="282">
        <v>0</v>
      </c>
      <c r="O72" s="282">
        <v>110</v>
      </c>
      <c r="P72" s="282">
        <v>87127</v>
      </c>
      <c r="Q72" s="282">
        <v>225</v>
      </c>
      <c r="R72" s="282">
        <v>0</v>
      </c>
      <c r="S72" s="282">
        <v>0</v>
      </c>
      <c r="T72" s="282">
        <v>0</v>
      </c>
      <c r="U72" s="282">
        <v>122</v>
      </c>
      <c r="V72" s="282">
        <v>5225</v>
      </c>
      <c r="W72" s="282">
        <v>0</v>
      </c>
      <c r="X72" s="282">
        <v>17392</v>
      </c>
      <c r="Y72" s="282">
        <v>33051</v>
      </c>
      <c r="Z72" s="282">
        <v>7412</v>
      </c>
      <c r="AA72" s="282">
        <v>18252</v>
      </c>
      <c r="AB72" s="282">
        <v>168277</v>
      </c>
      <c r="AC72" s="282">
        <v>0</v>
      </c>
      <c r="AD72" s="282">
        <v>0</v>
      </c>
      <c r="AE72" s="282">
        <v>0</v>
      </c>
      <c r="AF72" s="282">
        <v>0</v>
      </c>
      <c r="AG72" s="282">
        <v>22081</v>
      </c>
      <c r="AH72" s="282">
        <v>0</v>
      </c>
      <c r="AI72" s="282">
        <v>0</v>
      </c>
      <c r="AJ72" s="282">
        <v>132668</v>
      </c>
      <c r="AK72" s="282">
        <v>0</v>
      </c>
      <c r="AL72" s="282">
        <v>0</v>
      </c>
      <c r="AM72" s="282">
        <v>0</v>
      </c>
      <c r="AN72" s="282">
        <v>0</v>
      </c>
      <c r="AO72" s="282">
        <v>695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731</v>
      </c>
      <c r="AW72" s="282">
        <v>0</v>
      </c>
      <c r="AX72" s="282">
        <v>0</v>
      </c>
      <c r="AY72" s="282">
        <v>64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62570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263811</v>
      </c>
      <c r="BO72" s="282">
        <v>0</v>
      </c>
      <c r="BP72" s="282">
        <v>0</v>
      </c>
      <c r="BQ72" s="282">
        <v>0</v>
      </c>
      <c r="BR72" s="282">
        <v>3910</v>
      </c>
      <c r="BS72" s="282">
        <v>2500</v>
      </c>
      <c r="BT72" s="282">
        <v>0</v>
      </c>
      <c r="BU72" s="282">
        <v>0</v>
      </c>
      <c r="BV72" s="282">
        <v>0</v>
      </c>
      <c r="BW72" s="282">
        <v>34909</v>
      </c>
      <c r="BX72" s="282">
        <v>0</v>
      </c>
      <c r="BY72" s="282">
        <v>1545</v>
      </c>
      <c r="BZ72" s="282">
        <v>0</v>
      </c>
      <c r="CA72" s="282">
        <v>32370</v>
      </c>
      <c r="CB72" s="282">
        <v>0</v>
      </c>
      <c r="CC72" s="282">
        <v>6316</v>
      </c>
      <c r="CD72" s="282">
        <v>0</v>
      </c>
      <c r="CE72" s="25">
        <f t="shared" si="16"/>
        <v>930883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6690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9408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10563405</v>
      </c>
      <c r="CD73" s="282">
        <v>0</v>
      </c>
      <c r="CE73" s="25">
        <f t="shared" si="16"/>
        <v>10579503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2559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946</v>
      </c>
      <c r="L74" s="282">
        <v>0</v>
      </c>
      <c r="M74" s="282">
        <v>0</v>
      </c>
      <c r="N74" s="282">
        <v>0</v>
      </c>
      <c r="O74" s="282">
        <v>637</v>
      </c>
      <c r="P74" s="282">
        <v>205400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913</v>
      </c>
      <c r="Z74" s="282">
        <v>61444</v>
      </c>
      <c r="AA74" s="282">
        <v>0</v>
      </c>
      <c r="AB74" s="282">
        <v>0</v>
      </c>
      <c r="AC74" s="282">
        <v>30</v>
      </c>
      <c r="AD74" s="282">
        <v>0</v>
      </c>
      <c r="AE74" s="282">
        <v>29708</v>
      </c>
      <c r="AF74" s="282">
        <v>0</v>
      </c>
      <c r="AG74" s="282">
        <v>62653</v>
      </c>
      <c r="AH74" s="282">
        <v>0</v>
      </c>
      <c r="AI74" s="282">
        <v>0</v>
      </c>
      <c r="AJ74" s="282">
        <v>93651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1250554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526350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2978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310</v>
      </c>
      <c r="CD74" s="282">
        <v>0</v>
      </c>
      <c r="CE74" s="25">
        <f t="shared" si="16"/>
        <v>2238133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597770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294768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630882</v>
      </c>
      <c r="BO75" s="282">
        <v>0</v>
      </c>
      <c r="BP75" s="282">
        <v>0</v>
      </c>
      <c r="BQ75" s="282">
        <v>0</v>
      </c>
      <c r="BR75" s="282">
        <v>33097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11</v>
      </c>
      <c r="BZ75" s="282">
        <v>0</v>
      </c>
      <c r="CA75" s="282">
        <v>0</v>
      </c>
      <c r="CB75" s="282">
        <v>0</v>
      </c>
      <c r="CC75" s="282">
        <v>2285</v>
      </c>
      <c r="CD75" s="282">
        <v>0</v>
      </c>
      <c r="CE75" s="25">
        <f t="shared" si="16"/>
        <v>1558813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1111</v>
      </c>
      <c r="F77" s="282">
        <v>0</v>
      </c>
      <c r="G77" s="282">
        <v>0</v>
      </c>
      <c r="H77" s="282">
        <v>0</v>
      </c>
      <c r="I77" s="282">
        <v>0</v>
      </c>
      <c r="J77" s="282">
        <v>5786</v>
      </c>
      <c r="K77" s="282">
        <v>743</v>
      </c>
      <c r="L77" s="282">
        <v>0</v>
      </c>
      <c r="M77" s="282">
        <v>0</v>
      </c>
      <c r="N77" s="282">
        <v>3501</v>
      </c>
      <c r="O77" s="282">
        <v>7139</v>
      </c>
      <c r="P77" s="282">
        <v>1619159</v>
      </c>
      <c r="Q77" s="282">
        <v>0</v>
      </c>
      <c r="R77" s="282">
        <v>0</v>
      </c>
      <c r="S77" s="282">
        <v>1312</v>
      </c>
      <c r="T77" s="282">
        <v>0</v>
      </c>
      <c r="U77" s="282">
        <v>98630</v>
      </c>
      <c r="V77" s="282">
        <v>42472</v>
      </c>
      <c r="W77" s="282">
        <v>14022</v>
      </c>
      <c r="X77" s="282">
        <v>-61841</v>
      </c>
      <c r="Y77" s="282">
        <v>-40158</v>
      </c>
      <c r="Z77" s="282">
        <v>628629</v>
      </c>
      <c r="AA77" s="282">
        <v>-51902</v>
      </c>
      <c r="AB77" s="282">
        <v>178872</v>
      </c>
      <c r="AC77" s="282">
        <v>20110</v>
      </c>
      <c r="AD77" s="282">
        <v>0</v>
      </c>
      <c r="AE77" s="282">
        <v>2278</v>
      </c>
      <c r="AF77" s="282">
        <v>0</v>
      </c>
      <c r="AG77" s="282">
        <v>85628</v>
      </c>
      <c r="AH77" s="282">
        <v>0</v>
      </c>
      <c r="AI77" s="282">
        <v>0</v>
      </c>
      <c r="AJ77" s="282">
        <v>4801184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103134</v>
      </c>
      <c r="AZ77" s="282">
        <v>0</v>
      </c>
      <c r="BA77" s="282">
        <v>0</v>
      </c>
      <c r="BB77" s="282">
        <v>50789</v>
      </c>
      <c r="BC77" s="282">
        <v>0</v>
      </c>
      <c r="BD77" s="282">
        <v>3388</v>
      </c>
      <c r="BE77" s="282">
        <v>1426286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813</v>
      </c>
      <c r="BL77" s="282">
        <v>0</v>
      </c>
      <c r="BM77" s="282">
        <v>0</v>
      </c>
      <c r="BN77" s="282">
        <v>17949</v>
      </c>
      <c r="BO77" s="282">
        <v>0</v>
      </c>
      <c r="BP77" s="282">
        <v>0</v>
      </c>
      <c r="BQ77" s="282">
        <v>0</v>
      </c>
      <c r="BR77" s="282">
        <v>0</v>
      </c>
      <c r="BS77" s="282">
        <v>348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43326</v>
      </c>
      <c r="BZ77" s="282">
        <v>0</v>
      </c>
      <c r="CA77" s="282">
        <v>8853</v>
      </c>
      <c r="CB77" s="282">
        <v>0</v>
      </c>
      <c r="CC77" s="282">
        <v>799</v>
      </c>
      <c r="CD77" s="282">
        <v>0</v>
      </c>
      <c r="CE77" s="25">
        <f t="shared" si="16"/>
        <v>9012360</v>
      </c>
    </row>
    <row r="78" spans="1:83" x14ac:dyDescent="0.25">
      <c r="A78" s="26" t="s">
        <v>277</v>
      </c>
      <c r="B78" s="16"/>
      <c r="C78" s="282">
        <v>2983590</v>
      </c>
      <c r="D78" s="282">
        <v>0</v>
      </c>
      <c r="E78" s="282">
        <v>13780532</v>
      </c>
      <c r="F78" s="282">
        <v>0</v>
      </c>
      <c r="G78" s="282">
        <v>89</v>
      </c>
      <c r="H78" s="282">
        <v>0</v>
      </c>
      <c r="I78" s="282">
        <v>0</v>
      </c>
      <c r="J78" s="282">
        <v>2049751</v>
      </c>
      <c r="K78" s="282">
        <v>1065838</v>
      </c>
      <c r="L78" s="282">
        <v>0</v>
      </c>
      <c r="M78" s="282">
        <v>0</v>
      </c>
      <c r="N78" s="282">
        <v>64</v>
      </c>
      <c r="O78" s="282">
        <v>2035282</v>
      </c>
      <c r="P78" s="282">
        <v>10818197</v>
      </c>
      <c r="Q78" s="282">
        <v>1536008</v>
      </c>
      <c r="R78" s="282">
        <v>100223</v>
      </c>
      <c r="S78" s="282">
        <v>0</v>
      </c>
      <c r="T78" s="282">
        <v>0</v>
      </c>
      <c r="U78" s="282">
        <v>1399534</v>
      </c>
      <c r="V78" s="282">
        <v>6420021</v>
      </c>
      <c r="W78" s="282">
        <v>446323</v>
      </c>
      <c r="X78" s="282">
        <v>466861</v>
      </c>
      <c r="Y78" s="282">
        <v>1975807</v>
      </c>
      <c r="Z78" s="282">
        <v>5071526</v>
      </c>
      <c r="AA78" s="282">
        <v>242203</v>
      </c>
      <c r="AB78" s="282">
        <v>1332460</v>
      </c>
      <c r="AC78" s="282">
        <v>972568</v>
      </c>
      <c r="AD78" s="282">
        <v>0</v>
      </c>
      <c r="AE78" s="282">
        <v>1822813</v>
      </c>
      <c r="AF78" s="282">
        <v>0</v>
      </c>
      <c r="AG78" s="282">
        <v>5648299</v>
      </c>
      <c r="AH78" s="282">
        <v>0</v>
      </c>
      <c r="AI78" s="282">
        <v>0</v>
      </c>
      <c r="AJ78" s="282">
        <v>25219473</v>
      </c>
      <c r="AK78" s="282">
        <v>635165</v>
      </c>
      <c r="AL78" s="282">
        <v>402912</v>
      </c>
      <c r="AM78" s="282">
        <v>0</v>
      </c>
      <c r="AN78" s="282">
        <v>0</v>
      </c>
      <c r="AO78" s="282">
        <v>1281158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160160</v>
      </c>
      <c r="AW78" s="282">
        <v>59062</v>
      </c>
      <c r="AX78" s="282">
        <v>0</v>
      </c>
      <c r="AY78" s="282">
        <v>1485766</v>
      </c>
      <c r="AZ78" s="282">
        <v>0</v>
      </c>
      <c r="BA78" s="282">
        <v>0</v>
      </c>
      <c r="BB78" s="282">
        <v>1086951</v>
      </c>
      <c r="BC78" s="282">
        <v>0</v>
      </c>
      <c r="BD78" s="282">
        <v>0</v>
      </c>
      <c r="BE78" s="282">
        <v>1922726</v>
      </c>
      <c r="BF78" s="282">
        <v>0</v>
      </c>
      <c r="BG78" s="282">
        <v>242161</v>
      </c>
      <c r="BH78" s="282">
        <v>17577</v>
      </c>
      <c r="BI78" s="282">
        <v>0</v>
      </c>
      <c r="BJ78" s="282">
        <v>42561</v>
      </c>
      <c r="BK78" s="282">
        <v>530594</v>
      </c>
      <c r="BL78" s="282">
        <v>807038</v>
      </c>
      <c r="BM78" s="282">
        <v>0</v>
      </c>
      <c r="BN78" s="282">
        <v>3152954</v>
      </c>
      <c r="BO78" s="282">
        <v>90841</v>
      </c>
      <c r="BP78" s="282">
        <v>0</v>
      </c>
      <c r="BQ78" s="282">
        <v>0</v>
      </c>
      <c r="BR78" s="282">
        <v>38216</v>
      </c>
      <c r="BS78" s="282">
        <v>64114</v>
      </c>
      <c r="BT78" s="282">
        <v>0</v>
      </c>
      <c r="BU78" s="282">
        <v>0</v>
      </c>
      <c r="BV78" s="282">
        <v>544009</v>
      </c>
      <c r="BW78" s="282">
        <v>7372620</v>
      </c>
      <c r="BX78" s="282">
        <v>0</v>
      </c>
      <c r="BY78" s="282">
        <v>795220</v>
      </c>
      <c r="BZ78" s="282">
        <v>1707131</v>
      </c>
      <c r="CA78" s="282">
        <v>1896993</v>
      </c>
      <c r="CB78" s="282">
        <v>672802</v>
      </c>
      <c r="CC78" s="282">
        <v>1723647</v>
      </c>
      <c r="CD78" s="282">
        <v>0</v>
      </c>
      <c r="CE78" s="25">
        <f t="shared" si="16"/>
        <v>112119840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15856</v>
      </c>
      <c r="F79" s="282">
        <v>0</v>
      </c>
      <c r="G79" s="282">
        <v>0</v>
      </c>
      <c r="H79" s="282">
        <v>0</v>
      </c>
      <c r="I79" s="282">
        <v>0</v>
      </c>
      <c r="J79" s="282">
        <v>11979</v>
      </c>
      <c r="K79" s="282">
        <v>0</v>
      </c>
      <c r="L79" s="282">
        <v>0</v>
      </c>
      <c r="M79" s="282">
        <v>0</v>
      </c>
      <c r="N79" s="282">
        <v>0</v>
      </c>
      <c r="O79" s="282">
        <v>1002</v>
      </c>
      <c r="P79" s="282">
        <v>16054</v>
      </c>
      <c r="Q79" s="282">
        <v>428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3522</v>
      </c>
      <c r="AC79" s="282">
        <v>21079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4452</v>
      </c>
      <c r="AK79" s="282">
        <v>860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2231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523</v>
      </c>
      <c r="BO79" s="282">
        <v>0</v>
      </c>
      <c r="BP79" s="282">
        <v>0</v>
      </c>
      <c r="BQ79" s="282">
        <v>0</v>
      </c>
      <c r="BR79" s="282">
        <v>412932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61352</v>
      </c>
      <c r="BZ79" s="282">
        <v>63120</v>
      </c>
      <c r="CA79" s="282">
        <v>0</v>
      </c>
      <c r="CB79" s="282">
        <v>0</v>
      </c>
      <c r="CC79" s="282">
        <v>343070</v>
      </c>
      <c r="CD79" s="282">
        <v>0</v>
      </c>
      <c r="CE79" s="25">
        <f t="shared" si="16"/>
        <v>958460</v>
      </c>
    </row>
    <row r="80" spans="1:83" x14ac:dyDescent="0.25">
      <c r="A80" s="26" t="s">
        <v>279</v>
      </c>
      <c r="B80" s="16"/>
      <c r="C80" s="282">
        <v>23157</v>
      </c>
      <c r="D80" s="282">
        <v>0</v>
      </c>
      <c r="E80" s="282">
        <v>91120</v>
      </c>
      <c r="F80" s="282">
        <v>0</v>
      </c>
      <c r="G80" s="282">
        <v>0</v>
      </c>
      <c r="H80" s="282">
        <v>0</v>
      </c>
      <c r="I80" s="282">
        <v>0</v>
      </c>
      <c r="J80" s="282">
        <v>10455</v>
      </c>
      <c r="K80" s="282">
        <v>14202</v>
      </c>
      <c r="L80" s="282">
        <v>0</v>
      </c>
      <c r="M80" s="282">
        <v>0</v>
      </c>
      <c r="N80" s="282">
        <v>0</v>
      </c>
      <c r="O80" s="282">
        <v>12835</v>
      </c>
      <c r="P80" s="282">
        <v>142417</v>
      </c>
      <c r="Q80" s="282">
        <v>15816</v>
      </c>
      <c r="R80" s="282">
        <v>350</v>
      </c>
      <c r="S80" s="282">
        <v>0</v>
      </c>
      <c r="T80" s="282">
        <v>0</v>
      </c>
      <c r="U80" s="282">
        <v>697</v>
      </c>
      <c r="V80" s="282">
        <v>90885</v>
      </c>
      <c r="W80" s="282">
        <v>630</v>
      </c>
      <c r="X80" s="282">
        <v>980</v>
      </c>
      <c r="Y80" s="282">
        <v>7137</v>
      </c>
      <c r="Z80" s="282">
        <v>62601</v>
      </c>
      <c r="AA80" s="282">
        <v>420</v>
      </c>
      <c r="AB80" s="282">
        <v>1965</v>
      </c>
      <c r="AC80" s="282">
        <v>13880</v>
      </c>
      <c r="AD80" s="282">
        <v>0</v>
      </c>
      <c r="AE80" s="282">
        <v>3023</v>
      </c>
      <c r="AF80" s="282">
        <v>0</v>
      </c>
      <c r="AG80" s="282">
        <v>53848</v>
      </c>
      <c r="AH80" s="282">
        <v>0</v>
      </c>
      <c r="AI80" s="282">
        <v>0</v>
      </c>
      <c r="AJ80" s="282">
        <v>412961</v>
      </c>
      <c r="AK80" s="282">
        <v>1517</v>
      </c>
      <c r="AL80" s="282">
        <v>2173</v>
      </c>
      <c r="AM80" s="282">
        <v>0</v>
      </c>
      <c r="AN80" s="282">
        <v>0</v>
      </c>
      <c r="AO80" s="282">
        <v>5125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2323</v>
      </c>
      <c r="AW80" s="282">
        <v>0</v>
      </c>
      <c r="AX80" s="282">
        <v>0</v>
      </c>
      <c r="AY80" s="282">
        <v>389</v>
      </c>
      <c r="AZ80" s="282">
        <v>0</v>
      </c>
      <c r="BA80" s="282">
        <v>0</v>
      </c>
      <c r="BB80" s="282">
        <v>1050</v>
      </c>
      <c r="BC80" s="282">
        <v>0</v>
      </c>
      <c r="BD80" s="282">
        <v>0</v>
      </c>
      <c r="BE80" s="282">
        <v>4167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420</v>
      </c>
      <c r="BM80" s="282">
        <v>0</v>
      </c>
      <c r="BN80" s="282">
        <v>11901</v>
      </c>
      <c r="BO80" s="282">
        <v>80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4029</v>
      </c>
      <c r="BX80" s="282">
        <v>0</v>
      </c>
      <c r="BY80" s="282">
        <v>45863</v>
      </c>
      <c r="BZ80" s="282">
        <v>1470</v>
      </c>
      <c r="CA80" s="282">
        <v>66433</v>
      </c>
      <c r="CB80" s="282">
        <v>2122</v>
      </c>
      <c r="CC80" s="282">
        <v>60276</v>
      </c>
      <c r="CD80" s="282">
        <v>0</v>
      </c>
      <c r="CE80" s="25">
        <f t="shared" si="16"/>
        <v>1168717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36330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19649</v>
      </c>
      <c r="L81" s="282">
        <v>0</v>
      </c>
      <c r="M81" s="282">
        <v>0</v>
      </c>
      <c r="N81" s="282">
        <v>0</v>
      </c>
      <c r="O81" s="282">
        <v>0</v>
      </c>
      <c r="P81" s="282">
        <v>74688</v>
      </c>
      <c r="Q81" s="282">
        <v>0</v>
      </c>
      <c r="R81" s="282">
        <v>0</v>
      </c>
      <c r="S81" s="282">
        <v>0</v>
      </c>
      <c r="T81" s="282">
        <v>0</v>
      </c>
      <c r="U81" s="282">
        <v>222</v>
      </c>
      <c r="V81" s="282">
        <v>83493</v>
      </c>
      <c r="W81" s="282">
        <v>0</v>
      </c>
      <c r="X81" s="282">
        <v>0</v>
      </c>
      <c r="Y81" s="282">
        <v>466</v>
      </c>
      <c r="Z81" s="282">
        <v>380517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490020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18244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6503745</v>
      </c>
      <c r="BO81" s="282">
        <v>668407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-49611</v>
      </c>
      <c r="BX81" s="282">
        <v>0</v>
      </c>
      <c r="BY81" s="282">
        <v>0</v>
      </c>
      <c r="BZ81" s="282">
        <v>0</v>
      </c>
      <c r="CA81" s="282">
        <v>13665</v>
      </c>
      <c r="CB81" s="282">
        <v>0</v>
      </c>
      <c r="CC81" s="282">
        <v>34037163</v>
      </c>
      <c r="CD81" s="282">
        <v>0</v>
      </c>
      <c r="CE81" s="25">
        <f t="shared" si="16"/>
        <v>42276998</v>
      </c>
    </row>
    <row r="82" spans="1:84" x14ac:dyDescent="0.25">
      <c r="A82" s="26" t="s">
        <v>281</v>
      </c>
      <c r="B82" s="16"/>
      <c r="C82" s="282">
        <v>5336</v>
      </c>
      <c r="D82" s="282">
        <v>0</v>
      </c>
      <c r="E82" s="282">
        <v>49505</v>
      </c>
      <c r="F82" s="282">
        <v>0</v>
      </c>
      <c r="G82" s="282">
        <v>410</v>
      </c>
      <c r="H82" s="282">
        <v>0</v>
      </c>
      <c r="I82" s="282">
        <v>0</v>
      </c>
      <c r="J82" s="282">
        <v>357</v>
      </c>
      <c r="K82" s="282">
        <v>1948</v>
      </c>
      <c r="L82" s="282">
        <v>0</v>
      </c>
      <c r="M82" s="282">
        <v>0</v>
      </c>
      <c r="N82" s="282">
        <v>0</v>
      </c>
      <c r="O82" s="282">
        <v>1525</v>
      </c>
      <c r="P82" s="282">
        <v>21426</v>
      </c>
      <c r="Q82" s="282">
        <v>1210</v>
      </c>
      <c r="R82" s="282">
        <v>3910</v>
      </c>
      <c r="S82" s="282">
        <v>0</v>
      </c>
      <c r="T82" s="282">
        <v>0</v>
      </c>
      <c r="U82" s="282">
        <v>5827</v>
      </c>
      <c r="V82" s="282">
        <v>4275</v>
      </c>
      <c r="W82" s="282">
        <v>0</v>
      </c>
      <c r="X82" s="282">
        <v>437</v>
      </c>
      <c r="Y82" s="282">
        <v>343</v>
      </c>
      <c r="Z82" s="282">
        <v>38630</v>
      </c>
      <c r="AA82" s="282">
        <v>110</v>
      </c>
      <c r="AB82" s="282">
        <v>265122</v>
      </c>
      <c r="AC82" s="282">
        <v>1611</v>
      </c>
      <c r="AD82" s="282">
        <v>0</v>
      </c>
      <c r="AE82" s="282">
        <v>12170</v>
      </c>
      <c r="AF82" s="282">
        <v>0</v>
      </c>
      <c r="AG82" s="282">
        <v>31813</v>
      </c>
      <c r="AH82" s="282">
        <v>0</v>
      </c>
      <c r="AI82" s="282">
        <v>0</v>
      </c>
      <c r="AJ82" s="282">
        <v>154920</v>
      </c>
      <c r="AK82" s="282">
        <v>1283</v>
      </c>
      <c r="AL82" s="282">
        <v>5721</v>
      </c>
      <c r="AM82" s="282">
        <v>0</v>
      </c>
      <c r="AN82" s="282">
        <v>0</v>
      </c>
      <c r="AO82" s="282">
        <v>1102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181</v>
      </c>
      <c r="AW82" s="282">
        <v>0</v>
      </c>
      <c r="AX82" s="282">
        <v>0</v>
      </c>
      <c r="AY82" s="282">
        <v>258</v>
      </c>
      <c r="AZ82" s="282">
        <v>0</v>
      </c>
      <c r="BA82" s="282">
        <v>0</v>
      </c>
      <c r="BB82" s="282">
        <v>20984</v>
      </c>
      <c r="BC82" s="282">
        <v>0</v>
      </c>
      <c r="BD82" s="282">
        <v>0</v>
      </c>
      <c r="BE82" s="282">
        <v>1859235</v>
      </c>
      <c r="BF82" s="282">
        <v>0</v>
      </c>
      <c r="BG82" s="282">
        <v>4925</v>
      </c>
      <c r="BH82" s="282">
        <v>107</v>
      </c>
      <c r="BI82" s="282">
        <v>0</v>
      </c>
      <c r="BJ82" s="282">
        <v>0</v>
      </c>
      <c r="BK82" s="282">
        <v>9264</v>
      </c>
      <c r="BL82" s="282">
        <v>9447</v>
      </c>
      <c r="BM82" s="282">
        <v>0</v>
      </c>
      <c r="BN82" s="282">
        <v>59700</v>
      </c>
      <c r="BO82" s="282">
        <v>0</v>
      </c>
      <c r="BP82" s="282">
        <v>0</v>
      </c>
      <c r="BQ82" s="282">
        <v>0</v>
      </c>
      <c r="BR82" s="282">
        <v>0</v>
      </c>
      <c r="BS82" s="282">
        <v>684</v>
      </c>
      <c r="BT82" s="282">
        <v>0</v>
      </c>
      <c r="BU82" s="282">
        <v>0</v>
      </c>
      <c r="BV82" s="282">
        <v>7825</v>
      </c>
      <c r="BW82" s="282">
        <v>663</v>
      </c>
      <c r="BX82" s="282">
        <v>0</v>
      </c>
      <c r="BY82" s="282">
        <v>8319</v>
      </c>
      <c r="BZ82" s="282">
        <v>6228</v>
      </c>
      <c r="CA82" s="282">
        <v>5340</v>
      </c>
      <c r="CB82" s="282">
        <v>7135</v>
      </c>
      <c r="CC82" s="282">
        <v>21495</v>
      </c>
      <c r="CD82" s="282">
        <v>0</v>
      </c>
      <c r="CE82" s="25">
        <f t="shared" si="16"/>
        <v>2630781</v>
      </c>
    </row>
    <row r="83" spans="1:84" x14ac:dyDescent="0.25">
      <c r="A83" s="26" t="s">
        <v>282</v>
      </c>
      <c r="B83" s="16"/>
      <c r="C83" s="273">
        <v>16981</v>
      </c>
      <c r="D83" s="273">
        <v>0</v>
      </c>
      <c r="E83" s="275">
        <v>86403</v>
      </c>
      <c r="F83" s="275">
        <v>0</v>
      </c>
      <c r="G83" s="273">
        <v>0</v>
      </c>
      <c r="H83" s="273">
        <v>0</v>
      </c>
      <c r="I83" s="275">
        <v>0</v>
      </c>
      <c r="J83" s="275">
        <v>18942</v>
      </c>
      <c r="K83" s="275">
        <v>8544</v>
      </c>
      <c r="L83" s="275">
        <v>0</v>
      </c>
      <c r="M83" s="273">
        <v>0</v>
      </c>
      <c r="N83" s="273">
        <v>0</v>
      </c>
      <c r="O83" s="273">
        <v>1915</v>
      </c>
      <c r="P83" s="275">
        <v>106656</v>
      </c>
      <c r="Q83" s="275">
        <v>-16</v>
      </c>
      <c r="R83" s="276">
        <v>0</v>
      </c>
      <c r="S83" s="275">
        <v>0</v>
      </c>
      <c r="T83" s="273">
        <v>0</v>
      </c>
      <c r="U83" s="275">
        <v>4179</v>
      </c>
      <c r="V83" s="275">
        <v>22356</v>
      </c>
      <c r="W83" s="273">
        <v>219</v>
      </c>
      <c r="X83" s="275">
        <v>0</v>
      </c>
      <c r="Y83" s="275">
        <v>4589</v>
      </c>
      <c r="Z83" s="275">
        <v>78794</v>
      </c>
      <c r="AA83" s="275">
        <v>0</v>
      </c>
      <c r="AB83" s="275">
        <v>349384</v>
      </c>
      <c r="AC83" s="275">
        <v>306169</v>
      </c>
      <c r="AD83" s="275">
        <v>0</v>
      </c>
      <c r="AE83" s="275">
        <v>15983</v>
      </c>
      <c r="AF83" s="275">
        <v>0</v>
      </c>
      <c r="AG83" s="275">
        <v>49696</v>
      </c>
      <c r="AH83" s="275">
        <v>0</v>
      </c>
      <c r="AI83" s="275">
        <v>0</v>
      </c>
      <c r="AJ83" s="275">
        <v>333249</v>
      </c>
      <c r="AK83" s="275">
        <v>11797</v>
      </c>
      <c r="AL83" s="275">
        <v>3665</v>
      </c>
      <c r="AM83" s="275">
        <v>0</v>
      </c>
      <c r="AN83" s="275">
        <v>0</v>
      </c>
      <c r="AO83" s="273">
        <v>626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131</v>
      </c>
      <c r="AW83" s="275">
        <v>-7675</v>
      </c>
      <c r="AX83" s="275">
        <v>0</v>
      </c>
      <c r="AY83" s="275">
        <v>-44</v>
      </c>
      <c r="AZ83" s="275">
        <v>0</v>
      </c>
      <c r="BA83" s="275">
        <v>0</v>
      </c>
      <c r="BB83" s="275">
        <v>9283</v>
      </c>
      <c r="BC83" s="275">
        <v>0</v>
      </c>
      <c r="BD83" s="275">
        <v>195321</v>
      </c>
      <c r="BE83" s="275">
        <v>528</v>
      </c>
      <c r="BF83" s="275">
        <v>0</v>
      </c>
      <c r="BG83" s="275">
        <v>0</v>
      </c>
      <c r="BH83" s="276">
        <v>2464</v>
      </c>
      <c r="BI83" s="275">
        <v>0</v>
      </c>
      <c r="BJ83" s="275">
        <v>0</v>
      </c>
      <c r="BK83" s="275">
        <v>3619</v>
      </c>
      <c r="BL83" s="275">
        <v>1272</v>
      </c>
      <c r="BM83" s="275">
        <v>0</v>
      </c>
      <c r="BN83" s="275">
        <v>1491537</v>
      </c>
      <c r="BO83" s="275">
        <v>0</v>
      </c>
      <c r="BP83" s="275">
        <v>121922</v>
      </c>
      <c r="BQ83" s="275">
        <v>0</v>
      </c>
      <c r="BR83" s="275">
        <v>7048</v>
      </c>
      <c r="BS83" s="275">
        <v>2634</v>
      </c>
      <c r="BT83" s="275">
        <v>0</v>
      </c>
      <c r="BU83" s="275">
        <v>0</v>
      </c>
      <c r="BV83" s="275">
        <v>4860</v>
      </c>
      <c r="BW83" s="275">
        <v>114436</v>
      </c>
      <c r="BX83" s="275">
        <v>0</v>
      </c>
      <c r="BY83" s="275">
        <v>306466</v>
      </c>
      <c r="BZ83" s="275">
        <v>3024</v>
      </c>
      <c r="CA83" s="275">
        <v>101015</v>
      </c>
      <c r="CB83" s="275">
        <v>93073</v>
      </c>
      <c r="CC83" s="275">
        <v>44899</v>
      </c>
      <c r="CD83" s="282">
        <v>0</v>
      </c>
      <c r="CE83" s="25">
        <f t="shared" si="16"/>
        <v>3915944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407290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96000</v>
      </c>
      <c r="L84" s="273">
        <v>0</v>
      </c>
      <c r="M84" s="273">
        <v>0</v>
      </c>
      <c r="N84" s="273">
        <v>0</v>
      </c>
      <c r="O84" s="273">
        <v>0</v>
      </c>
      <c r="P84" s="273">
        <v>568793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211555</v>
      </c>
      <c r="W84" s="273">
        <v>-484</v>
      </c>
      <c r="X84" s="273">
        <v>23365</v>
      </c>
      <c r="Y84" s="273">
        <v>6472</v>
      </c>
      <c r="Z84" s="273">
        <v>33270</v>
      </c>
      <c r="AA84" s="273">
        <v>0</v>
      </c>
      <c r="AB84" s="273">
        <v>17359635</v>
      </c>
      <c r="AC84" s="273">
        <v>0</v>
      </c>
      <c r="AD84" s="273">
        <v>0</v>
      </c>
      <c r="AE84" s="273">
        <v>1979</v>
      </c>
      <c r="AF84" s="273">
        <v>0</v>
      </c>
      <c r="AG84" s="273">
        <v>97</v>
      </c>
      <c r="AH84" s="273">
        <v>0</v>
      </c>
      <c r="AI84" s="273">
        <v>0</v>
      </c>
      <c r="AJ84" s="273">
        <v>1126346</v>
      </c>
      <c r="AK84" s="273">
        <v>390</v>
      </c>
      <c r="AL84" s="273">
        <v>5323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2298230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1582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374412</v>
      </c>
      <c r="BO84" s="273">
        <v>0</v>
      </c>
      <c r="BP84" s="273">
        <v>0</v>
      </c>
      <c r="BQ84" s="273">
        <v>0</v>
      </c>
      <c r="BR84" s="273">
        <v>0</v>
      </c>
      <c r="BS84" s="273">
        <v>739</v>
      </c>
      <c r="BT84" s="273">
        <v>0</v>
      </c>
      <c r="BU84" s="273">
        <v>0</v>
      </c>
      <c r="BV84" s="273">
        <v>0</v>
      </c>
      <c r="BW84" s="273">
        <v>1250363</v>
      </c>
      <c r="BX84" s="273">
        <v>0</v>
      </c>
      <c r="BY84" s="273">
        <v>74740</v>
      </c>
      <c r="BZ84" s="273">
        <v>0</v>
      </c>
      <c r="CA84" s="273">
        <v>514601</v>
      </c>
      <c r="CB84" s="273">
        <v>2194024</v>
      </c>
      <c r="CC84" s="273">
        <v>882561</v>
      </c>
      <c r="CD84" s="282">
        <v>0</v>
      </c>
      <c r="CE84" s="25">
        <f t="shared" si="16"/>
        <v>27431283</v>
      </c>
    </row>
    <row r="85" spans="1:84" x14ac:dyDescent="0.25">
      <c r="A85" s="31" t="s">
        <v>284</v>
      </c>
      <c r="B85" s="25"/>
      <c r="C85" s="25">
        <f t="shared" ref="C85:AH85" si="17">SUM(C61:C69)-C84</f>
        <v>15514560</v>
      </c>
      <c r="D85" s="25">
        <f t="shared" si="17"/>
        <v>0</v>
      </c>
      <c r="E85" s="25">
        <f t="shared" si="17"/>
        <v>73560005</v>
      </c>
      <c r="F85" s="25">
        <f t="shared" si="17"/>
        <v>0</v>
      </c>
      <c r="G85" s="25">
        <f t="shared" si="17"/>
        <v>816</v>
      </c>
      <c r="H85" s="25">
        <f t="shared" si="17"/>
        <v>0</v>
      </c>
      <c r="I85" s="25">
        <f t="shared" si="17"/>
        <v>0</v>
      </c>
      <c r="J85" s="25">
        <f t="shared" si="17"/>
        <v>11669193</v>
      </c>
      <c r="K85" s="25">
        <f t="shared" si="17"/>
        <v>5573539</v>
      </c>
      <c r="L85" s="25">
        <f t="shared" si="17"/>
        <v>0</v>
      </c>
      <c r="M85" s="25">
        <f t="shared" si="17"/>
        <v>0</v>
      </c>
      <c r="N85" s="25">
        <f t="shared" si="17"/>
        <v>255884</v>
      </c>
      <c r="O85" s="25">
        <f t="shared" si="17"/>
        <v>14303368.5</v>
      </c>
      <c r="P85" s="25">
        <f t="shared" si="17"/>
        <v>99095595.890000001</v>
      </c>
      <c r="Q85" s="25">
        <f t="shared" si="17"/>
        <v>8130951</v>
      </c>
      <c r="R85" s="25">
        <f t="shared" si="17"/>
        <v>10579105.470000001</v>
      </c>
      <c r="S85" s="25">
        <f t="shared" si="17"/>
        <v>-440675</v>
      </c>
      <c r="T85" s="25">
        <f t="shared" si="17"/>
        <v>1340</v>
      </c>
      <c r="U85" s="25">
        <f t="shared" si="17"/>
        <v>16452106.390000001</v>
      </c>
      <c r="V85" s="25">
        <f t="shared" si="17"/>
        <v>48433403.549999997</v>
      </c>
      <c r="W85" s="25">
        <f t="shared" si="17"/>
        <v>2942499.75</v>
      </c>
      <c r="X85" s="25">
        <f t="shared" si="17"/>
        <v>4048082</v>
      </c>
      <c r="Y85" s="25">
        <f t="shared" si="17"/>
        <v>21924245.57</v>
      </c>
      <c r="Z85" s="25">
        <f t="shared" si="17"/>
        <v>75524214.079999998</v>
      </c>
      <c r="AA85" s="25">
        <f t="shared" si="17"/>
        <v>4309689</v>
      </c>
      <c r="AB85" s="25">
        <f t="shared" si="17"/>
        <v>18886868</v>
      </c>
      <c r="AC85" s="25">
        <f t="shared" si="17"/>
        <v>8788474</v>
      </c>
      <c r="AD85" s="25">
        <f t="shared" si="17"/>
        <v>0</v>
      </c>
      <c r="AE85" s="25">
        <f t="shared" si="17"/>
        <v>9491625.4400000013</v>
      </c>
      <c r="AF85" s="25">
        <f t="shared" si="17"/>
        <v>0</v>
      </c>
      <c r="AG85" s="25">
        <f t="shared" si="17"/>
        <v>32931406.34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149331502.94</v>
      </c>
      <c r="AK85" s="25">
        <f t="shared" si="18"/>
        <v>3208628</v>
      </c>
      <c r="AL85" s="25">
        <f t="shared" si="18"/>
        <v>2086554</v>
      </c>
      <c r="AM85" s="25">
        <f t="shared" si="18"/>
        <v>0</v>
      </c>
      <c r="AN85" s="25">
        <f t="shared" si="18"/>
        <v>0</v>
      </c>
      <c r="AO85" s="25">
        <f t="shared" si="18"/>
        <v>6448495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873334</v>
      </c>
      <c r="AW85" s="25">
        <f t="shared" si="18"/>
        <v>471433</v>
      </c>
      <c r="AX85" s="25">
        <f t="shared" si="18"/>
        <v>0</v>
      </c>
      <c r="AY85" s="25">
        <f t="shared" si="18"/>
        <v>8947049</v>
      </c>
      <c r="AZ85" s="25">
        <f t="shared" si="18"/>
        <v>0</v>
      </c>
      <c r="BA85" s="25">
        <f t="shared" si="18"/>
        <v>0</v>
      </c>
      <c r="BB85" s="25">
        <f t="shared" si="18"/>
        <v>6079196</v>
      </c>
      <c r="BC85" s="25">
        <f t="shared" si="18"/>
        <v>0</v>
      </c>
      <c r="BD85" s="25">
        <f t="shared" si="18"/>
        <v>339211</v>
      </c>
      <c r="BE85" s="25">
        <f t="shared" si="18"/>
        <v>17417243.009999998</v>
      </c>
      <c r="BF85" s="25">
        <f t="shared" si="18"/>
        <v>0</v>
      </c>
      <c r="BG85" s="25">
        <f t="shared" si="18"/>
        <v>1170313</v>
      </c>
      <c r="BH85" s="25">
        <f t="shared" si="18"/>
        <v>131598</v>
      </c>
      <c r="BI85" s="25">
        <f t="shared" si="18"/>
        <v>673917</v>
      </c>
      <c r="BJ85" s="25">
        <f t="shared" si="18"/>
        <v>186575</v>
      </c>
      <c r="BK85" s="25">
        <f t="shared" si="18"/>
        <v>2707631</v>
      </c>
      <c r="BL85" s="25">
        <f t="shared" si="18"/>
        <v>3918668</v>
      </c>
      <c r="BM85" s="25">
        <f t="shared" si="18"/>
        <v>0</v>
      </c>
      <c r="BN85" s="25">
        <f t="shared" si="18"/>
        <v>36679530.390000001</v>
      </c>
      <c r="BO85" s="25">
        <f t="shared" ref="BO85:CD85" si="19">SUM(BO61:BO69)-BO84</f>
        <v>73006196</v>
      </c>
      <c r="BP85" s="25">
        <f t="shared" si="19"/>
        <v>143512</v>
      </c>
      <c r="BQ85" s="25">
        <f t="shared" si="19"/>
        <v>0</v>
      </c>
      <c r="BR85" s="25">
        <f t="shared" si="19"/>
        <v>1326142</v>
      </c>
      <c r="BS85" s="25">
        <f t="shared" si="19"/>
        <v>315544</v>
      </c>
      <c r="BT85" s="25">
        <f t="shared" si="19"/>
        <v>0</v>
      </c>
      <c r="BU85" s="25">
        <f t="shared" si="19"/>
        <v>0</v>
      </c>
      <c r="BV85" s="25">
        <f t="shared" si="19"/>
        <v>2729266</v>
      </c>
      <c r="BW85" s="25">
        <f t="shared" si="19"/>
        <v>37509169.519999996</v>
      </c>
      <c r="BX85" s="25">
        <f t="shared" si="19"/>
        <v>0</v>
      </c>
      <c r="BY85" s="25">
        <f t="shared" si="19"/>
        <v>5152214.5999999996</v>
      </c>
      <c r="BZ85" s="25">
        <f t="shared" si="19"/>
        <v>9240590</v>
      </c>
      <c r="CA85" s="25">
        <f t="shared" si="19"/>
        <v>9998065</v>
      </c>
      <c r="CB85" s="25">
        <f t="shared" si="19"/>
        <v>1503780</v>
      </c>
      <c r="CC85" s="25">
        <f t="shared" si="19"/>
        <v>61540013</v>
      </c>
      <c r="CD85" s="25">
        <f t="shared" si="19"/>
        <v>0</v>
      </c>
      <c r="CE85" s="25">
        <f t="shared" si="16"/>
        <v>925111667.43999994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3"/>
      <c r="AF87" s="273"/>
      <c r="AG87" s="273"/>
      <c r="AH87" s="273"/>
      <c r="AI87" s="273"/>
      <c r="AJ87" s="273"/>
      <c r="AK87" s="273"/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0</v>
      </c>
    </row>
    <row r="88" spans="1:84" x14ac:dyDescent="0.25">
      <c r="A88" s="31" t="s">
        <v>287</v>
      </c>
      <c r="B88" s="16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0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0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0</v>
      </c>
      <c r="T89" s="25">
        <f t="shared" si="21"/>
        <v>0</v>
      </c>
      <c r="U89" s="25">
        <f t="shared" si="21"/>
        <v>0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0</v>
      </c>
      <c r="Z89" s="25">
        <f t="shared" si="21"/>
        <v>0</v>
      </c>
      <c r="AA89" s="25">
        <f t="shared" si="21"/>
        <v>0</v>
      </c>
      <c r="AB89" s="25">
        <f t="shared" si="21"/>
        <v>0</v>
      </c>
      <c r="AC89" s="25">
        <f t="shared" si="21"/>
        <v>0</v>
      </c>
      <c r="AD89" s="25">
        <f t="shared" si="21"/>
        <v>0</v>
      </c>
      <c r="AE89" s="25">
        <f t="shared" si="21"/>
        <v>0</v>
      </c>
      <c r="AF89" s="25">
        <f t="shared" si="21"/>
        <v>0</v>
      </c>
      <c r="AG89" s="25">
        <f t="shared" si="21"/>
        <v>0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0</v>
      </c>
    </row>
    <row r="90" spans="1:84" x14ac:dyDescent="0.25">
      <c r="A90" s="31" t="s">
        <v>289</v>
      </c>
      <c r="B90" s="25"/>
      <c r="C90" s="273">
        <v>18850</v>
      </c>
      <c r="D90" s="273">
        <v>0</v>
      </c>
      <c r="E90" s="273">
        <v>159829</v>
      </c>
      <c r="F90" s="273">
        <v>0</v>
      </c>
      <c r="G90" s="273">
        <v>0</v>
      </c>
      <c r="H90" s="273">
        <v>0</v>
      </c>
      <c r="I90" s="273">
        <v>0</v>
      </c>
      <c r="J90" s="273">
        <v>11658</v>
      </c>
      <c r="K90" s="273">
        <v>0</v>
      </c>
      <c r="L90" s="273">
        <v>0</v>
      </c>
      <c r="M90" s="273">
        <v>0</v>
      </c>
      <c r="N90" s="273">
        <v>0</v>
      </c>
      <c r="O90" s="273">
        <v>11405</v>
      </c>
      <c r="P90" s="273">
        <v>34460</v>
      </c>
      <c r="Q90" s="273">
        <v>13904</v>
      </c>
      <c r="R90" s="273">
        <v>0</v>
      </c>
      <c r="S90" s="273">
        <v>862</v>
      </c>
      <c r="T90" s="273">
        <v>522</v>
      </c>
      <c r="U90" s="273">
        <v>7101</v>
      </c>
      <c r="V90" s="273">
        <v>11396</v>
      </c>
      <c r="W90" s="273">
        <v>3095</v>
      </c>
      <c r="X90" s="273">
        <v>1984</v>
      </c>
      <c r="Y90" s="273">
        <v>9604</v>
      </c>
      <c r="Z90" s="273">
        <v>0</v>
      </c>
      <c r="AA90" s="273">
        <v>1860</v>
      </c>
      <c r="AB90" s="273">
        <v>4712</v>
      </c>
      <c r="AC90" s="273">
        <v>638</v>
      </c>
      <c r="AD90" s="273">
        <v>0</v>
      </c>
      <c r="AE90" s="273">
        <v>1895</v>
      </c>
      <c r="AF90" s="273">
        <v>0</v>
      </c>
      <c r="AG90" s="273">
        <v>21216</v>
      </c>
      <c r="AH90" s="273">
        <v>0</v>
      </c>
      <c r="AI90" s="273">
        <v>0</v>
      </c>
      <c r="AJ90" s="273">
        <v>4652</v>
      </c>
      <c r="AK90" s="273">
        <v>0</v>
      </c>
      <c r="AL90" s="273">
        <v>291</v>
      </c>
      <c r="AM90" s="273">
        <v>0</v>
      </c>
      <c r="AN90" s="273">
        <v>0</v>
      </c>
      <c r="AO90" s="273">
        <v>9715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10773</v>
      </c>
      <c r="AZ90" s="273">
        <v>0</v>
      </c>
      <c r="BA90" s="273">
        <v>0</v>
      </c>
      <c r="BB90" s="273">
        <v>1009</v>
      </c>
      <c r="BC90" s="273">
        <v>0</v>
      </c>
      <c r="BD90" s="273">
        <v>5858</v>
      </c>
      <c r="BE90" s="273">
        <v>51865</v>
      </c>
      <c r="BF90" s="273">
        <v>0</v>
      </c>
      <c r="BG90" s="273">
        <v>15</v>
      </c>
      <c r="BH90" s="273">
        <v>4629</v>
      </c>
      <c r="BI90" s="273">
        <v>0</v>
      </c>
      <c r="BJ90" s="273">
        <v>256</v>
      </c>
      <c r="BK90" s="273">
        <v>0</v>
      </c>
      <c r="BL90" s="273">
        <v>1748</v>
      </c>
      <c r="BM90" s="273">
        <v>0</v>
      </c>
      <c r="BN90" s="273">
        <v>11046</v>
      </c>
      <c r="BO90" s="273">
        <v>0</v>
      </c>
      <c r="BP90" s="273">
        <v>0</v>
      </c>
      <c r="BQ90" s="273">
        <v>0</v>
      </c>
      <c r="BR90" s="273">
        <v>0</v>
      </c>
      <c r="BS90" s="273">
        <v>1747</v>
      </c>
      <c r="BT90" s="273">
        <v>0</v>
      </c>
      <c r="BU90" s="273">
        <v>0</v>
      </c>
      <c r="BV90" s="273">
        <v>0</v>
      </c>
      <c r="BW90" s="273">
        <v>273</v>
      </c>
      <c r="BX90" s="273">
        <v>0</v>
      </c>
      <c r="BY90" s="273">
        <v>3295</v>
      </c>
      <c r="BZ90" s="273">
        <v>0</v>
      </c>
      <c r="CA90" s="273">
        <v>0</v>
      </c>
      <c r="CB90" s="273">
        <v>0</v>
      </c>
      <c r="CC90" s="273">
        <v>7071</v>
      </c>
      <c r="CD90" s="224" t="s">
        <v>247</v>
      </c>
      <c r="CE90" s="25">
        <f t="shared" si="20"/>
        <v>429234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f>AZ59</f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7269</v>
      </c>
      <c r="D92" s="273">
        <v>0</v>
      </c>
      <c r="E92" s="273">
        <v>61630</v>
      </c>
      <c r="F92" s="273">
        <v>0</v>
      </c>
      <c r="G92" s="273">
        <v>0</v>
      </c>
      <c r="H92" s="273">
        <v>0</v>
      </c>
      <c r="I92" s="273">
        <v>0</v>
      </c>
      <c r="J92" s="273">
        <v>4495</v>
      </c>
      <c r="K92" s="273">
        <v>0</v>
      </c>
      <c r="L92" s="273">
        <v>0</v>
      </c>
      <c r="M92" s="273">
        <v>0</v>
      </c>
      <c r="N92" s="273">
        <v>0</v>
      </c>
      <c r="O92" s="273">
        <v>4398</v>
      </c>
      <c r="P92" s="273">
        <v>13288</v>
      </c>
      <c r="Q92" s="273">
        <v>5361</v>
      </c>
      <c r="R92" s="273">
        <v>0</v>
      </c>
      <c r="S92" s="273">
        <v>332</v>
      </c>
      <c r="T92" s="273">
        <v>201</v>
      </c>
      <c r="U92" s="273">
        <v>2738</v>
      </c>
      <c r="V92" s="273">
        <v>4394</v>
      </c>
      <c r="W92" s="273">
        <v>1193</v>
      </c>
      <c r="X92" s="273">
        <v>765</v>
      </c>
      <c r="Y92" s="273">
        <v>3703</v>
      </c>
      <c r="Z92" s="273">
        <v>0</v>
      </c>
      <c r="AA92" s="273">
        <v>717</v>
      </c>
      <c r="AB92" s="273">
        <v>1817</v>
      </c>
      <c r="AC92" s="273">
        <v>246</v>
      </c>
      <c r="AD92" s="273">
        <v>0</v>
      </c>
      <c r="AE92" s="273">
        <v>731</v>
      </c>
      <c r="AF92" s="273">
        <v>0</v>
      </c>
      <c r="AG92" s="273">
        <v>8181</v>
      </c>
      <c r="AH92" s="273">
        <v>0</v>
      </c>
      <c r="AI92" s="273">
        <v>0</v>
      </c>
      <c r="AJ92" s="273">
        <v>1794</v>
      </c>
      <c r="AK92" s="273">
        <v>0</v>
      </c>
      <c r="AL92" s="273">
        <v>112</v>
      </c>
      <c r="AM92" s="273">
        <v>0</v>
      </c>
      <c r="AN92" s="273">
        <v>0</v>
      </c>
      <c r="AO92" s="273">
        <v>3746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389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1785</v>
      </c>
      <c r="BI92" s="273">
        <v>0</v>
      </c>
      <c r="BJ92" s="24" t="s">
        <v>247</v>
      </c>
      <c r="BK92" s="273">
        <v>0</v>
      </c>
      <c r="BL92" s="273">
        <v>674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674</v>
      </c>
      <c r="BT92" s="273">
        <v>0</v>
      </c>
      <c r="BU92" s="273">
        <v>0</v>
      </c>
      <c r="BV92" s="273">
        <v>0</v>
      </c>
      <c r="BW92" s="273">
        <v>105</v>
      </c>
      <c r="BX92" s="273">
        <v>0</v>
      </c>
      <c r="BY92" s="273">
        <v>1271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f t="shared" si="20"/>
        <v>132009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49.94</v>
      </c>
      <c r="D94" s="277">
        <v>0</v>
      </c>
      <c r="E94" s="277">
        <v>298.14</v>
      </c>
      <c r="F94" s="277">
        <v>0</v>
      </c>
      <c r="G94" s="277">
        <v>0</v>
      </c>
      <c r="H94" s="277">
        <v>0</v>
      </c>
      <c r="I94" s="277">
        <v>0</v>
      </c>
      <c r="J94" s="277">
        <v>49.84</v>
      </c>
      <c r="K94" s="277">
        <v>1.78</v>
      </c>
      <c r="L94" s="277">
        <v>0</v>
      </c>
      <c r="M94" s="277">
        <v>0</v>
      </c>
      <c r="N94" s="277">
        <v>0</v>
      </c>
      <c r="O94" s="277">
        <v>36.270000000000003</v>
      </c>
      <c r="P94" s="274">
        <v>78.48</v>
      </c>
      <c r="Q94" s="274">
        <v>30.4</v>
      </c>
      <c r="R94" s="274">
        <v>0</v>
      </c>
      <c r="S94" s="278">
        <v>0</v>
      </c>
      <c r="T94" s="278">
        <v>0</v>
      </c>
      <c r="U94" s="279">
        <v>0</v>
      </c>
      <c r="V94" s="274">
        <v>28.29</v>
      </c>
      <c r="W94" s="274">
        <v>0</v>
      </c>
      <c r="X94" s="274">
        <v>0</v>
      </c>
      <c r="Y94" s="274">
        <v>7.05</v>
      </c>
      <c r="Z94" s="274">
        <v>30.35</v>
      </c>
      <c r="AA94" s="274">
        <v>0</v>
      </c>
      <c r="AB94" s="278">
        <v>0</v>
      </c>
      <c r="AC94" s="274">
        <v>5.72</v>
      </c>
      <c r="AD94" s="274">
        <v>0</v>
      </c>
      <c r="AE94" s="274">
        <v>0</v>
      </c>
      <c r="AF94" s="274">
        <v>0</v>
      </c>
      <c r="AG94" s="274">
        <v>77.5</v>
      </c>
      <c r="AH94" s="274">
        <v>0</v>
      </c>
      <c r="AI94" s="274">
        <v>0</v>
      </c>
      <c r="AJ94" s="274">
        <v>40.049999999999997</v>
      </c>
      <c r="AK94" s="274">
        <v>0</v>
      </c>
      <c r="AL94" s="274">
        <v>0</v>
      </c>
      <c r="AM94" s="274">
        <v>0</v>
      </c>
      <c r="AN94" s="274">
        <v>0</v>
      </c>
      <c r="AO94" s="274">
        <v>30.1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1.88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765.78999999999985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99352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1373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1374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16413</v>
      </c>
      <c r="D127" s="295">
        <v>82083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2479</v>
      </c>
      <c r="D130" s="295">
        <v>11783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20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20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183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20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33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27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303</v>
      </c>
    </row>
    <row r="144" spans="1:5" x14ac:dyDescent="0.25">
      <c r="A144" s="16" t="s">
        <v>348</v>
      </c>
      <c r="B144" s="35" t="s">
        <v>299</v>
      </c>
      <c r="C144" s="294">
        <v>337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7248</v>
      </c>
      <c r="C154" s="295">
        <v>3234</v>
      </c>
      <c r="D154" s="295">
        <v>5931</v>
      </c>
      <c r="E154" s="25">
        <f>SUM(B154:D154)</f>
        <v>16413</v>
      </c>
    </row>
    <row r="155" spans="1:6" x14ac:dyDescent="0.25">
      <c r="A155" s="16" t="s">
        <v>241</v>
      </c>
      <c r="B155" s="295">
        <v>36249</v>
      </c>
      <c r="C155" s="295">
        <v>16174</v>
      </c>
      <c r="D155" s="295">
        <v>29661</v>
      </c>
      <c r="E155" s="25">
        <f>SUM(B155:D155)</f>
        <v>82084</v>
      </c>
    </row>
    <row r="156" spans="1:6" x14ac:dyDescent="0.25">
      <c r="A156" s="16" t="s">
        <v>355</v>
      </c>
      <c r="B156" s="295">
        <v>213332</v>
      </c>
      <c r="C156" s="295">
        <v>95186</v>
      </c>
      <c r="D156" s="295">
        <v>174559</v>
      </c>
      <c r="E156" s="25">
        <f>SUM(B156:D156)</f>
        <v>483077</v>
      </c>
    </row>
    <row r="157" spans="1:6" x14ac:dyDescent="0.25">
      <c r="A157" s="16" t="s">
        <v>286</v>
      </c>
      <c r="B157" s="295">
        <v>611148954</v>
      </c>
      <c r="C157" s="295">
        <v>286522627</v>
      </c>
      <c r="D157" s="295">
        <v>370255065</v>
      </c>
      <c r="E157" s="25">
        <f>SUM(B157:D157)</f>
        <v>1267926646</v>
      </c>
      <c r="F157" s="14"/>
    </row>
    <row r="158" spans="1:6" x14ac:dyDescent="0.25">
      <c r="A158" s="16" t="s">
        <v>287</v>
      </c>
      <c r="B158" s="295">
        <v>773950026</v>
      </c>
      <c r="C158" s="295">
        <v>331488657</v>
      </c>
      <c r="D158" s="295">
        <v>763102416</v>
      </c>
      <c r="E158" s="25">
        <f>SUM(B158:D158)</f>
        <v>1868541099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24787512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4076391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53290349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20895848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4724762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107774862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18969686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2065216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21034902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10563405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16098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10579503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9452689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33755488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43208177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-9541326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11135671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1594345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10386492</v>
      </c>
      <c r="C211" s="292">
        <v>0</v>
      </c>
      <c r="D211" s="295">
        <v>0</v>
      </c>
      <c r="E211" s="25">
        <f t="shared" ref="E211:E219" si="22">SUM(B211:C211)-D211</f>
        <v>10386492</v>
      </c>
    </row>
    <row r="212" spans="1:5" x14ac:dyDescent="0.25">
      <c r="A212" s="16" t="s">
        <v>390</v>
      </c>
      <c r="B212" s="292">
        <v>4217560</v>
      </c>
      <c r="C212" s="292">
        <v>167302</v>
      </c>
      <c r="D212" s="295">
        <v>0</v>
      </c>
      <c r="E212" s="25">
        <f t="shared" si="22"/>
        <v>4384862</v>
      </c>
    </row>
    <row r="213" spans="1:5" x14ac:dyDescent="0.25">
      <c r="A213" s="16" t="s">
        <v>391</v>
      </c>
      <c r="B213" s="292">
        <v>212747245</v>
      </c>
      <c r="C213" s="292">
        <v>19913762</v>
      </c>
      <c r="D213" s="295">
        <v>0</v>
      </c>
      <c r="E213" s="25">
        <f t="shared" si="22"/>
        <v>232661007</v>
      </c>
    </row>
    <row r="214" spans="1:5" x14ac:dyDescent="0.25">
      <c r="A214" s="16" t="s">
        <v>392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393</v>
      </c>
      <c r="B215" s="292">
        <v>23170983</v>
      </c>
      <c r="C215" s="292">
        <v>1928131</v>
      </c>
      <c r="D215" s="295">
        <v>0</v>
      </c>
      <c r="E215" s="25">
        <f t="shared" si="22"/>
        <v>25099114</v>
      </c>
    </row>
    <row r="216" spans="1:5" x14ac:dyDescent="0.25">
      <c r="A216" s="16" t="s">
        <v>394</v>
      </c>
      <c r="B216" s="292">
        <v>136076975</v>
      </c>
      <c r="C216" s="292">
        <v>11337368</v>
      </c>
      <c r="D216" s="295">
        <v>-1939037</v>
      </c>
      <c r="E216" s="25">
        <f t="shared" si="22"/>
        <v>149353380</v>
      </c>
    </row>
    <row r="217" spans="1:5" x14ac:dyDescent="0.25">
      <c r="A217" s="16" t="s">
        <v>395</v>
      </c>
      <c r="B217" s="292">
        <v>0</v>
      </c>
      <c r="C217" s="292">
        <v>138658</v>
      </c>
      <c r="D217" s="295">
        <v>0</v>
      </c>
      <c r="E217" s="25">
        <f t="shared" si="22"/>
        <v>138658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397</v>
      </c>
      <c r="B219" s="292">
        <v>17904366</v>
      </c>
      <c r="C219" s="292">
        <v>-11926089</v>
      </c>
      <c r="D219" s="295">
        <v>0</v>
      </c>
      <c r="E219" s="25">
        <f t="shared" si="22"/>
        <v>5978277</v>
      </c>
    </row>
    <row r="220" spans="1:5" x14ac:dyDescent="0.25">
      <c r="A220" s="16" t="s">
        <v>229</v>
      </c>
      <c r="B220" s="25">
        <f>SUM(B211:B219)</f>
        <v>404503621</v>
      </c>
      <c r="C220" s="225">
        <f>SUM(C211:C219)</f>
        <v>21559132</v>
      </c>
      <c r="D220" s="25">
        <f>SUM(D211:D219)</f>
        <v>-1939037</v>
      </c>
      <c r="E220" s="25">
        <f>SUM(E211:E219)</f>
        <v>428001790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3107279</v>
      </c>
      <c r="C225" s="292">
        <v>292168</v>
      </c>
      <c r="D225" s="295">
        <v>0</v>
      </c>
      <c r="E225" s="25">
        <f t="shared" ref="E225:E232" si="23">SUM(B225:C225)-D225</f>
        <v>3399447</v>
      </c>
    </row>
    <row r="226" spans="1:6" x14ac:dyDescent="0.25">
      <c r="A226" s="16" t="s">
        <v>391</v>
      </c>
      <c r="B226" s="292">
        <v>59025638</v>
      </c>
      <c r="C226" s="292">
        <v>8662999</v>
      </c>
      <c r="D226" s="295">
        <v>0</v>
      </c>
      <c r="E226" s="25">
        <f t="shared" si="23"/>
        <v>67688637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393</v>
      </c>
      <c r="B228" s="292">
        <v>11011149</v>
      </c>
      <c r="C228" s="292">
        <v>1858902</v>
      </c>
      <c r="D228" s="295">
        <v>0</v>
      </c>
      <c r="E228" s="25">
        <f t="shared" si="23"/>
        <v>12870051</v>
      </c>
    </row>
    <row r="229" spans="1:6" x14ac:dyDescent="0.25">
      <c r="A229" s="16" t="s">
        <v>394</v>
      </c>
      <c r="B229" s="292">
        <v>101530277</v>
      </c>
      <c r="C229" s="292">
        <v>9488869.6799999997</v>
      </c>
      <c r="D229" s="295">
        <v>-1939037.3199999998</v>
      </c>
      <c r="E229" s="25">
        <f t="shared" si="23"/>
        <v>112958184</v>
      </c>
    </row>
    <row r="230" spans="1:6" x14ac:dyDescent="0.25">
      <c r="A230" s="16" t="s">
        <v>395</v>
      </c>
      <c r="B230" s="292">
        <v>-81012</v>
      </c>
      <c r="C230" s="292">
        <v>190202</v>
      </c>
      <c r="D230" s="295">
        <v>0</v>
      </c>
      <c r="E230" s="25">
        <f t="shared" si="23"/>
        <v>109190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174593331</v>
      </c>
      <c r="C233" s="225">
        <f>SUM(C224:C232)</f>
        <v>20493140.68</v>
      </c>
      <c r="D233" s="25">
        <f>SUM(D224:D232)</f>
        <v>-1939037.3199999998</v>
      </c>
      <c r="E233" s="25">
        <f>SUM(E224:E232)</f>
        <v>197025509</v>
      </c>
    </row>
    <row r="234" spans="1:6" x14ac:dyDescent="0.25">
      <c r="A234" s="16"/>
      <c r="B234" s="16"/>
      <c r="C234" s="22"/>
      <c r="D234" s="16"/>
      <c r="E234" s="16"/>
      <c r="F234" s="11">
        <f>E220-E233</f>
        <v>230976281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0" t="s">
        <v>400</v>
      </c>
      <c r="C236" s="340"/>
      <c r="D236" s="30"/>
      <c r="E236" s="30"/>
    </row>
    <row r="237" spans="1:6" x14ac:dyDescent="0.25">
      <c r="A237" s="43" t="s">
        <v>400</v>
      </c>
      <c r="B237" s="30"/>
      <c r="C237" s="292">
        <v>28046163</v>
      </c>
      <c r="D237" s="32">
        <f>C237</f>
        <v>28046163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1046938755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452200331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26500730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88413490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464438540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-3860989.0699999873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2074630856.9300001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7504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20730785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46893578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67624363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2170301382.9300003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350675557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192047804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68725107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3394555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6951039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484343848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27754289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27754289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10386492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4384862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232661007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138658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25099114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149353380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5978277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428001790</v>
      </c>
      <c r="E291" s="16"/>
    </row>
    <row r="292" spans="1:5" x14ac:dyDescent="0.25">
      <c r="A292" s="16" t="s">
        <v>439</v>
      </c>
      <c r="B292" s="35" t="s">
        <v>299</v>
      </c>
      <c r="C292" s="292">
        <v>197025508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230976282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48320223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48320223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5251581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12231400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17482981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808877623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808877623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26680982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22412777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11458049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60551808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244463632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41964459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286428091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286428091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461897723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808877622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808877623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1267926646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1868541099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3136467745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28046163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2074630856.9300001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67624362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2170301381.9300003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966166363.06999969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1180915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527740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1176675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17359635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1582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5527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2298230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7771836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30322140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30322140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996488503.06999969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379311146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107774862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18076212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179509270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25000278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17580273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21034902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1594345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2987497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13878078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930879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10579502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2238135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1558812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9012360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112119839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958461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1168717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42276998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2630780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3915945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204256003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954137291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42351212.069999695</v>
      </c>
      <c r="E417" s="25"/>
    </row>
    <row r="418" spans="1:13" x14ac:dyDescent="0.25">
      <c r="A418" s="25" t="s">
        <v>531</v>
      </c>
      <c r="B418" s="16"/>
      <c r="C418" s="294">
        <v>4330308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4330308</v>
      </c>
      <c r="E420" s="25"/>
      <c r="F420" s="11">
        <f>D420-C399</f>
        <v>2735963</v>
      </c>
    </row>
    <row r="421" spans="1:13" x14ac:dyDescent="0.25">
      <c r="A421" s="25" t="s">
        <v>534</v>
      </c>
      <c r="B421" s="16"/>
      <c r="C421" s="22"/>
      <c r="D421" s="25">
        <f>D417+D420</f>
        <v>46681520.069999695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46681520.069999695</v>
      </c>
      <c r="E424" s="16"/>
    </row>
    <row r="426" spans="1:13" ht="29.1" customHeight="1" x14ac:dyDescent="0.25">
      <c r="A426" s="341" t="s">
        <v>538</v>
      </c>
      <c r="B426" s="341"/>
      <c r="C426" s="341"/>
      <c r="D426" s="341"/>
      <c r="E426" s="341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377369</v>
      </c>
      <c r="E612" s="219">
        <f>SUM(C624:D647)+SUM(C668:D713)</f>
        <v>823039256.78510046</v>
      </c>
      <c r="F612" s="219">
        <f>CE64-(AX64+BD64+BE64+BG64+BJ64+BN64+BP64+BQ64+CB64+CC64+CD64)</f>
        <v>176892908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2906.920000000001</v>
      </c>
      <c r="I612" s="217">
        <f>CE92-(AX92+AY92+AZ92+BD92+BE92+BF92+BG92+BJ92+BN92+BO92+BP92+BQ92+BR92+CB92+CC92+CD92)</f>
        <v>132009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0</v>
      </c>
      <c r="L612" s="223">
        <f>CE94-(AW94+AX94+AY94+AZ94+BA94+BB94+BC94+BD94+BE94+BF94+BG94+BH94+BI94+BJ94+BK94+BL94+BM94+BN94+BO94+BP94+BQ94+BR94+BS94+BT94+BU94+BV94+BW94+BX94+BY94+BZ94+CA94+CB94+CC94+CD94)</f>
        <v>765.78999999999985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17417243.009999998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17417243.009999998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186575</v>
      </c>
      <c r="D617" s="217">
        <f>(D615/D612)*BJ90</f>
        <v>11815.528595512613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1170313</v>
      </c>
      <c r="D618" s="217">
        <f>(D615/D612)*BG90</f>
        <v>692.31612864331714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36679530.390000001</v>
      </c>
      <c r="D619" s="217">
        <f>(D615/D612)*BN90</f>
        <v>509821.59713293874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61540013</v>
      </c>
      <c r="D620" s="217">
        <f>(D615/D612)*CC90</f>
        <v>326357.82304245973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143512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1503780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102072410.65489954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339211</v>
      </c>
      <c r="D624" s="217">
        <f>(D615/D612)*BD90</f>
        <v>270372.52543950349</v>
      </c>
      <c r="E624" s="219">
        <f>(E623/E612)*SUM(C624:D624)</f>
        <v>75599.868929907898</v>
      </c>
      <c r="F624" s="219">
        <f>SUM(C624:E624)</f>
        <v>685183.3943694114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8947049</v>
      </c>
      <c r="D625" s="217">
        <f>(D615/D612)*AY90</f>
        <v>497221.44359163038</v>
      </c>
      <c r="E625" s="219">
        <f>(E623/E612)*SUM(C625:D625)</f>
        <v>1171267.8868073968</v>
      </c>
      <c r="F625" s="219">
        <f>(F624/F612)*AY64</f>
        <v>1795.3260610088396</v>
      </c>
      <c r="G625" s="217">
        <f>SUM(C625:F625)</f>
        <v>10617333.656460036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1326142</v>
      </c>
      <c r="D626" s="217">
        <f>(D615/D612)*BR90</f>
        <v>0</v>
      </c>
      <c r="E626" s="219">
        <f>(E623/E612)*SUM(C626:D626)</f>
        <v>164466.65173597375</v>
      </c>
      <c r="F626" s="219">
        <f>(F624/F612)*BR64</f>
        <v>3.6255362884857378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73006196</v>
      </c>
      <c r="D627" s="217">
        <f>(D615/D612)*BO90</f>
        <v>0</v>
      </c>
      <c r="E627" s="219">
        <f>(E623/E612)*SUM(C627:D627)</f>
        <v>9054147.0009246673</v>
      </c>
      <c r="F627" s="219">
        <f>(F624/F612)*BO64</f>
        <v>0.32924207748000822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471433</v>
      </c>
      <c r="D631" s="217">
        <f>(D615/D612)*AW90</f>
        <v>0</v>
      </c>
      <c r="E631" s="219">
        <f>(E623/E612)*SUM(C631:D631)</f>
        <v>58466.594850208581</v>
      </c>
      <c r="F631" s="219">
        <f>(F624/F612)*AW64</f>
        <v>1.0613215203473207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6079196</v>
      </c>
      <c r="D632" s="217">
        <f>(D615/D612)*BB90</f>
        <v>46569.798253407134</v>
      </c>
      <c r="E632" s="219">
        <f>(E623/E612)*SUM(C632:D632)</f>
        <v>759710.64196555293</v>
      </c>
      <c r="F632" s="219">
        <f>(F624/F612)*BB64</f>
        <v>127.37407618650107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673917</v>
      </c>
      <c r="D634" s="217">
        <f>(D615/D612)*BI90</f>
        <v>0</v>
      </c>
      <c r="E634" s="219">
        <f>(E623/E612)*SUM(C634:D634)</f>
        <v>83578.434690969909</v>
      </c>
      <c r="F634" s="219">
        <f>(F624/F612)*BI64</f>
        <v>31.750556577689736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2707631</v>
      </c>
      <c r="D635" s="217">
        <f>(D615/D612)*BK90</f>
        <v>0</v>
      </c>
      <c r="E635" s="219">
        <f>(E623/E612)*SUM(C635:D635)</f>
        <v>335797.37668102386</v>
      </c>
      <c r="F635" s="219">
        <f>(F624/F612)*BK64</f>
        <v>39.993228823306879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131598</v>
      </c>
      <c r="D636" s="217">
        <f>(D615/D612)*BH90</f>
        <v>213648.75729932767</v>
      </c>
      <c r="E636" s="219">
        <f>(E623/E612)*SUM(C636:D636)</f>
        <v>42817.117771492623</v>
      </c>
      <c r="F636" s="219">
        <f>(F624/F612)*BH64</f>
        <v>0.32149520506871393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3918668</v>
      </c>
      <c r="D637" s="217">
        <f>(D615/D612)*BL90</f>
        <v>80677.906191234564</v>
      </c>
      <c r="E637" s="219">
        <f>(E623/E612)*SUM(C637:D637)</f>
        <v>495994.41864087409</v>
      </c>
      <c r="F637" s="219">
        <f>(F624/F612)*BL64</f>
        <v>274.51429733041954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315544</v>
      </c>
      <c r="D639" s="217">
        <f>(D615/D612)*BS90</f>
        <v>80631.751782658335</v>
      </c>
      <c r="E639" s="219">
        <f>(E623/E612)*SUM(C639:D639)</f>
        <v>49133.274863985942</v>
      </c>
      <c r="F639" s="219">
        <f>(F624/F612)*BS64</f>
        <v>25.742857022730995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2729266</v>
      </c>
      <c r="D642" s="217">
        <f>(D615/D612)*BV90</f>
        <v>0</v>
      </c>
      <c r="E642" s="219">
        <f>(E623/E612)*SUM(C642:D642)</f>
        <v>338480.5252505645</v>
      </c>
      <c r="F642" s="219">
        <f>(F624/F612)*BV64</f>
        <v>4.6481234467765864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37509169.519999996</v>
      </c>
      <c r="D643" s="217">
        <f>(D615/D612)*BW90</f>
        <v>12600.153541308373</v>
      </c>
      <c r="E643" s="219">
        <f>(E623/E612)*SUM(C643:D643)</f>
        <v>4653408.0252459692</v>
      </c>
      <c r="F643" s="219">
        <f>(F624/F612)*BW64</f>
        <v>167.99480167512277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5152214.5999999996</v>
      </c>
      <c r="D645" s="217">
        <f>(D615/D612)*BY90</f>
        <v>152078.77625864866</v>
      </c>
      <c r="E645" s="219">
        <f>(E623/E612)*SUM(C645:D645)</f>
        <v>657832.54841379239</v>
      </c>
      <c r="F645" s="219">
        <f>(F624/F612)*BY64</f>
        <v>141.67092922154472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9240590</v>
      </c>
      <c r="D646" s="217">
        <f>(D615/D612)*BZ90</f>
        <v>0</v>
      </c>
      <c r="E646" s="219">
        <f>(E623/E612)*SUM(C646:D646)</f>
        <v>1146007.6653668473</v>
      </c>
      <c r="F646" s="219">
        <f>(F624/F612)*BZ64</f>
        <v>37.95192794293083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9998065</v>
      </c>
      <c r="D647" s="217">
        <f>(D615/D612)*CA90</f>
        <v>0</v>
      </c>
      <c r="E647" s="219">
        <f>(E623/E612)*SUM(C647:D647)</f>
        <v>1239948.8700219346</v>
      </c>
      <c r="F647" s="219">
        <f>(F624/F612)*CA64</f>
        <v>562.43843080478962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281186856.51999998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15514560</v>
      </c>
      <c r="D668" s="217">
        <f>(D615/D612)*C90</f>
        <v>870010.60166176851</v>
      </c>
      <c r="E668" s="219">
        <f>(E623/E612)*SUM(C668:D668)</f>
        <v>2031996.1715917147</v>
      </c>
      <c r="F668" s="219">
        <f>(F624/F612)*C64</f>
        <v>4439.0121197785193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73560005</v>
      </c>
      <c r="D670" s="217">
        <f>(D615/D612)*E90</f>
        <v>7376812.9683288494</v>
      </c>
      <c r="E670" s="219">
        <f>(E623/E612)*SUM(C670:D670)</f>
        <v>10037693.892068151</v>
      </c>
      <c r="F670" s="219">
        <f>(F624/F612)*E64</f>
        <v>24977.632586251962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816</v>
      </c>
      <c r="D672" s="217">
        <f>(D615/D612)*G90</f>
        <v>0</v>
      </c>
      <c r="E672" s="219">
        <f>(E623/E612)*SUM(C672:D672)</f>
        <v>101.19940987960156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11669193</v>
      </c>
      <c r="D675" s="217">
        <f>(D615/D612)*J90</f>
        <v>538068.0951815861</v>
      </c>
      <c r="E675" s="219">
        <f>(E623/E612)*SUM(C675:D675)</f>
        <v>1513930.9057335726</v>
      </c>
      <c r="F675" s="219">
        <f>(F624/F612)*J64</f>
        <v>4614.4981470753637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5573539</v>
      </c>
      <c r="D676" s="217">
        <f>(D615/D612)*K90</f>
        <v>0</v>
      </c>
      <c r="E676" s="219">
        <f>(E623/E612)*SUM(C676:D676)</f>
        <v>691224.09036880464</v>
      </c>
      <c r="F676" s="219">
        <f>(F624/F612)*K64</f>
        <v>1549.5216728346768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255884</v>
      </c>
      <c r="D679" s="217">
        <f>(D615/D612)*N90</f>
        <v>0</v>
      </c>
      <c r="E679" s="219">
        <f>(E623/E612)*SUM(C679:D679)</f>
        <v>31734.448281411722</v>
      </c>
      <c r="F679" s="219">
        <f>(F624/F612)*N64</f>
        <v>2.583581949166653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14303368.5</v>
      </c>
      <c r="D680" s="217">
        <f>(D615/D612)*O90</f>
        <v>526391.02981180209</v>
      </c>
      <c r="E680" s="219">
        <f>(E623/E612)*SUM(C680:D680)</f>
        <v>1839170.2366094999</v>
      </c>
      <c r="F680" s="219">
        <f>(F624/F612)*O64</f>
        <v>4254.9425578499613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99095595.890000001</v>
      </c>
      <c r="D681" s="217">
        <f>(D615/D612)*P90</f>
        <v>1590480.9195365806</v>
      </c>
      <c r="E681" s="219">
        <f>(E623/E612)*SUM(C681:D681)</f>
        <v>12486974.946344776</v>
      </c>
      <c r="F681" s="219">
        <f>(F624/F612)*P64</f>
        <v>154555.20592080435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8130951</v>
      </c>
      <c r="D682" s="217">
        <f>(D615/D612)*Q90</f>
        <v>641730.89684377878</v>
      </c>
      <c r="E682" s="219">
        <f>(E623/E612)*SUM(C682:D682)</f>
        <v>1087978.2242917328</v>
      </c>
      <c r="F682" s="219">
        <f>(F624/F612)*Q64</f>
        <v>2629.640979088003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10579105.470000001</v>
      </c>
      <c r="D683" s="217">
        <f>(D615/D612)*R90</f>
        <v>0</v>
      </c>
      <c r="E683" s="219">
        <f>(E623/E612)*SUM(C683:D683)</f>
        <v>1312008.8610515504</v>
      </c>
      <c r="F683" s="219">
        <f>(F624/F612)*R64</f>
        <v>3565.1068102414365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-440675</v>
      </c>
      <c r="D684" s="217">
        <f>(D615/D612)*S90</f>
        <v>39785.100192702623</v>
      </c>
      <c r="E684" s="219">
        <f>(E623/E612)*SUM(C684:D684)</f>
        <v>-49717.918244106731</v>
      </c>
      <c r="F684" s="219">
        <f>(F624/F612)*S64</f>
        <v>-2561.4878690496416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1340</v>
      </c>
      <c r="D685" s="217">
        <f>(D615/D612)*T90</f>
        <v>24092.601276787438</v>
      </c>
      <c r="E685" s="219">
        <f>(E623/E612)*SUM(C685:D685)</f>
        <v>3154.1228442574634</v>
      </c>
      <c r="F685" s="219">
        <f>(F624/F612)*T64</f>
        <v>4.6016422123088212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16452106.390000001</v>
      </c>
      <c r="D686" s="217">
        <f>(D615/D612)*U90</f>
        <v>327742.45529974636</v>
      </c>
      <c r="E686" s="219">
        <f>(E623/E612)*SUM(C686:D686)</f>
        <v>2081018.1384966276</v>
      </c>
      <c r="F686" s="219">
        <f>(F624/F612)*U64</f>
        <v>11374.713394322409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48433403.549999997</v>
      </c>
      <c r="D687" s="217">
        <f>(D615/D612)*V90</f>
        <v>525975.64013461617</v>
      </c>
      <c r="E687" s="219">
        <f>(E623/E612)*SUM(C687:D687)</f>
        <v>6071887.6006290046</v>
      </c>
      <c r="F687" s="219">
        <f>(F624/F612)*V64</f>
        <v>60669.189717323956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2942499.75</v>
      </c>
      <c r="D688" s="217">
        <f>(D615/D612)*W90</f>
        <v>142847.89454340443</v>
      </c>
      <c r="E688" s="219">
        <f>(E623/E612)*SUM(C688:D688)</f>
        <v>382641.3736534451</v>
      </c>
      <c r="F688" s="219">
        <f>(F624/F612)*W64</f>
        <v>1355.6329501248028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4048082</v>
      </c>
      <c r="D689" s="217">
        <f>(D615/D612)*X90</f>
        <v>91570.346615222748</v>
      </c>
      <c r="E689" s="219">
        <f>(E623/E612)*SUM(C689:D689)</f>
        <v>513395.06689236319</v>
      </c>
      <c r="F689" s="219">
        <f>(F624/F612)*X64</f>
        <v>4344.9650887054067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21924245.57</v>
      </c>
      <c r="D690" s="217">
        <f>(D615/D612)*Y90</f>
        <v>443266.93996602786</v>
      </c>
      <c r="E690" s="219">
        <f>(E623/E612)*SUM(C690:D690)</f>
        <v>2773993.9540234897</v>
      </c>
      <c r="F690" s="219">
        <f>(F624/F612)*Y64</f>
        <v>36785.713770134586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75524214.079999998</v>
      </c>
      <c r="D691" s="217">
        <f>(D615/D612)*Z90</f>
        <v>0</v>
      </c>
      <c r="E691" s="219">
        <f>(E623/E612)*SUM(C691:D691)</f>
        <v>9366428.7947508525</v>
      </c>
      <c r="F691" s="219">
        <f>(F624/F612)*Z64</f>
        <v>182956.04972877627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4309689</v>
      </c>
      <c r="D692" s="217">
        <f>(D615/D612)*AA90</f>
        <v>85847.199951771327</v>
      </c>
      <c r="E692" s="219">
        <f>(E623/E612)*SUM(C692:D692)</f>
        <v>545129.49698473734</v>
      </c>
      <c r="F692" s="219">
        <f>(F624/F612)*AA64</f>
        <v>10583.645391479296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18886868</v>
      </c>
      <c r="D693" s="217">
        <f>(D615/D612)*AB90</f>
        <v>217479.57321115403</v>
      </c>
      <c r="E693" s="219">
        <f>(E623/E612)*SUM(C693:D693)</f>
        <v>2369299.8781173616</v>
      </c>
      <c r="F693" s="219">
        <f>(F624/F612)*AB64</f>
        <v>103646.56414813208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8788474</v>
      </c>
      <c r="D694" s="217">
        <f>(D615/D612)*AC90</f>
        <v>29446.512671629091</v>
      </c>
      <c r="E694" s="219">
        <f>(E623/E612)*SUM(C694:D694)</f>
        <v>1093588.6669701012</v>
      </c>
      <c r="F694" s="219">
        <f>(F624/F612)*AC64</f>
        <v>2287.4964856069842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9491625.4400000013</v>
      </c>
      <c r="D696" s="217">
        <f>(D615/D612)*AE90</f>
        <v>87462.604251939061</v>
      </c>
      <c r="E696" s="219">
        <f>(E623/E612)*SUM(C696:D696)</f>
        <v>1187987.8152733371</v>
      </c>
      <c r="F696" s="219">
        <f>(F624/F612)*AE64</f>
        <v>243.77083416619809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32931406.34</v>
      </c>
      <c r="D698" s="217">
        <f>(D615/D612)*AG90</f>
        <v>979211.93235310784</v>
      </c>
      <c r="E698" s="219">
        <f>(E623/E612)*SUM(C698:D698)</f>
        <v>4205557.0561453039</v>
      </c>
      <c r="F698" s="219">
        <f>(F624/F612)*AG64</f>
        <v>10859.100933807687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149331502.94</v>
      </c>
      <c r="D701" s="217">
        <f>(D615/D612)*AJ90</f>
        <v>214710.30869658076</v>
      </c>
      <c r="E701" s="219">
        <f>(E623/E612)*SUM(C701:D701)</f>
        <v>18546554.57168768</v>
      </c>
      <c r="F701" s="219">
        <f>(F624/F612)*AJ64</f>
        <v>56972.180783971613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3208628</v>
      </c>
      <c r="D702" s="217">
        <f>(D615/D612)*AK90</f>
        <v>0</v>
      </c>
      <c r="E702" s="219">
        <f>(E623/E612)*SUM(C702:D702)</f>
        <v>397930.4658372135</v>
      </c>
      <c r="F702" s="219">
        <f>(F624/F612)*AK64</f>
        <v>68.88518948122902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2086554</v>
      </c>
      <c r="D703" s="217">
        <f>(D615/D612)*AL90</f>
        <v>13430.932895680353</v>
      </c>
      <c r="E703" s="219">
        <f>(E623/E612)*SUM(C703:D703)</f>
        <v>260437.78917291365</v>
      </c>
      <c r="F703" s="219">
        <f>(F624/F612)*AL64</f>
        <v>28.465882675300946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6448495</v>
      </c>
      <c r="D706" s="217">
        <f>(D615/D612)*AO90</f>
        <v>448390.07931798842</v>
      </c>
      <c r="E706" s="219">
        <f>(E623/E612)*SUM(C706:D706)</f>
        <v>855343.9951402077</v>
      </c>
      <c r="F706" s="219">
        <f>(F624/F612)*AO64</f>
        <v>1539.0246607173731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873334</v>
      </c>
      <c r="D713" s="217">
        <f>(D615/D612)*AV90</f>
        <v>0</v>
      </c>
      <c r="E713" s="219">
        <f>(E623/E612)*SUM(C713:D713)</f>
        <v>108309.90861249014</v>
      </c>
      <c r="F713" s="219">
        <f>(F624/F612)*AV64</f>
        <v>221.99437581804978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925111667.43999994</v>
      </c>
      <c r="D715" s="202">
        <f>SUM(D616:D647)+SUM(D668:D713)</f>
        <v>17417243.009999998</v>
      </c>
      <c r="E715" s="202">
        <f>SUM(E624:E647)+SUM(E668:E713)</f>
        <v>102072410.65489954</v>
      </c>
      <c r="F715" s="202">
        <f>SUM(F625:F648)+SUM(F668:F713)</f>
        <v>685183.39436941128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925111667.43999994</v>
      </c>
      <c r="D716" s="202">
        <f>D615</f>
        <v>17417243.009999998</v>
      </c>
      <c r="E716" s="202">
        <f>E623</f>
        <v>102072410.65489954</v>
      </c>
      <c r="F716" s="202">
        <f>F624</f>
        <v>685183.3943694114</v>
      </c>
      <c r="G716" s="202">
        <f>G625</f>
        <v>10617333.656460036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281186856.51999998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Kadlec Regional Medical Center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350675557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192047804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68725107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3394555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6951039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0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484343848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27754289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27754289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10386492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4384862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232661007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138658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25099114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149353380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5978277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197025508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230976282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48320223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48320223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5251581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12231400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17482981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808877623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Kadlec Regional Medical Center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26680982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22412777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11458049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60551808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244463632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41964459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286428091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286428091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461897723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461897723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808877623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Kadlec Regional Medical Center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1267926646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1868541099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3136467745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28046163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2074630856.9300001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67624362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2170301381.9300003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966166363.06999969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1180915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527740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1176675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17359635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1582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5527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2298230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7771836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30322140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996488503.06999969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379311146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107774862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18076212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179509270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25000278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17580273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21034902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1594345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2987497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13878078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930879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10579502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2238135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1558812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9012360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112119839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958461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1168717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42276998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2630780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3915945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954137291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42351212.069999695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4330308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46681520.069999695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46681520.069999695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Kadlec Regional Medical Center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6303</v>
      </c>
      <c r="D9" s="238">
        <f>data!D59</f>
        <v>0</v>
      </c>
      <c r="E9" s="238">
        <f>data!E59</f>
        <v>65518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83.65</v>
      </c>
      <c r="D10" s="245">
        <f>data!D60</f>
        <v>0</v>
      </c>
      <c r="E10" s="245">
        <f>data!E60</f>
        <v>505.94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10093743</v>
      </c>
      <c r="D11" s="238">
        <f>data!D61</f>
        <v>0</v>
      </c>
      <c r="E11" s="238">
        <f>data!E61</f>
        <v>46620735</v>
      </c>
      <c r="F11" s="238">
        <f>data!F61</f>
        <v>0</v>
      </c>
      <c r="G11" s="238">
        <f>data!G61</f>
        <v>300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1024189</v>
      </c>
      <c r="D12" s="238">
        <f>data!D62</f>
        <v>0</v>
      </c>
      <c r="E12" s="238">
        <f>data!E62</f>
        <v>4000121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61740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1146014</v>
      </c>
      <c r="D14" s="238">
        <f>data!D64</f>
        <v>0</v>
      </c>
      <c r="E14" s="238">
        <f>data!E64</f>
        <v>6448443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41495</v>
      </c>
      <c r="D16" s="238">
        <f>data!D66</f>
        <v>0</v>
      </c>
      <c r="E16" s="238">
        <f>data!E66</f>
        <v>620534</v>
      </c>
      <c r="F16" s="238">
        <f>data!F66</f>
        <v>0</v>
      </c>
      <c r="G16" s="238">
        <f>data!G66</f>
        <v>17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375780</v>
      </c>
      <c r="D17" s="238">
        <f>data!D67</f>
        <v>0</v>
      </c>
      <c r="E17" s="238">
        <f>data!E67</f>
        <v>532752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220919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2833339</v>
      </c>
      <c r="D19" s="238">
        <f>data!D69</f>
        <v>0</v>
      </c>
      <c r="E19" s="238">
        <f>data!E69</f>
        <v>15462051</v>
      </c>
      <c r="F19" s="238">
        <f>data!F69</f>
        <v>0</v>
      </c>
      <c r="G19" s="238">
        <f>data!G69</f>
        <v>499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-407290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15514560</v>
      </c>
      <c r="D21" s="238">
        <f>data!D85</f>
        <v>0</v>
      </c>
      <c r="E21" s="238">
        <f>data!E85</f>
        <v>73560005</v>
      </c>
      <c r="F21" s="238">
        <f>data!F85</f>
        <v>0</v>
      </c>
      <c r="G21" s="238">
        <f>data!G85</f>
        <v>816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0</v>
      </c>
      <c r="D24" s="238">
        <f>data!D87</f>
        <v>0</v>
      </c>
      <c r="E24" s="238">
        <f>data!E87</f>
        <v>0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0</v>
      </c>
      <c r="D25" s="238">
        <f>data!D88</f>
        <v>0</v>
      </c>
      <c r="E25" s="238">
        <f>data!E88</f>
        <v>0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0</v>
      </c>
      <c r="D26" s="238">
        <f>data!D89</f>
        <v>0</v>
      </c>
      <c r="E26" s="238">
        <f>data!E89</f>
        <v>0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18850</v>
      </c>
      <c r="D28" s="238">
        <f>data!D90</f>
        <v>0</v>
      </c>
      <c r="E28" s="238">
        <f>data!E90</f>
        <v>159829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7269</v>
      </c>
      <c r="D30" s="238">
        <f>data!D92</f>
        <v>0</v>
      </c>
      <c r="E30" s="238">
        <f>data!E92</f>
        <v>61630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49.94</v>
      </c>
      <c r="D32" s="245">
        <f>data!D94</f>
        <v>0</v>
      </c>
      <c r="E32" s="245">
        <f>data!E94</f>
        <v>298.14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Kadlec Regional Medical Center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11783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2479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63.36</v>
      </c>
      <c r="D42" s="245">
        <f>data!K60</f>
        <v>27.87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68.62</v>
      </c>
      <c r="I42" s="245">
        <f>data!P60</f>
        <v>301.83999999999997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6934485</v>
      </c>
      <c r="D43" s="238">
        <f>data!K61</f>
        <v>3605822</v>
      </c>
      <c r="E43" s="238">
        <f>data!L61</f>
        <v>0</v>
      </c>
      <c r="F43" s="238">
        <f>data!M61</f>
        <v>0</v>
      </c>
      <c r="G43" s="238">
        <f>data!N61</f>
        <v>215</v>
      </c>
      <c r="H43" s="238">
        <f>data!O61</f>
        <v>6885535</v>
      </c>
      <c r="I43" s="238">
        <f>data!P61</f>
        <v>36598899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803927</v>
      </c>
      <c r="D44" s="238">
        <f>data!K62</f>
        <v>292095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1052161</v>
      </c>
      <c r="I44" s="238">
        <f>data!P62</f>
        <v>3229158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95500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1312803.5</v>
      </c>
      <c r="I45" s="238">
        <f>data!P63</f>
        <v>118748.89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1191319</v>
      </c>
      <c r="D46" s="238">
        <f>data!K64</f>
        <v>400038</v>
      </c>
      <c r="E46" s="238">
        <f>data!L64</f>
        <v>0</v>
      </c>
      <c r="F46" s="238">
        <f>data!M64</f>
        <v>0</v>
      </c>
      <c r="G46" s="238">
        <f>data!N64</f>
        <v>667</v>
      </c>
      <c r="H46" s="238">
        <f>data!O64</f>
        <v>1098493</v>
      </c>
      <c r="I46" s="238">
        <f>data!P64</f>
        <v>39901317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40151</v>
      </c>
      <c r="D48" s="238">
        <f>data!K66</f>
        <v>18478</v>
      </c>
      <c r="E48" s="238">
        <f>data!L66</f>
        <v>0</v>
      </c>
      <c r="F48" s="238">
        <f>data!M66</f>
        <v>0</v>
      </c>
      <c r="G48" s="238">
        <f>data!N66</f>
        <v>838</v>
      </c>
      <c r="H48" s="238">
        <f>data!O66</f>
        <v>983673</v>
      </c>
      <c r="I48" s="238">
        <f>data!P66</f>
        <v>690466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151319</v>
      </c>
      <c r="D49" s="238">
        <f>data!K67</f>
        <v>5670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59326</v>
      </c>
      <c r="I49" s="238">
        <f>data!P67</f>
        <v>3131698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230820</v>
      </c>
      <c r="E50" s="238">
        <f>data!L68</f>
        <v>0</v>
      </c>
      <c r="F50" s="238">
        <f>data!M68</f>
        <v>0</v>
      </c>
      <c r="G50" s="238">
        <f>data!N68</f>
        <v>250599</v>
      </c>
      <c r="H50" s="238">
        <f>data!O68</f>
        <v>14794</v>
      </c>
      <c r="I50" s="238">
        <f>data!P68</f>
        <v>2388979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2452492</v>
      </c>
      <c r="D51" s="238">
        <f>data!K69</f>
        <v>1116616</v>
      </c>
      <c r="E51" s="238">
        <f>data!L69</f>
        <v>0</v>
      </c>
      <c r="F51" s="238">
        <f>data!M69</f>
        <v>0</v>
      </c>
      <c r="G51" s="238">
        <f>data!N69</f>
        <v>3565</v>
      </c>
      <c r="H51" s="238">
        <f>data!O69</f>
        <v>2896583</v>
      </c>
      <c r="I51" s="238">
        <f>data!P69</f>
        <v>13605123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-96000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-568793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11669193</v>
      </c>
      <c r="D53" s="238">
        <f>data!K85</f>
        <v>5573539</v>
      </c>
      <c r="E53" s="238">
        <f>data!L85</f>
        <v>0</v>
      </c>
      <c r="F53" s="238">
        <f>data!M85</f>
        <v>0</v>
      </c>
      <c r="G53" s="238">
        <f>data!N85</f>
        <v>255884</v>
      </c>
      <c r="H53" s="238">
        <f>data!O85</f>
        <v>14303368.5</v>
      </c>
      <c r="I53" s="238">
        <f>data!P85</f>
        <v>99095595.890000001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0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0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0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11658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11405</v>
      </c>
      <c r="I60" s="238">
        <f>data!P90</f>
        <v>34460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4495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4398</v>
      </c>
      <c r="I62" s="238">
        <f>data!P92</f>
        <v>13288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49.84</v>
      </c>
      <c r="D64" s="245">
        <f>data!K94</f>
        <v>1.78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36.270000000000003</v>
      </c>
      <c r="I64" s="245">
        <f>data!P94</f>
        <v>78.48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Kadlec Regional Medical Center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46.9</v>
      </c>
      <c r="D74" s="245">
        <f>data!R60</f>
        <v>7.66</v>
      </c>
      <c r="E74" s="245">
        <f>data!S60</f>
        <v>0</v>
      </c>
      <c r="F74" s="245">
        <f>data!T60</f>
        <v>0</v>
      </c>
      <c r="G74" s="245">
        <f>data!U60</f>
        <v>65.790000000000006</v>
      </c>
      <c r="H74" s="245">
        <f>data!V60</f>
        <v>144.38</v>
      </c>
      <c r="I74" s="245">
        <f>data!W60</f>
        <v>12.75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5196450</v>
      </c>
      <c r="D75" s="238">
        <f>data!R61</f>
        <v>339062</v>
      </c>
      <c r="E75" s="238">
        <f>data!S61</f>
        <v>0</v>
      </c>
      <c r="F75" s="238">
        <f>data!T61</f>
        <v>0</v>
      </c>
      <c r="G75" s="238">
        <f>data!U61</f>
        <v>4734745</v>
      </c>
      <c r="H75" s="238">
        <f>data!V61</f>
        <v>21719487</v>
      </c>
      <c r="I75" s="238">
        <f>data!W61</f>
        <v>1509950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608982</v>
      </c>
      <c r="D76" s="238">
        <f>data!R62</f>
        <v>64698</v>
      </c>
      <c r="E76" s="238">
        <f>data!S62</f>
        <v>0</v>
      </c>
      <c r="F76" s="238">
        <f>data!T62</f>
        <v>0</v>
      </c>
      <c r="G76" s="238">
        <f>data!U62</f>
        <v>491399</v>
      </c>
      <c r="H76" s="238">
        <f>data!V62</f>
        <v>1736784</v>
      </c>
      <c r="I76" s="238">
        <f>data!W62</f>
        <v>150163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9103493.4700000007</v>
      </c>
      <c r="E77" s="238">
        <f>data!S63</f>
        <v>0</v>
      </c>
      <c r="F77" s="238">
        <f>data!T63</f>
        <v>0</v>
      </c>
      <c r="G77" s="238">
        <f>data!U63</f>
        <v>122996.39</v>
      </c>
      <c r="H77" s="238">
        <f>data!V63</f>
        <v>217926.55</v>
      </c>
      <c r="I77" s="238">
        <f>data!W63</f>
        <v>371.75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678891</v>
      </c>
      <c r="D78" s="238">
        <f>data!R64</f>
        <v>920399</v>
      </c>
      <c r="E78" s="238">
        <f>data!S64</f>
        <v>-661296</v>
      </c>
      <c r="F78" s="238">
        <f>data!T64</f>
        <v>1188</v>
      </c>
      <c r="G78" s="238">
        <f>data!U64</f>
        <v>2936595</v>
      </c>
      <c r="H78" s="238">
        <f>data!V64</f>
        <v>15662886</v>
      </c>
      <c r="I78" s="238">
        <f>data!W64</f>
        <v>349982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6279</v>
      </c>
      <c r="D80" s="238">
        <f>data!R66</f>
        <v>10260</v>
      </c>
      <c r="E80" s="238">
        <f>data!S66</f>
        <v>219309</v>
      </c>
      <c r="F80" s="238">
        <f>data!T66</f>
        <v>10</v>
      </c>
      <c r="G80" s="238">
        <f>data!U66</f>
        <v>3489186</v>
      </c>
      <c r="H80" s="238">
        <f>data!V66</f>
        <v>521744</v>
      </c>
      <c r="I80" s="238">
        <f>data!W66</f>
        <v>11678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84804</v>
      </c>
      <c r="D81" s="238">
        <f>data!R67</f>
        <v>9294</v>
      </c>
      <c r="E81" s="238">
        <f>data!S67</f>
        <v>0</v>
      </c>
      <c r="F81" s="238">
        <f>data!T67</f>
        <v>0</v>
      </c>
      <c r="G81" s="238">
        <f>data!U67</f>
        <v>250204</v>
      </c>
      <c r="H81" s="238">
        <f>data!V67</f>
        <v>560969</v>
      </c>
      <c r="I81" s="238">
        <f>data!W67</f>
        <v>349202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40611</v>
      </c>
      <c r="H82" s="238">
        <f>data!V68</f>
        <v>715161</v>
      </c>
      <c r="I82" s="238">
        <f>data!W68</f>
        <v>109475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1555545</v>
      </c>
      <c r="D83" s="238">
        <f>data!R69</f>
        <v>131899</v>
      </c>
      <c r="E83" s="238">
        <f>data!S69</f>
        <v>1312</v>
      </c>
      <c r="F83" s="238">
        <f>data!T69</f>
        <v>142</v>
      </c>
      <c r="G83" s="238">
        <f>data!U69</f>
        <v>4386370</v>
      </c>
      <c r="H83" s="238">
        <f>data!V69</f>
        <v>7510001</v>
      </c>
      <c r="I83" s="238">
        <f>data!W69</f>
        <v>461194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-211555</v>
      </c>
      <c r="I84" s="238">
        <f>-data!W84</f>
        <v>484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8130951</v>
      </c>
      <c r="D85" s="238">
        <f>data!R85</f>
        <v>10579105.470000001</v>
      </c>
      <c r="E85" s="238">
        <f>data!S85</f>
        <v>-440675</v>
      </c>
      <c r="F85" s="238">
        <f>data!T85</f>
        <v>1340</v>
      </c>
      <c r="G85" s="238">
        <f>data!U85</f>
        <v>16452106.390000001</v>
      </c>
      <c r="H85" s="238">
        <f>data!V85</f>
        <v>48433403.549999997</v>
      </c>
      <c r="I85" s="238">
        <f>data!W85</f>
        <v>2942499.75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0</v>
      </c>
      <c r="D88" s="238">
        <f>data!R87</f>
        <v>0</v>
      </c>
      <c r="E88" s="238">
        <f>data!S87</f>
        <v>0</v>
      </c>
      <c r="F88" s="238">
        <f>data!T87</f>
        <v>0</v>
      </c>
      <c r="G88" s="238">
        <f>data!U87</f>
        <v>0</v>
      </c>
      <c r="H88" s="238">
        <f>data!V87</f>
        <v>0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0</v>
      </c>
      <c r="D89" s="238">
        <f>data!R88</f>
        <v>0</v>
      </c>
      <c r="E89" s="238">
        <f>data!S88</f>
        <v>0</v>
      </c>
      <c r="F89" s="238">
        <f>data!T88</f>
        <v>0</v>
      </c>
      <c r="G89" s="238">
        <f>data!U88</f>
        <v>0</v>
      </c>
      <c r="H89" s="238">
        <f>data!V88</f>
        <v>0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0</v>
      </c>
      <c r="D90" s="238">
        <f>data!R89</f>
        <v>0</v>
      </c>
      <c r="E90" s="238">
        <f>data!S89</f>
        <v>0</v>
      </c>
      <c r="F90" s="238">
        <f>data!T89</f>
        <v>0</v>
      </c>
      <c r="G90" s="238">
        <f>data!U89</f>
        <v>0</v>
      </c>
      <c r="H90" s="238">
        <f>data!V89</f>
        <v>0</v>
      </c>
      <c r="I90" s="238">
        <f>data!W89</f>
        <v>0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13904</v>
      </c>
      <c r="D92" s="238">
        <f>data!R90</f>
        <v>0</v>
      </c>
      <c r="E92" s="238">
        <f>data!S90</f>
        <v>862</v>
      </c>
      <c r="F92" s="238">
        <f>data!T90</f>
        <v>522</v>
      </c>
      <c r="G92" s="238">
        <f>data!U90</f>
        <v>7101</v>
      </c>
      <c r="H92" s="238">
        <f>data!V90</f>
        <v>11396</v>
      </c>
      <c r="I92" s="238">
        <f>data!W90</f>
        <v>3095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5361</v>
      </c>
      <c r="D94" s="238">
        <f>data!R92</f>
        <v>0</v>
      </c>
      <c r="E94" s="238">
        <f>data!S92</f>
        <v>332</v>
      </c>
      <c r="F94" s="238">
        <f>data!T92</f>
        <v>201</v>
      </c>
      <c r="G94" s="238">
        <f>data!U92</f>
        <v>2738</v>
      </c>
      <c r="H94" s="238">
        <f>data!V92</f>
        <v>4394</v>
      </c>
      <c r="I94" s="238">
        <f>data!W92</f>
        <v>1193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30.4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28.29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Kadlec Regional Medical Center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17.77</v>
      </c>
      <c r="D106" s="245">
        <f>data!Y60</f>
        <v>67.650000000000006</v>
      </c>
      <c r="E106" s="245">
        <f>data!Z60</f>
        <v>134.68</v>
      </c>
      <c r="F106" s="245">
        <f>data!AA60</f>
        <v>6.95</v>
      </c>
      <c r="G106" s="245">
        <f>data!AB60</f>
        <v>46.29</v>
      </c>
      <c r="H106" s="245">
        <f>data!AC60</f>
        <v>43.37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1579432</v>
      </c>
      <c r="D107" s="238">
        <f>data!Y61</f>
        <v>6684325</v>
      </c>
      <c r="E107" s="238">
        <f>data!Z61</f>
        <v>17157413</v>
      </c>
      <c r="F107" s="238">
        <f>data!AA61</f>
        <v>819395</v>
      </c>
      <c r="G107" s="238">
        <f>data!AB61</f>
        <v>4507827</v>
      </c>
      <c r="H107" s="238">
        <f>data!AC61</f>
        <v>3290281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177325</v>
      </c>
      <c r="D108" s="238">
        <f>data!Y62</f>
        <v>749068</v>
      </c>
      <c r="E108" s="238">
        <f>data!Z62</f>
        <v>1598084</v>
      </c>
      <c r="F108" s="238">
        <f>data!AA62</f>
        <v>82384</v>
      </c>
      <c r="G108" s="238">
        <f>data!AB62</f>
        <v>471529</v>
      </c>
      <c r="H108" s="238">
        <f>data!AC62</f>
        <v>399845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813057.57</v>
      </c>
      <c r="E109" s="238">
        <f>data!Z63</f>
        <v>-78078.92</v>
      </c>
      <c r="F109" s="238">
        <f>data!AA63</f>
        <v>0</v>
      </c>
      <c r="G109" s="238">
        <f>data!AB63</f>
        <v>0</v>
      </c>
      <c r="H109" s="238">
        <f>data!AC63</f>
        <v>9310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1121734</v>
      </c>
      <c r="D110" s="238">
        <f>data!Y64</f>
        <v>9496920</v>
      </c>
      <c r="E110" s="238">
        <f>data!Z64</f>
        <v>47233526</v>
      </c>
      <c r="F110" s="238">
        <f>data!AA64</f>
        <v>2732366</v>
      </c>
      <c r="G110" s="238">
        <f>data!AB64</f>
        <v>26758299</v>
      </c>
      <c r="H110" s="238">
        <f>data!AC64</f>
        <v>590560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17707</v>
      </c>
      <c r="D112" s="238">
        <f>data!Y66</f>
        <v>145572</v>
      </c>
      <c r="E112" s="238">
        <f>data!Z66</f>
        <v>1344207</v>
      </c>
      <c r="F112" s="238">
        <f>data!AA66</f>
        <v>113616</v>
      </c>
      <c r="G112" s="238">
        <f>data!AB66</f>
        <v>1122879</v>
      </c>
      <c r="H112" s="238">
        <f>data!AC66</f>
        <v>1169114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258248</v>
      </c>
      <c r="D113" s="238">
        <f>data!Y67</f>
        <v>657660</v>
      </c>
      <c r="E113" s="238">
        <f>data!Z67</f>
        <v>1128888</v>
      </c>
      <c r="F113" s="238">
        <f>data!AA67</f>
        <v>246938</v>
      </c>
      <c r="G113" s="238">
        <f>data!AB67</f>
        <v>80333</v>
      </c>
      <c r="H113" s="238">
        <f>data!AC67</f>
        <v>78318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96456</v>
      </c>
      <c r="D114" s="238">
        <f>data!Y68</f>
        <v>646202</v>
      </c>
      <c r="E114" s="238">
        <f>data!Z68</f>
        <v>843892</v>
      </c>
      <c r="F114" s="238">
        <f>data!AA68</f>
        <v>105907</v>
      </c>
      <c r="G114" s="238">
        <f>data!AB68</f>
        <v>1006034</v>
      </c>
      <c r="H114" s="238">
        <f>data!AC68</f>
        <v>238758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820545</v>
      </c>
      <c r="D115" s="238">
        <f>data!Y69</f>
        <v>2737913</v>
      </c>
      <c r="E115" s="238">
        <f>data!Z69</f>
        <v>6329553</v>
      </c>
      <c r="F115" s="238">
        <f>data!AA69</f>
        <v>209083</v>
      </c>
      <c r="G115" s="238">
        <f>data!AB69</f>
        <v>2299602</v>
      </c>
      <c r="H115" s="238">
        <f>data!AC69</f>
        <v>3012288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-23365</v>
      </c>
      <c r="D116" s="238">
        <f>-data!Y84</f>
        <v>-6472</v>
      </c>
      <c r="E116" s="238">
        <f>-data!Z84</f>
        <v>-33270</v>
      </c>
      <c r="F116" s="238">
        <f>-data!AA84</f>
        <v>0</v>
      </c>
      <c r="G116" s="238">
        <f>-data!AB84</f>
        <v>-17359635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4048082</v>
      </c>
      <c r="D117" s="238">
        <f>data!Y85</f>
        <v>21924245.57</v>
      </c>
      <c r="E117" s="238">
        <f>data!Z85</f>
        <v>75524214.079999998</v>
      </c>
      <c r="F117" s="238">
        <f>data!AA85</f>
        <v>4309689</v>
      </c>
      <c r="G117" s="238">
        <f>data!AB85</f>
        <v>18886868</v>
      </c>
      <c r="H117" s="238">
        <f>data!AC85</f>
        <v>8788474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0</v>
      </c>
      <c r="D120" s="238">
        <f>data!Y87</f>
        <v>0</v>
      </c>
      <c r="E120" s="238">
        <f>data!Z87</f>
        <v>0</v>
      </c>
      <c r="F120" s="238">
        <f>data!AA87</f>
        <v>0</v>
      </c>
      <c r="G120" s="238">
        <f>data!AB87</f>
        <v>0</v>
      </c>
      <c r="H120" s="238">
        <f>data!AC87</f>
        <v>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0</v>
      </c>
      <c r="D121" s="238">
        <f>data!Y88</f>
        <v>0</v>
      </c>
      <c r="E121" s="238">
        <f>data!Z88</f>
        <v>0</v>
      </c>
      <c r="F121" s="238">
        <f>data!AA88</f>
        <v>0</v>
      </c>
      <c r="G121" s="238">
        <f>data!AB88</f>
        <v>0</v>
      </c>
      <c r="H121" s="238">
        <f>data!AC88</f>
        <v>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0</v>
      </c>
      <c r="D122" s="238">
        <f>data!Y89</f>
        <v>0</v>
      </c>
      <c r="E122" s="238">
        <f>data!Z89</f>
        <v>0</v>
      </c>
      <c r="F122" s="238">
        <f>data!AA89</f>
        <v>0</v>
      </c>
      <c r="G122" s="238">
        <f>data!AB89</f>
        <v>0</v>
      </c>
      <c r="H122" s="238">
        <f>data!AC89</f>
        <v>0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1984</v>
      </c>
      <c r="D124" s="238">
        <f>data!Y90</f>
        <v>9604</v>
      </c>
      <c r="E124" s="238">
        <f>data!Z90</f>
        <v>0</v>
      </c>
      <c r="F124" s="238">
        <f>data!AA90</f>
        <v>1860</v>
      </c>
      <c r="G124" s="238">
        <f>data!AB90</f>
        <v>4712</v>
      </c>
      <c r="H124" s="238">
        <f>data!AC90</f>
        <v>638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765</v>
      </c>
      <c r="D126" s="238">
        <f>data!Y92</f>
        <v>3703</v>
      </c>
      <c r="E126" s="238">
        <f>data!Z92</f>
        <v>0</v>
      </c>
      <c r="F126" s="238">
        <f>data!AA92</f>
        <v>717</v>
      </c>
      <c r="G126" s="238">
        <f>data!AB92</f>
        <v>1817</v>
      </c>
      <c r="H126" s="238">
        <f>data!AC92</f>
        <v>246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7.05</v>
      </c>
      <c r="E128" s="245">
        <f>data!Z94</f>
        <v>30.35</v>
      </c>
      <c r="F128" s="245">
        <f>data!AA94</f>
        <v>0</v>
      </c>
      <c r="G128" s="245">
        <f>data!AB94</f>
        <v>0</v>
      </c>
      <c r="H128" s="245">
        <f>data!AC94</f>
        <v>5.72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Kadlec Regional Medical Center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61.13</v>
      </c>
      <c r="D138" s="245">
        <f>data!AF60</f>
        <v>0</v>
      </c>
      <c r="E138" s="245">
        <f>data!AG60</f>
        <v>164.59</v>
      </c>
      <c r="F138" s="245">
        <f>data!AH60</f>
        <v>0</v>
      </c>
      <c r="G138" s="245">
        <f>data!AI60</f>
        <v>0</v>
      </c>
      <c r="H138" s="245">
        <f>data!AJ60</f>
        <v>618.04</v>
      </c>
      <c r="I138" s="245">
        <f>data!AK60</f>
        <v>19.39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6166735</v>
      </c>
      <c r="D139" s="238">
        <f>data!AF61</f>
        <v>0</v>
      </c>
      <c r="E139" s="238">
        <f>data!AG61</f>
        <v>19108687</v>
      </c>
      <c r="F139" s="238">
        <f>data!AH61</f>
        <v>0</v>
      </c>
      <c r="G139" s="238">
        <f>data!AI61</f>
        <v>0</v>
      </c>
      <c r="H139" s="238">
        <f>data!AJ61</f>
        <v>85319666</v>
      </c>
      <c r="I139" s="238">
        <f>data!AK61</f>
        <v>2148819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695167</v>
      </c>
      <c r="D140" s="238">
        <f>data!AF62</f>
        <v>0</v>
      </c>
      <c r="E140" s="238">
        <f>data!AG62</f>
        <v>1808171</v>
      </c>
      <c r="F140" s="238">
        <f>data!AH62</f>
        <v>0</v>
      </c>
      <c r="G140" s="238">
        <f>data!AI62</f>
        <v>0</v>
      </c>
      <c r="H140" s="238">
        <f>data!AJ62</f>
        <v>7165096</v>
      </c>
      <c r="I140" s="238">
        <f>data!AK62</f>
        <v>270253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55.44</v>
      </c>
      <c r="D141" s="238">
        <f>data!AF63</f>
        <v>0</v>
      </c>
      <c r="E141" s="238">
        <f>data!AG63</f>
        <v>1038986.34</v>
      </c>
      <c r="F141" s="238">
        <f>data!AH63</f>
        <v>0</v>
      </c>
      <c r="G141" s="238">
        <f>data!AI63</f>
        <v>0</v>
      </c>
      <c r="H141" s="238">
        <f>data!AJ63</f>
        <v>80794.94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62934</v>
      </c>
      <c r="D142" s="238">
        <f>data!AF64</f>
        <v>0</v>
      </c>
      <c r="E142" s="238">
        <f>data!AG64</f>
        <v>2803480</v>
      </c>
      <c r="F142" s="238">
        <f>data!AH64</f>
        <v>0</v>
      </c>
      <c r="G142" s="238">
        <f>data!AI64</f>
        <v>0</v>
      </c>
      <c r="H142" s="238">
        <f>data!AJ64</f>
        <v>14708434</v>
      </c>
      <c r="I142" s="238">
        <f>data!AK64</f>
        <v>17784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28776</v>
      </c>
      <c r="D144" s="238">
        <f>data!AF66</f>
        <v>0</v>
      </c>
      <c r="E144" s="238">
        <f>data!AG66</f>
        <v>785506</v>
      </c>
      <c r="F144" s="238">
        <f>data!AH66</f>
        <v>0</v>
      </c>
      <c r="G144" s="238">
        <f>data!AI66</f>
        <v>0</v>
      </c>
      <c r="H144" s="238">
        <f>data!AJ66</f>
        <v>1575103</v>
      </c>
      <c r="I144" s="238">
        <f>data!AK66</f>
        <v>5202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28732</v>
      </c>
      <c r="D145" s="238">
        <f>data!AF67</f>
        <v>0</v>
      </c>
      <c r="E145" s="238">
        <f>data!AG67</f>
        <v>206843</v>
      </c>
      <c r="F145" s="238">
        <f>data!AH67</f>
        <v>0</v>
      </c>
      <c r="G145" s="238">
        <f>data!AI67</f>
        <v>0</v>
      </c>
      <c r="H145" s="238">
        <f>data!AJ67</f>
        <v>594949</v>
      </c>
      <c r="I145" s="238">
        <f>data!AK67</f>
        <v>4170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625230</v>
      </c>
      <c r="D146" s="238">
        <f>data!AF68</f>
        <v>0</v>
      </c>
      <c r="E146" s="238">
        <f>data!AG68</f>
        <v>961056</v>
      </c>
      <c r="F146" s="238">
        <f>data!AH68</f>
        <v>0</v>
      </c>
      <c r="G146" s="238">
        <f>data!AI68</f>
        <v>0</v>
      </c>
      <c r="H146" s="238">
        <f>data!AJ68</f>
        <v>8884997</v>
      </c>
      <c r="I146" s="238">
        <f>data!AK68</f>
        <v>112168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1885975</v>
      </c>
      <c r="D147" s="238">
        <f>data!AF69</f>
        <v>0</v>
      </c>
      <c r="E147" s="238">
        <f>data!AG69</f>
        <v>6218774</v>
      </c>
      <c r="F147" s="238">
        <f>data!AH69</f>
        <v>0</v>
      </c>
      <c r="G147" s="238">
        <f>data!AI69</f>
        <v>0</v>
      </c>
      <c r="H147" s="238">
        <f>data!AJ69</f>
        <v>32128809</v>
      </c>
      <c r="I147" s="238">
        <f>data!AK69</f>
        <v>650622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-1979</v>
      </c>
      <c r="D148" s="238">
        <f>-data!AF84</f>
        <v>0</v>
      </c>
      <c r="E148" s="238">
        <f>-data!AG84</f>
        <v>-97</v>
      </c>
      <c r="F148" s="238">
        <f>-data!AH84</f>
        <v>0</v>
      </c>
      <c r="G148" s="238">
        <f>-data!AI84</f>
        <v>0</v>
      </c>
      <c r="H148" s="238">
        <f>-data!AJ84</f>
        <v>-1126346</v>
      </c>
      <c r="I148" s="238">
        <f>-data!AK84</f>
        <v>-390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9491625.4400000013</v>
      </c>
      <c r="D149" s="238">
        <f>data!AF85</f>
        <v>0</v>
      </c>
      <c r="E149" s="238">
        <f>data!AG85</f>
        <v>32931406.34</v>
      </c>
      <c r="F149" s="238">
        <f>data!AH85</f>
        <v>0</v>
      </c>
      <c r="G149" s="238">
        <f>data!AI85</f>
        <v>0</v>
      </c>
      <c r="H149" s="238">
        <f>data!AJ85</f>
        <v>149331502.94</v>
      </c>
      <c r="I149" s="238">
        <f>data!AK85</f>
        <v>3208628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0</v>
      </c>
      <c r="D152" s="238">
        <f>data!AF87</f>
        <v>0</v>
      </c>
      <c r="E152" s="238">
        <f>data!AG87</f>
        <v>0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0</v>
      </c>
      <c r="D153" s="238">
        <f>data!AF88</f>
        <v>0</v>
      </c>
      <c r="E153" s="238">
        <f>data!AG88</f>
        <v>0</v>
      </c>
      <c r="F153" s="238">
        <f>data!AH88</f>
        <v>0</v>
      </c>
      <c r="G153" s="238">
        <f>data!AI88</f>
        <v>0</v>
      </c>
      <c r="H153" s="238">
        <f>data!AJ88</f>
        <v>0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0</v>
      </c>
      <c r="D154" s="238">
        <f>data!AF89</f>
        <v>0</v>
      </c>
      <c r="E154" s="238">
        <f>data!AG89</f>
        <v>0</v>
      </c>
      <c r="F154" s="238">
        <f>data!AH89</f>
        <v>0</v>
      </c>
      <c r="G154" s="238">
        <f>data!AI89</f>
        <v>0</v>
      </c>
      <c r="H154" s="238">
        <f>data!AJ89</f>
        <v>0</v>
      </c>
      <c r="I154" s="238">
        <f>data!AK89</f>
        <v>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1895</v>
      </c>
      <c r="D156" s="238">
        <f>data!AF90</f>
        <v>0</v>
      </c>
      <c r="E156" s="238">
        <f>data!AG90</f>
        <v>21216</v>
      </c>
      <c r="F156" s="238">
        <f>data!AH90</f>
        <v>0</v>
      </c>
      <c r="G156" s="238">
        <f>data!AI90</f>
        <v>0</v>
      </c>
      <c r="H156" s="238">
        <f>data!AJ90</f>
        <v>4652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731</v>
      </c>
      <c r="D158" s="238">
        <f>data!AF92</f>
        <v>0</v>
      </c>
      <c r="E158" s="238">
        <f>data!AG92</f>
        <v>8181</v>
      </c>
      <c r="F158" s="238">
        <f>data!AH92</f>
        <v>0</v>
      </c>
      <c r="G158" s="238">
        <f>data!AI92</f>
        <v>0</v>
      </c>
      <c r="H158" s="238">
        <f>data!AJ92</f>
        <v>1794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77.5</v>
      </c>
      <c r="F160" s="245">
        <f>data!AH94</f>
        <v>0</v>
      </c>
      <c r="G160" s="245">
        <f>data!AI94</f>
        <v>0</v>
      </c>
      <c r="H160" s="245">
        <f>data!AJ94</f>
        <v>40.049999999999997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Kadlec Regional Medical Center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13.28</v>
      </c>
      <c r="D170" s="245">
        <f>data!AM60</f>
        <v>0</v>
      </c>
      <c r="E170" s="245">
        <f>data!AN60</f>
        <v>0</v>
      </c>
      <c r="F170" s="245">
        <f>data!AO60</f>
        <v>44.86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1363086</v>
      </c>
      <c r="D171" s="238">
        <f>data!AM61</f>
        <v>0</v>
      </c>
      <c r="E171" s="238">
        <f>data!AN61</f>
        <v>0</v>
      </c>
      <c r="F171" s="238">
        <f>data!AO61</f>
        <v>4334268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181615</v>
      </c>
      <c r="D172" s="238">
        <f>data!AM62</f>
        <v>0</v>
      </c>
      <c r="E172" s="238">
        <f>data!AN62</f>
        <v>0</v>
      </c>
      <c r="F172" s="238">
        <f>data!AO62</f>
        <v>414248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7349</v>
      </c>
      <c r="D174" s="238">
        <f>data!AM64</f>
        <v>0</v>
      </c>
      <c r="E174" s="238">
        <f>data!AN64</f>
        <v>0</v>
      </c>
      <c r="F174" s="238">
        <f>data!AO64</f>
        <v>397328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1081</v>
      </c>
      <c r="D176" s="238">
        <f>data!AM66</f>
        <v>0</v>
      </c>
      <c r="E176" s="238">
        <f>data!AN66</f>
        <v>0</v>
      </c>
      <c r="F176" s="238">
        <f>data!AO66</f>
        <v>1246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12107</v>
      </c>
      <c r="D177" s="238">
        <f>data!AM67</f>
        <v>0</v>
      </c>
      <c r="E177" s="238">
        <f>data!AN67</f>
        <v>0</v>
      </c>
      <c r="F177" s="238">
        <f>data!AO67</f>
        <v>2425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112168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414471</v>
      </c>
      <c r="D179" s="238">
        <f>data!AM69</f>
        <v>0</v>
      </c>
      <c r="E179" s="238">
        <f>data!AN69</f>
        <v>0</v>
      </c>
      <c r="F179" s="238">
        <f>data!AO69</f>
        <v>1298980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-5323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2086554</v>
      </c>
      <c r="D181" s="238">
        <f>data!AM85</f>
        <v>0</v>
      </c>
      <c r="E181" s="238">
        <f>data!AN85</f>
        <v>0</v>
      </c>
      <c r="F181" s="238">
        <f>data!AO85</f>
        <v>6448495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291</v>
      </c>
      <c r="D188" s="238">
        <f>data!AM90</f>
        <v>0</v>
      </c>
      <c r="E188" s="238">
        <f>data!AN90</f>
        <v>0</v>
      </c>
      <c r="F188" s="238">
        <f>data!AO90</f>
        <v>9715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112</v>
      </c>
      <c r="D190" s="238">
        <f>data!AM92</f>
        <v>0</v>
      </c>
      <c r="E190" s="238">
        <f>data!AN92</f>
        <v>0</v>
      </c>
      <c r="F190" s="238">
        <f>data!AO92</f>
        <v>3746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30.1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Kadlec Regional Medical Center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4.29</v>
      </c>
      <c r="G202" s="245">
        <f>data!AW60</f>
        <v>0</v>
      </c>
      <c r="H202" s="245">
        <f>data!AX60</f>
        <v>0</v>
      </c>
      <c r="I202" s="245">
        <f>data!AY60</f>
        <v>98.66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541834</v>
      </c>
      <c r="G203" s="238">
        <f>data!AW61</f>
        <v>199811</v>
      </c>
      <c r="H203" s="238">
        <f>data!AX61</f>
        <v>0</v>
      </c>
      <c r="I203" s="238">
        <f>data!AY61</f>
        <v>5026474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61485</v>
      </c>
      <c r="G204" s="238">
        <f>data!AW62</f>
        <v>0</v>
      </c>
      <c r="H204" s="238">
        <f>data!AX62</f>
        <v>0</v>
      </c>
      <c r="I204" s="238">
        <f>data!AY62</f>
        <v>556024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57312</v>
      </c>
      <c r="G206" s="238">
        <f>data!AW64</f>
        <v>274</v>
      </c>
      <c r="H206" s="238">
        <f>data!AX64</f>
        <v>0</v>
      </c>
      <c r="I206" s="238">
        <f>data!AY64</f>
        <v>463497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1004</v>
      </c>
      <c r="G208" s="238">
        <f>data!AW66</f>
        <v>219961</v>
      </c>
      <c r="H208" s="238">
        <f>data!AX66</f>
        <v>0</v>
      </c>
      <c r="I208" s="238">
        <f>data!AY66</f>
        <v>3423029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40504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48173</v>
      </c>
      <c r="G210" s="238">
        <f>data!AW68</f>
        <v>0</v>
      </c>
      <c r="H210" s="238">
        <f>data!AX68</f>
        <v>0</v>
      </c>
      <c r="I210" s="238">
        <f>data!AY68</f>
        <v>58292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163526</v>
      </c>
      <c r="G211" s="238">
        <f>data!AW69</f>
        <v>51387</v>
      </c>
      <c r="H211" s="238">
        <f>data!AX69</f>
        <v>0</v>
      </c>
      <c r="I211" s="238">
        <f>data!AY69</f>
        <v>1677459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-2298230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873334</v>
      </c>
      <c r="G213" s="238">
        <f>data!AW85</f>
        <v>471433</v>
      </c>
      <c r="H213" s="238">
        <f>data!AX85</f>
        <v>0</v>
      </c>
      <c r="I213" s="238">
        <f>data!AY85</f>
        <v>8947049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10773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1.88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Kadlec Regional Medical Center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429234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34.46</v>
      </c>
      <c r="F234" s="245">
        <f>data!BC60</f>
        <v>0</v>
      </c>
      <c r="G234" s="245">
        <f>data!BD60</f>
        <v>0</v>
      </c>
      <c r="H234" s="245">
        <f>data!BE60</f>
        <v>127.52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3677250</v>
      </c>
      <c r="F235" s="238">
        <f>data!BC61</f>
        <v>0</v>
      </c>
      <c r="G235" s="238">
        <f>data!BD61</f>
        <v>0</v>
      </c>
      <c r="H235" s="238">
        <f>data!BE61</f>
        <v>6504748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398710</v>
      </c>
      <c r="F236" s="238">
        <f>data!BC62</f>
        <v>0</v>
      </c>
      <c r="G236" s="238">
        <f>data!BD62</f>
        <v>7048</v>
      </c>
      <c r="H236" s="238">
        <f>data!BE62</f>
        <v>683195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45540.01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32884</v>
      </c>
      <c r="F238" s="238">
        <f>data!BC64</f>
        <v>0</v>
      </c>
      <c r="G238" s="238">
        <f>data!BD64</f>
        <v>107170</v>
      </c>
      <c r="H238" s="238">
        <f>data!BE64</f>
        <v>1722881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0</v>
      </c>
      <c r="E240" s="238">
        <f>data!BB66</f>
        <v>543380</v>
      </c>
      <c r="F240" s="238">
        <f>data!BC66</f>
        <v>0</v>
      </c>
      <c r="G240" s="238">
        <f>data!BD66</f>
        <v>26176</v>
      </c>
      <c r="H240" s="238">
        <f>data!BE66</f>
        <v>736970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108</v>
      </c>
      <c r="H241" s="238">
        <f>data!BE67</f>
        <v>1084187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257915</v>
      </c>
      <c r="F242" s="238">
        <f>data!BC68</f>
        <v>0</v>
      </c>
      <c r="G242" s="238">
        <f>data!BD68</f>
        <v>0</v>
      </c>
      <c r="H242" s="238">
        <f>data!BE68</f>
        <v>96419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0</v>
      </c>
      <c r="E243" s="238">
        <f>data!BB69</f>
        <v>1169057</v>
      </c>
      <c r="F243" s="238">
        <f>data!BC69</f>
        <v>0</v>
      </c>
      <c r="G243" s="238">
        <f>data!BD69</f>
        <v>198709</v>
      </c>
      <c r="H243" s="238">
        <f>data!BE69</f>
        <v>6544885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-1582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0</v>
      </c>
      <c r="E245" s="238">
        <f>data!BB85</f>
        <v>6079196</v>
      </c>
      <c r="F245" s="238">
        <f>data!BC85</f>
        <v>0</v>
      </c>
      <c r="G245" s="238">
        <f>data!BD85</f>
        <v>339211</v>
      </c>
      <c r="H245" s="238">
        <f>data!BE85</f>
        <v>17417243.009999998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0</v>
      </c>
      <c r="E252" s="254">
        <f>data!BB90</f>
        <v>1009</v>
      </c>
      <c r="F252" s="254">
        <f>data!BC90</f>
        <v>0</v>
      </c>
      <c r="G252" s="254">
        <f>data!BD90</f>
        <v>5858</v>
      </c>
      <c r="H252" s="254">
        <f>data!BE90</f>
        <v>51865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389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Kadlec Regional Medical Center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19.18</v>
      </c>
      <c r="D266" s="245">
        <f>data!BH60</f>
        <v>0.8</v>
      </c>
      <c r="E266" s="245">
        <f>data!BI60</f>
        <v>0</v>
      </c>
      <c r="F266" s="245">
        <f>data!BJ60</f>
        <v>0</v>
      </c>
      <c r="G266" s="245">
        <f>data!BK60</f>
        <v>33.229999999999997</v>
      </c>
      <c r="H266" s="245">
        <f>data!BL60</f>
        <v>43.42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819252</v>
      </c>
      <c r="D267" s="238">
        <f>data!BH61</f>
        <v>59466</v>
      </c>
      <c r="E267" s="238">
        <f>data!BI61</f>
        <v>0</v>
      </c>
      <c r="F267" s="238">
        <f>data!BJ61</f>
        <v>143988</v>
      </c>
      <c r="G267" s="238">
        <f>data!BK61</f>
        <v>1795046</v>
      </c>
      <c r="H267" s="238">
        <f>data!BL61</f>
        <v>2730281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93786</v>
      </c>
      <c r="D268" s="238">
        <f>data!BH62</f>
        <v>7179</v>
      </c>
      <c r="E268" s="238">
        <f>data!BI62</f>
        <v>256</v>
      </c>
      <c r="F268" s="238">
        <f>data!BJ62</f>
        <v>0</v>
      </c>
      <c r="G268" s="238">
        <f>data!BK62</f>
        <v>183635</v>
      </c>
      <c r="H268" s="238">
        <f>data!BL62</f>
        <v>273918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7067</v>
      </c>
      <c r="D270" s="238">
        <f>data!BH64</f>
        <v>83</v>
      </c>
      <c r="E270" s="238">
        <f>data!BI64</f>
        <v>8197</v>
      </c>
      <c r="F270" s="238">
        <f>data!BJ64</f>
        <v>0</v>
      </c>
      <c r="G270" s="238">
        <f>data!BK64</f>
        <v>10325</v>
      </c>
      <c r="H270" s="238">
        <f>data!BL64</f>
        <v>70871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3122</v>
      </c>
      <c r="D272" s="238">
        <f>data!BH66</f>
        <v>44722</v>
      </c>
      <c r="E272" s="238">
        <f>data!BI66</f>
        <v>661154</v>
      </c>
      <c r="F272" s="238">
        <f>data!BJ66</f>
        <v>26</v>
      </c>
      <c r="G272" s="238">
        <f>data!BK66</f>
        <v>8655</v>
      </c>
      <c r="H272" s="238">
        <f>data!BL66</f>
        <v>25421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4310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165680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247086</v>
      </c>
      <c r="D275" s="238">
        <f>data!BH69</f>
        <v>20148</v>
      </c>
      <c r="E275" s="238">
        <f>data!BI69</f>
        <v>0</v>
      </c>
      <c r="F275" s="238">
        <f>data!BJ69</f>
        <v>42561</v>
      </c>
      <c r="G275" s="238">
        <f>data!BK69</f>
        <v>544290</v>
      </c>
      <c r="H275" s="238">
        <f>data!BL69</f>
        <v>818177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1170313</v>
      </c>
      <c r="D277" s="238">
        <f>data!BH85</f>
        <v>131598</v>
      </c>
      <c r="E277" s="238">
        <f>data!BI85</f>
        <v>673917</v>
      </c>
      <c r="F277" s="238">
        <f>data!BJ85</f>
        <v>186575</v>
      </c>
      <c r="G277" s="238">
        <f>data!BK85</f>
        <v>2707631</v>
      </c>
      <c r="H277" s="238">
        <f>data!BL85</f>
        <v>3918668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15</v>
      </c>
      <c r="D284" s="254">
        <f>data!BH90</f>
        <v>4629</v>
      </c>
      <c r="E284" s="254">
        <f>data!BI90</f>
        <v>0</v>
      </c>
      <c r="F284" s="254">
        <f>data!BJ90</f>
        <v>256</v>
      </c>
      <c r="G284" s="254">
        <f>data!BK90</f>
        <v>0</v>
      </c>
      <c r="H284" s="254">
        <f>data!BL90</f>
        <v>1748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1785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674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Kadlec Regional Medical Center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74.22</v>
      </c>
      <c r="D298" s="245">
        <f>data!BO60</f>
        <v>3.04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3.35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10666716</v>
      </c>
      <c r="D299" s="238">
        <f>data!BO61</f>
        <v>307323</v>
      </c>
      <c r="E299" s="238">
        <f>data!BP61</f>
        <v>0</v>
      </c>
      <c r="F299" s="238">
        <f>data!BQ61</f>
        <v>0</v>
      </c>
      <c r="G299" s="238">
        <f>data!BR61</f>
        <v>129287</v>
      </c>
      <c r="H299" s="238">
        <f>data!BS61</f>
        <v>216904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826662</v>
      </c>
      <c r="D300" s="238">
        <f>data!BO62</f>
        <v>71918880</v>
      </c>
      <c r="E300" s="238">
        <f>data!BP62</f>
        <v>372</v>
      </c>
      <c r="F300" s="238">
        <f>data!BQ62</f>
        <v>0</v>
      </c>
      <c r="G300" s="238">
        <f>data!BR62</f>
        <v>0</v>
      </c>
      <c r="H300" s="238">
        <f>data!BS62</f>
        <v>22064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386288.39000000007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368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600039</v>
      </c>
      <c r="D302" s="238">
        <f>data!BO64</f>
        <v>85</v>
      </c>
      <c r="E302" s="238">
        <f>data!BP64</f>
        <v>6096</v>
      </c>
      <c r="F302" s="238">
        <f>data!BQ64</f>
        <v>0</v>
      </c>
      <c r="G302" s="238">
        <f>data!BR64</f>
        <v>936</v>
      </c>
      <c r="H302" s="238">
        <f>data!BS64</f>
        <v>6646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3833637</v>
      </c>
      <c r="D304" s="238">
        <f>data!BO66</f>
        <v>20580</v>
      </c>
      <c r="E304" s="238">
        <f>data!BP66</f>
        <v>15122</v>
      </c>
      <c r="F304" s="238">
        <f>data!BQ66</f>
        <v>0</v>
      </c>
      <c r="G304" s="238">
        <f>data!BR66</f>
        <v>700348</v>
      </c>
      <c r="H304" s="238">
        <f>data!BS66</f>
        <v>389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7204359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867481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12668760</v>
      </c>
      <c r="D307" s="238">
        <f>data!BO69</f>
        <v>759328</v>
      </c>
      <c r="E307" s="238">
        <f>data!BP69</f>
        <v>121922</v>
      </c>
      <c r="F307" s="238">
        <f>data!BQ69</f>
        <v>0</v>
      </c>
      <c r="G307" s="238">
        <f>data!BR69</f>
        <v>495203</v>
      </c>
      <c r="H307" s="238">
        <f>data!BS69</f>
        <v>70280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-374412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-739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36679530.390000001</v>
      </c>
      <c r="D309" s="238">
        <f>data!BO85</f>
        <v>73006196</v>
      </c>
      <c r="E309" s="238">
        <f>data!BP85</f>
        <v>143512</v>
      </c>
      <c r="F309" s="238">
        <f>data!BQ85</f>
        <v>0</v>
      </c>
      <c r="G309" s="238">
        <f>data!BR85</f>
        <v>1326142</v>
      </c>
      <c r="H309" s="238">
        <f>data!BS85</f>
        <v>315544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11046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1747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674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Kadlec Regional Medical Center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33.26</v>
      </c>
      <c r="E330" s="245">
        <f>data!BW60</f>
        <v>50.54</v>
      </c>
      <c r="F330" s="245">
        <f>data!BX60</f>
        <v>0</v>
      </c>
      <c r="G330" s="245">
        <f>data!BY60</f>
        <v>24.63</v>
      </c>
      <c r="H330" s="245">
        <f>data!BZ60</f>
        <v>41.52</v>
      </c>
      <c r="I330" s="245">
        <f>data!CA60</f>
        <v>70.66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1840429</v>
      </c>
      <c r="E331" s="257">
        <f>data!BW61</f>
        <v>24942213</v>
      </c>
      <c r="F331" s="257">
        <f>data!BX61</f>
        <v>0</v>
      </c>
      <c r="G331" s="257">
        <f>data!BY61</f>
        <v>2690298</v>
      </c>
      <c r="H331" s="257">
        <f>data!BZ61</f>
        <v>5775374</v>
      </c>
      <c r="I331" s="257">
        <f>data!CA61</f>
        <v>6417693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210058</v>
      </c>
      <c r="E332" s="257">
        <f>data!BW62</f>
        <v>1492069</v>
      </c>
      <c r="F332" s="257">
        <f>data!BX62</f>
        <v>0</v>
      </c>
      <c r="G332" s="257">
        <f>data!BY62</f>
        <v>297316</v>
      </c>
      <c r="H332" s="257">
        <f>data!BZ62</f>
        <v>1602951</v>
      </c>
      <c r="I332" s="257">
        <f>data!CA62</f>
        <v>725674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4581342.5200000005</v>
      </c>
      <c r="F333" s="257">
        <f>data!BX63</f>
        <v>0</v>
      </c>
      <c r="G333" s="257">
        <f>data!BY63</f>
        <v>32192.6</v>
      </c>
      <c r="H333" s="257">
        <f>data!BZ63</f>
        <v>0</v>
      </c>
      <c r="I333" s="257">
        <f>data!CA63</f>
        <v>111755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1200</v>
      </c>
      <c r="E334" s="257">
        <f>data!BW64</f>
        <v>43371</v>
      </c>
      <c r="F334" s="257">
        <f>data!BX64</f>
        <v>0</v>
      </c>
      <c r="G334" s="257">
        <f>data!BY64</f>
        <v>36575</v>
      </c>
      <c r="H334" s="257">
        <f>data!BZ64</f>
        <v>9798</v>
      </c>
      <c r="I334" s="257">
        <f>data!CA64</f>
        <v>145204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120885</v>
      </c>
      <c r="E336" s="257">
        <f>data!BW66</f>
        <v>220513</v>
      </c>
      <c r="F336" s="257">
        <f>data!BX66</f>
        <v>0</v>
      </c>
      <c r="G336" s="257">
        <f>data!BY66</f>
        <v>292342</v>
      </c>
      <c r="H336" s="257">
        <f>data!BZ66</f>
        <v>137</v>
      </c>
      <c r="I336" s="257">
        <f>data!CA66</f>
        <v>157802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359103</v>
      </c>
      <c r="H337" s="257">
        <f>data!BZ67</f>
        <v>0</v>
      </c>
      <c r="I337" s="257">
        <f>data!CA67</f>
        <v>77071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263766</v>
      </c>
      <c r="H338" s="257">
        <f>data!BZ68</f>
        <v>0</v>
      </c>
      <c r="I338" s="257">
        <f>data!CA68</f>
        <v>752798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556694</v>
      </c>
      <c r="E339" s="257">
        <f>data!BW69</f>
        <v>7480024</v>
      </c>
      <c r="F339" s="257">
        <f>data!BX69</f>
        <v>0</v>
      </c>
      <c r="G339" s="257">
        <f>data!BY69</f>
        <v>1255362</v>
      </c>
      <c r="H339" s="257">
        <f>data!BZ69</f>
        <v>1852330</v>
      </c>
      <c r="I339" s="257">
        <f>data!CA69</f>
        <v>2124669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-1250363</v>
      </c>
      <c r="F340" s="238">
        <f>-data!BX84</f>
        <v>0</v>
      </c>
      <c r="G340" s="238">
        <f>-data!BY84</f>
        <v>-74740</v>
      </c>
      <c r="H340" s="238">
        <f>-data!BZ84</f>
        <v>0</v>
      </c>
      <c r="I340" s="238">
        <f>-data!CA84</f>
        <v>-514601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2729266</v>
      </c>
      <c r="E341" s="238">
        <f>data!BW85</f>
        <v>37509169.519999996</v>
      </c>
      <c r="F341" s="238">
        <f>data!BX85</f>
        <v>0</v>
      </c>
      <c r="G341" s="238">
        <f>data!BY85</f>
        <v>5152214.5999999996</v>
      </c>
      <c r="H341" s="238">
        <f>data!BZ85</f>
        <v>9240590</v>
      </c>
      <c r="I341" s="238">
        <f>data!CA85</f>
        <v>9998065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0</v>
      </c>
      <c r="E348" s="254">
        <f>data!BW90</f>
        <v>273</v>
      </c>
      <c r="F348" s="254">
        <f>data!BX90</f>
        <v>0</v>
      </c>
      <c r="G348" s="254">
        <f>data!BY90</f>
        <v>3295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105</v>
      </c>
      <c r="F350" s="254">
        <f>data!BX92</f>
        <v>0</v>
      </c>
      <c r="G350" s="254">
        <f>data!BY92</f>
        <v>1271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Kadlec Regional Medical Center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29.53</v>
      </c>
      <c r="D362" s="245">
        <f>data!CC60</f>
        <v>78.03</v>
      </c>
      <c r="E362" s="260"/>
      <c r="F362" s="248"/>
      <c r="G362" s="248"/>
      <c r="H362" s="248"/>
      <c r="I362" s="261">
        <f>data!CE60</f>
        <v>3337.1000000000008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2276149</v>
      </c>
      <c r="D363" s="257">
        <f>data!CC61</f>
        <v>5831249</v>
      </c>
      <c r="E363" s="262"/>
      <c r="F363" s="262"/>
      <c r="G363" s="262"/>
      <c r="H363" s="262"/>
      <c r="I363" s="257">
        <f>data!CE61</f>
        <v>379311147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281119</v>
      </c>
      <c r="D364" s="257">
        <f>data!CC62</f>
        <v>665998</v>
      </c>
      <c r="E364" s="262"/>
      <c r="F364" s="262"/>
      <c r="G364" s="262"/>
      <c r="H364" s="262"/>
      <c r="I364" s="257">
        <f>data!CE62</f>
        <v>107774861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20979</v>
      </c>
      <c r="D365" s="257">
        <f>data!CC63</f>
        <v>40</v>
      </c>
      <c r="E365" s="262"/>
      <c r="F365" s="262"/>
      <c r="G365" s="262"/>
      <c r="H365" s="262"/>
      <c r="I365" s="257">
        <f>data!CE63</f>
        <v>18076211.440000005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58039</v>
      </c>
      <c r="D366" s="257">
        <f>data!CC64</f>
        <v>115072</v>
      </c>
      <c r="E366" s="262"/>
      <c r="F366" s="262"/>
      <c r="G366" s="262"/>
      <c r="H366" s="262"/>
      <c r="I366" s="257">
        <f>data!CE64</f>
        <v>179509272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203628</v>
      </c>
      <c r="D368" s="257">
        <f>data!CC66</f>
        <v>777147</v>
      </c>
      <c r="E368" s="262"/>
      <c r="F368" s="262"/>
      <c r="G368" s="262"/>
      <c r="H368" s="262"/>
      <c r="I368" s="257">
        <f>data!CE66</f>
        <v>25000277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17580271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82758</v>
      </c>
      <c r="D370" s="257">
        <f>data!CC68</f>
        <v>837396</v>
      </c>
      <c r="E370" s="262"/>
      <c r="F370" s="262"/>
      <c r="G370" s="262"/>
      <c r="H370" s="262"/>
      <c r="I370" s="257">
        <f>data!CE68</f>
        <v>21034904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775132</v>
      </c>
      <c r="D371" s="257">
        <f>data!CC69</f>
        <v>54195672</v>
      </c>
      <c r="E371" s="257">
        <f>data!CD69</f>
        <v>0</v>
      </c>
      <c r="F371" s="262"/>
      <c r="G371" s="262"/>
      <c r="H371" s="262"/>
      <c r="I371" s="257">
        <f>data!CE69</f>
        <v>204256007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-2194024</v>
      </c>
      <c r="D372" s="238">
        <f>-data!CC84</f>
        <v>-882561</v>
      </c>
      <c r="E372" s="238">
        <f>-data!CD84</f>
        <v>0</v>
      </c>
      <c r="F372" s="248"/>
      <c r="G372" s="248"/>
      <c r="H372" s="248"/>
      <c r="I372" s="238">
        <f>-data!CE84</f>
        <v>-27431283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1503780</v>
      </c>
      <c r="D373" s="257">
        <f>data!CC85</f>
        <v>61540013</v>
      </c>
      <c r="E373" s="257">
        <f>data!CD85</f>
        <v>0</v>
      </c>
      <c r="F373" s="262"/>
      <c r="G373" s="262"/>
      <c r="H373" s="262"/>
      <c r="I373" s="238">
        <f>data!CE85</f>
        <v>925111667.43999994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0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0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0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7071</v>
      </c>
      <c r="E380" s="248"/>
      <c r="F380" s="248"/>
      <c r="G380" s="248"/>
      <c r="H380" s="248"/>
      <c r="I380" s="238">
        <f>data!CE90</f>
        <v>429234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132009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765.78999999999985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78" zoomScaleNormal="100" workbookViewId="0">
      <selection activeCell="C104" sqref="C104:C1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31673679</v>
      </c>
      <c r="C47" s="273">
        <v>914485</v>
      </c>
      <c r="D47" s="273">
        <v>0</v>
      </c>
      <c r="E47" s="273">
        <v>3417089</v>
      </c>
      <c r="F47" s="273">
        <v>0</v>
      </c>
      <c r="G47" s="273">
        <v>8674</v>
      </c>
      <c r="H47" s="273">
        <v>0</v>
      </c>
      <c r="I47" s="273">
        <v>0</v>
      </c>
      <c r="J47" s="273">
        <v>661929</v>
      </c>
      <c r="K47" s="273">
        <v>253430</v>
      </c>
      <c r="L47" s="273">
        <v>0</v>
      </c>
      <c r="M47" s="273">
        <v>0</v>
      </c>
      <c r="N47" s="273">
        <v>0</v>
      </c>
      <c r="O47" s="273">
        <v>899357</v>
      </c>
      <c r="P47" s="273">
        <v>2214031</v>
      </c>
      <c r="Q47" s="273">
        <v>485113</v>
      </c>
      <c r="R47" s="273">
        <v>54224</v>
      </c>
      <c r="S47" s="273">
        <v>0</v>
      </c>
      <c r="T47" s="273">
        <v>0</v>
      </c>
      <c r="U47" s="273">
        <v>454276</v>
      </c>
      <c r="V47" s="273">
        <v>1562585</v>
      </c>
      <c r="W47" s="273">
        <v>147227</v>
      </c>
      <c r="X47" s="273">
        <v>184257</v>
      </c>
      <c r="Y47" s="273">
        <v>704551</v>
      </c>
      <c r="Z47" s="273">
        <v>1316159</v>
      </c>
      <c r="AA47" s="273">
        <v>75141</v>
      </c>
      <c r="AB47" s="273">
        <v>413565</v>
      </c>
      <c r="AC47" s="273">
        <v>293036</v>
      </c>
      <c r="AD47" s="273">
        <v>0</v>
      </c>
      <c r="AE47" s="273">
        <v>574312</v>
      </c>
      <c r="AF47" s="273">
        <v>0</v>
      </c>
      <c r="AG47" s="273">
        <v>1657606</v>
      </c>
      <c r="AH47" s="273">
        <v>0</v>
      </c>
      <c r="AI47" s="273">
        <v>0</v>
      </c>
      <c r="AJ47" s="273">
        <v>5826470</v>
      </c>
      <c r="AK47" s="273">
        <v>217444</v>
      </c>
      <c r="AL47" s="273">
        <v>140626</v>
      </c>
      <c r="AM47" s="273">
        <v>0</v>
      </c>
      <c r="AN47" s="273">
        <v>0</v>
      </c>
      <c r="AO47" s="273">
        <v>381024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76851</v>
      </c>
      <c r="AW47" s="273">
        <v>0</v>
      </c>
      <c r="AX47" s="273">
        <v>0</v>
      </c>
      <c r="AY47" s="273">
        <v>500749</v>
      </c>
      <c r="AZ47" s="273">
        <v>0</v>
      </c>
      <c r="BA47" s="273">
        <v>0</v>
      </c>
      <c r="BB47" s="273">
        <v>419897</v>
      </c>
      <c r="BC47" s="273">
        <v>0</v>
      </c>
      <c r="BD47" s="273">
        <v>7195</v>
      </c>
      <c r="BE47" s="273">
        <v>607412</v>
      </c>
      <c r="BF47" s="273">
        <v>0</v>
      </c>
      <c r="BG47" s="273">
        <v>72217</v>
      </c>
      <c r="BH47" s="273">
        <v>10130</v>
      </c>
      <c r="BI47" s="273">
        <v>16822</v>
      </c>
      <c r="BJ47" s="273">
        <v>416</v>
      </c>
      <c r="BK47" s="273">
        <v>171518</v>
      </c>
      <c r="BL47" s="273">
        <v>254133</v>
      </c>
      <c r="BM47" s="273">
        <v>0</v>
      </c>
      <c r="BN47" s="273">
        <v>1103336</v>
      </c>
      <c r="BO47" s="273">
        <v>700195</v>
      </c>
      <c r="BP47" s="273">
        <v>0</v>
      </c>
      <c r="BQ47" s="273">
        <v>0</v>
      </c>
      <c r="BR47" s="273">
        <v>6937</v>
      </c>
      <c r="BS47" s="273">
        <v>22333</v>
      </c>
      <c r="BT47" s="273">
        <v>0</v>
      </c>
      <c r="BU47" s="273">
        <v>0</v>
      </c>
      <c r="BV47" s="273">
        <v>204929</v>
      </c>
      <c r="BW47" s="273">
        <v>1350247</v>
      </c>
      <c r="BX47" s="273">
        <v>0</v>
      </c>
      <c r="BY47" s="273">
        <v>785221</v>
      </c>
      <c r="BZ47" s="273">
        <v>939950</v>
      </c>
      <c r="CA47" s="273">
        <v>669257</v>
      </c>
      <c r="CB47" s="273">
        <v>225183</v>
      </c>
      <c r="CC47" s="273">
        <v>672143</v>
      </c>
      <c r="CD47" s="16"/>
      <c r="CE47" s="25">
        <v>31673682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31673679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18140643</v>
      </c>
      <c r="C51" s="273">
        <v>473946</v>
      </c>
      <c r="D51" s="273">
        <v>0</v>
      </c>
      <c r="E51" s="273">
        <v>794070</v>
      </c>
      <c r="F51" s="273">
        <v>0</v>
      </c>
      <c r="G51" s="273">
        <v>1838</v>
      </c>
      <c r="H51" s="273">
        <v>0</v>
      </c>
      <c r="I51" s="273">
        <v>0</v>
      </c>
      <c r="J51" s="273">
        <v>179183</v>
      </c>
      <c r="K51" s="273">
        <v>6775</v>
      </c>
      <c r="L51" s="273">
        <v>0</v>
      </c>
      <c r="M51" s="273">
        <v>0</v>
      </c>
      <c r="N51" s="273">
        <v>0</v>
      </c>
      <c r="O51" s="273">
        <v>9997</v>
      </c>
      <c r="P51" s="273">
        <v>3069649</v>
      </c>
      <c r="Q51" s="273">
        <v>84804</v>
      </c>
      <c r="R51" s="273">
        <v>26155</v>
      </c>
      <c r="S51" s="273">
        <v>0</v>
      </c>
      <c r="T51" s="273">
        <v>0</v>
      </c>
      <c r="U51" s="273">
        <v>316147</v>
      </c>
      <c r="V51" s="273">
        <v>658109</v>
      </c>
      <c r="W51" s="273">
        <v>431208</v>
      </c>
      <c r="X51" s="273">
        <v>262064</v>
      </c>
      <c r="Y51" s="273">
        <v>678430</v>
      </c>
      <c r="Z51" s="273">
        <v>1123886</v>
      </c>
      <c r="AA51" s="273">
        <v>279374</v>
      </c>
      <c r="AB51" s="273">
        <v>84593</v>
      </c>
      <c r="AC51" s="273">
        <v>72671</v>
      </c>
      <c r="AD51" s="273">
        <v>0</v>
      </c>
      <c r="AE51" s="273">
        <v>47420</v>
      </c>
      <c r="AF51" s="273">
        <v>0</v>
      </c>
      <c r="AG51" s="273">
        <v>194406</v>
      </c>
      <c r="AH51" s="273">
        <v>0</v>
      </c>
      <c r="AI51" s="273">
        <v>0</v>
      </c>
      <c r="AJ51" s="273">
        <v>667359</v>
      </c>
      <c r="AK51" s="273">
        <v>5560</v>
      </c>
      <c r="AL51" s="273">
        <v>11141</v>
      </c>
      <c r="AM51" s="273">
        <v>0</v>
      </c>
      <c r="AN51" s="273">
        <v>0</v>
      </c>
      <c r="AO51" s="273">
        <v>3912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34194</v>
      </c>
      <c r="AZ51" s="273">
        <v>0</v>
      </c>
      <c r="BA51" s="273">
        <v>0</v>
      </c>
      <c r="BB51" s="273">
        <v>0</v>
      </c>
      <c r="BC51" s="273">
        <v>0</v>
      </c>
      <c r="BD51" s="273">
        <v>260</v>
      </c>
      <c r="BE51" s="273">
        <v>674306</v>
      </c>
      <c r="BF51" s="273">
        <v>0</v>
      </c>
      <c r="BG51" s="273">
        <v>0</v>
      </c>
      <c r="BH51" s="273">
        <v>0</v>
      </c>
      <c r="BI51" s="273">
        <v>10345</v>
      </c>
      <c r="BJ51" s="273">
        <v>0</v>
      </c>
      <c r="BK51" s="273">
        <v>0</v>
      </c>
      <c r="BL51" s="273">
        <v>0</v>
      </c>
      <c r="BM51" s="273">
        <v>0</v>
      </c>
      <c r="BN51" s="273">
        <v>7524698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343953</v>
      </c>
      <c r="BZ51" s="273">
        <v>0</v>
      </c>
      <c r="CA51" s="273">
        <v>70187</v>
      </c>
      <c r="CB51" s="273">
        <v>0</v>
      </c>
      <c r="CC51" s="273">
        <v>0</v>
      </c>
      <c r="CD51" s="16"/>
      <c r="CE51" s="25">
        <v>18140640</v>
      </c>
    </row>
    <row r="52" spans="1:83" x14ac:dyDescent="0.25">
      <c r="A52" s="31" t="s">
        <v>234</v>
      </c>
      <c r="B52" s="328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18140643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6128</v>
      </c>
      <c r="D59" s="273">
        <v>0</v>
      </c>
      <c r="E59" s="273">
        <v>62058</v>
      </c>
      <c r="F59" s="273">
        <v>0</v>
      </c>
      <c r="G59" s="273">
        <v>0</v>
      </c>
      <c r="H59" s="273">
        <v>0</v>
      </c>
      <c r="I59" s="273">
        <v>0</v>
      </c>
      <c r="J59" s="273">
        <v>6519</v>
      </c>
      <c r="K59" s="273">
        <v>0</v>
      </c>
      <c r="L59" s="273">
        <v>0</v>
      </c>
      <c r="M59" s="273">
        <v>0</v>
      </c>
      <c r="N59" s="273">
        <v>0</v>
      </c>
      <c r="O59" s="273">
        <v>2154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0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429234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83.8</v>
      </c>
      <c r="D60" s="277">
        <v>0</v>
      </c>
      <c r="E60" s="277">
        <v>466.87</v>
      </c>
      <c r="F60" s="277">
        <v>0</v>
      </c>
      <c r="G60" s="277">
        <v>0.46</v>
      </c>
      <c r="H60" s="277">
        <v>0</v>
      </c>
      <c r="I60" s="277">
        <v>0</v>
      </c>
      <c r="J60" s="277">
        <v>58.46</v>
      </c>
      <c r="K60" s="277">
        <v>28.5</v>
      </c>
      <c r="L60" s="277">
        <v>0</v>
      </c>
      <c r="M60" s="277">
        <v>0</v>
      </c>
      <c r="N60" s="277">
        <v>0</v>
      </c>
      <c r="O60" s="277">
        <v>63.22</v>
      </c>
      <c r="P60" s="332">
        <v>227.67</v>
      </c>
      <c r="Q60" s="332">
        <v>45</v>
      </c>
      <c r="R60" s="332">
        <v>8.07</v>
      </c>
      <c r="S60" s="278">
        <v>0</v>
      </c>
      <c r="T60" s="278">
        <v>0</v>
      </c>
      <c r="U60" s="333">
        <v>63.45</v>
      </c>
      <c r="V60" s="332">
        <v>143.88999999999999</v>
      </c>
      <c r="W60" s="332">
        <v>12.72</v>
      </c>
      <c r="X60" s="332">
        <v>17.38</v>
      </c>
      <c r="Y60" s="332">
        <v>65.7</v>
      </c>
      <c r="Z60" s="332">
        <v>127.8</v>
      </c>
      <c r="AA60" s="332">
        <v>6.3</v>
      </c>
      <c r="AB60" s="278">
        <v>45.28</v>
      </c>
      <c r="AC60" s="332">
        <v>31.46</v>
      </c>
      <c r="AD60" s="332">
        <v>0</v>
      </c>
      <c r="AE60" s="332">
        <v>60.4</v>
      </c>
      <c r="AF60" s="332">
        <v>0</v>
      </c>
      <c r="AG60" s="332">
        <v>159.56</v>
      </c>
      <c r="AH60" s="332">
        <v>0</v>
      </c>
      <c r="AI60" s="332">
        <v>0</v>
      </c>
      <c r="AJ60" s="332">
        <v>580.13</v>
      </c>
      <c r="AK60" s="332">
        <v>18.16</v>
      </c>
      <c r="AL60" s="332">
        <v>13.58</v>
      </c>
      <c r="AM60" s="332">
        <v>0</v>
      </c>
      <c r="AN60" s="332">
        <v>0</v>
      </c>
      <c r="AO60" s="332">
        <v>44.63</v>
      </c>
      <c r="AP60" s="332">
        <v>0</v>
      </c>
      <c r="AQ60" s="332">
        <v>0</v>
      </c>
      <c r="AR60" s="332">
        <v>0.04</v>
      </c>
      <c r="AS60" s="332">
        <v>0</v>
      </c>
      <c r="AT60" s="332">
        <v>0</v>
      </c>
      <c r="AU60" s="332">
        <v>0</v>
      </c>
      <c r="AV60" s="278">
        <v>4.9400000000000004</v>
      </c>
      <c r="AW60" s="278">
        <v>0</v>
      </c>
      <c r="AX60" s="278">
        <v>0</v>
      </c>
      <c r="AY60" s="332">
        <v>94.57</v>
      </c>
      <c r="AZ60" s="332">
        <v>0</v>
      </c>
      <c r="BA60" s="278">
        <v>0</v>
      </c>
      <c r="BB60" s="278">
        <v>36.450000000000003</v>
      </c>
      <c r="BC60" s="278">
        <v>0</v>
      </c>
      <c r="BD60" s="278">
        <v>0</v>
      </c>
      <c r="BE60" s="332">
        <v>122.44</v>
      </c>
      <c r="BF60" s="278">
        <v>0</v>
      </c>
      <c r="BG60" s="278">
        <v>17.61</v>
      </c>
      <c r="BH60" s="278">
        <v>0.71</v>
      </c>
      <c r="BI60" s="278">
        <v>4.45</v>
      </c>
      <c r="BJ60" s="278">
        <v>0</v>
      </c>
      <c r="BK60" s="278">
        <v>33.51</v>
      </c>
      <c r="BL60" s="278">
        <v>39.659999999999997</v>
      </c>
      <c r="BM60" s="278">
        <v>0</v>
      </c>
      <c r="BN60" s="278">
        <v>94.86</v>
      </c>
      <c r="BO60" s="278">
        <v>3.48</v>
      </c>
      <c r="BP60" s="278">
        <v>0</v>
      </c>
      <c r="BQ60" s="278">
        <v>0</v>
      </c>
      <c r="BR60" s="278">
        <v>1</v>
      </c>
      <c r="BS60" s="278">
        <v>3.4</v>
      </c>
      <c r="BT60" s="278">
        <v>0</v>
      </c>
      <c r="BU60" s="278">
        <v>0</v>
      </c>
      <c r="BV60" s="278">
        <v>36.159999999999997</v>
      </c>
      <c r="BW60" s="278">
        <v>60.72</v>
      </c>
      <c r="BX60" s="278">
        <v>0</v>
      </c>
      <c r="BY60" s="278">
        <v>40.450000000000003</v>
      </c>
      <c r="BZ60" s="278">
        <v>31.05</v>
      </c>
      <c r="CA60" s="278">
        <v>72.69</v>
      </c>
      <c r="CB60" s="278">
        <v>28.53</v>
      </c>
      <c r="CC60" s="278">
        <v>64.36</v>
      </c>
      <c r="CD60" s="209" t="s">
        <v>247</v>
      </c>
      <c r="CE60" s="227">
        <v>3163.57</v>
      </c>
    </row>
    <row r="61" spans="1:83" x14ac:dyDescent="0.25">
      <c r="A61" s="31" t="s">
        <v>262</v>
      </c>
      <c r="B61" s="16"/>
      <c r="C61" s="273">
        <v>9845796</v>
      </c>
      <c r="D61" s="273">
        <v>0</v>
      </c>
      <c r="E61" s="273">
        <v>42905730</v>
      </c>
      <c r="F61" s="273">
        <v>0</v>
      </c>
      <c r="G61" s="273">
        <v>80873</v>
      </c>
      <c r="H61" s="273">
        <v>0</v>
      </c>
      <c r="I61" s="273">
        <v>0</v>
      </c>
      <c r="J61" s="273">
        <v>6670852</v>
      </c>
      <c r="K61" s="273">
        <v>2891807</v>
      </c>
      <c r="L61" s="273">
        <v>0</v>
      </c>
      <c r="M61" s="273">
        <v>0</v>
      </c>
      <c r="N61" s="273">
        <v>153</v>
      </c>
      <c r="O61" s="273">
        <v>6666026</v>
      </c>
      <c r="P61" s="329">
        <v>30109742</v>
      </c>
      <c r="Q61" s="329">
        <v>4617693</v>
      </c>
      <c r="R61" s="329">
        <v>564206</v>
      </c>
      <c r="S61" s="280">
        <v>0</v>
      </c>
      <c r="T61" s="280">
        <v>457</v>
      </c>
      <c r="U61" s="331">
        <v>4457945</v>
      </c>
      <c r="V61" s="329">
        <v>20039664</v>
      </c>
      <c r="W61" s="329">
        <v>1439856</v>
      </c>
      <c r="X61" s="329">
        <v>1696312</v>
      </c>
      <c r="Y61" s="329">
        <v>6651222</v>
      </c>
      <c r="Z61" s="329">
        <v>15708021</v>
      </c>
      <c r="AA61" s="329">
        <v>722722</v>
      </c>
      <c r="AB61" s="281">
        <v>4246258</v>
      </c>
      <c r="AC61" s="329">
        <v>2822043</v>
      </c>
      <c r="AD61" s="329">
        <v>0</v>
      </c>
      <c r="AE61" s="329">
        <v>5860157</v>
      </c>
      <c r="AF61" s="329">
        <v>0</v>
      </c>
      <c r="AG61" s="329">
        <v>19185501</v>
      </c>
      <c r="AH61" s="329">
        <v>0</v>
      </c>
      <c r="AI61" s="329">
        <v>0</v>
      </c>
      <c r="AJ61" s="329">
        <v>78856118</v>
      </c>
      <c r="AK61" s="329">
        <v>2007330</v>
      </c>
      <c r="AL61" s="329">
        <v>1393992</v>
      </c>
      <c r="AM61" s="329">
        <v>0</v>
      </c>
      <c r="AN61" s="329">
        <v>0</v>
      </c>
      <c r="AO61" s="329">
        <v>4232793</v>
      </c>
      <c r="AP61" s="329">
        <v>0</v>
      </c>
      <c r="AQ61" s="329">
        <v>0</v>
      </c>
      <c r="AR61" s="329">
        <v>0</v>
      </c>
      <c r="AS61" s="329">
        <v>0</v>
      </c>
      <c r="AT61" s="329">
        <v>0</v>
      </c>
      <c r="AU61" s="329">
        <v>0</v>
      </c>
      <c r="AV61" s="280">
        <v>654658</v>
      </c>
      <c r="AW61" s="280">
        <v>165026</v>
      </c>
      <c r="AX61" s="280">
        <v>0</v>
      </c>
      <c r="AY61" s="329">
        <v>4779748</v>
      </c>
      <c r="AZ61" s="329">
        <v>0</v>
      </c>
      <c r="BA61" s="280">
        <v>0</v>
      </c>
      <c r="BB61" s="280">
        <v>3993226</v>
      </c>
      <c r="BC61" s="280">
        <v>0</v>
      </c>
      <c r="BD61" s="280">
        <v>0</v>
      </c>
      <c r="BE61" s="329">
        <v>6084425</v>
      </c>
      <c r="BF61" s="280">
        <v>0</v>
      </c>
      <c r="BG61" s="280">
        <v>728848</v>
      </c>
      <c r="BH61" s="280">
        <v>9793</v>
      </c>
      <c r="BI61" s="280">
        <v>169765</v>
      </c>
      <c r="BJ61" s="280">
        <v>143988</v>
      </c>
      <c r="BK61" s="280">
        <v>1752285</v>
      </c>
      <c r="BL61" s="280">
        <v>2461980</v>
      </c>
      <c r="BM61" s="280">
        <v>0</v>
      </c>
      <c r="BN61" s="280">
        <v>9812134</v>
      </c>
      <c r="BO61" s="280">
        <v>353260</v>
      </c>
      <c r="BP61" s="280">
        <v>0</v>
      </c>
      <c r="BQ61" s="280">
        <v>0</v>
      </c>
      <c r="BR61" s="280">
        <v>236949</v>
      </c>
      <c r="BS61" s="280">
        <v>220163</v>
      </c>
      <c r="BT61" s="280">
        <v>0</v>
      </c>
      <c r="BU61" s="280">
        <v>0</v>
      </c>
      <c r="BV61" s="280">
        <v>1933520</v>
      </c>
      <c r="BW61" s="280">
        <v>22033653</v>
      </c>
      <c r="BX61" s="280">
        <v>0</v>
      </c>
      <c r="BY61" s="280">
        <v>4416834</v>
      </c>
      <c r="BZ61" s="280">
        <v>5001052</v>
      </c>
      <c r="CA61" s="280">
        <v>7089825</v>
      </c>
      <c r="CB61" s="280">
        <v>2045262</v>
      </c>
      <c r="CC61" s="280">
        <v>5462068</v>
      </c>
      <c r="CD61" s="24" t="s">
        <v>247</v>
      </c>
      <c r="CE61" s="25">
        <v>353221731</v>
      </c>
    </row>
    <row r="62" spans="1:83" x14ac:dyDescent="0.25">
      <c r="A62" s="31" t="s">
        <v>10</v>
      </c>
      <c r="B62" s="16"/>
      <c r="C62" s="25">
        <v>914485</v>
      </c>
      <c r="D62" s="25">
        <v>0</v>
      </c>
      <c r="E62" s="25">
        <v>3417089</v>
      </c>
      <c r="F62" s="25">
        <v>0</v>
      </c>
      <c r="G62" s="25">
        <v>8674</v>
      </c>
      <c r="H62" s="25">
        <v>0</v>
      </c>
      <c r="I62" s="25">
        <v>0</v>
      </c>
      <c r="J62" s="25">
        <v>661929</v>
      </c>
      <c r="K62" s="25">
        <v>253430</v>
      </c>
      <c r="L62" s="25">
        <v>0</v>
      </c>
      <c r="M62" s="25">
        <v>0</v>
      </c>
      <c r="N62" s="25">
        <v>0</v>
      </c>
      <c r="O62" s="25">
        <v>899357</v>
      </c>
      <c r="P62" s="25">
        <v>2214031</v>
      </c>
      <c r="Q62" s="25">
        <v>485113</v>
      </c>
      <c r="R62" s="25">
        <v>54224</v>
      </c>
      <c r="S62" s="25">
        <v>0</v>
      </c>
      <c r="T62" s="25">
        <v>0</v>
      </c>
      <c r="U62" s="25">
        <v>454276</v>
      </c>
      <c r="V62" s="25">
        <v>1562585</v>
      </c>
      <c r="W62" s="25">
        <v>147227</v>
      </c>
      <c r="X62" s="25">
        <v>184257</v>
      </c>
      <c r="Y62" s="25">
        <v>704551</v>
      </c>
      <c r="Z62" s="25">
        <v>1316159</v>
      </c>
      <c r="AA62" s="25">
        <v>75141</v>
      </c>
      <c r="AB62" s="25">
        <v>413565</v>
      </c>
      <c r="AC62" s="25">
        <v>293036</v>
      </c>
      <c r="AD62" s="25">
        <v>0</v>
      </c>
      <c r="AE62" s="25">
        <v>574312</v>
      </c>
      <c r="AF62" s="25">
        <v>0</v>
      </c>
      <c r="AG62" s="25">
        <v>1657606</v>
      </c>
      <c r="AH62" s="25">
        <v>0</v>
      </c>
      <c r="AI62" s="25">
        <v>0</v>
      </c>
      <c r="AJ62" s="25">
        <v>5826470</v>
      </c>
      <c r="AK62" s="25">
        <v>217444</v>
      </c>
      <c r="AL62" s="25">
        <v>140626</v>
      </c>
      <c r="AM62" s="25">
        <v>0</v>
      </c>
      <c r="AN62" s="25">
        <v>0</v>
      </c>
      <c r="AO62" s="25">
        <v>381024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76851</v>
      </c>
      <c r="AW62" s="25">
        <v>0</v>
      </c>
      <c r="AX62" s="25">
        <v>0</v>
      </c>
      <c r="AY62" s="25">
        <v>500749</v>
      </c>
      <c r="AZ62" s="25">
        <v>0</v>
      </c>
      <c r="BA62" s="25">
        <v>0</v>
      </c>
      <c r="BB62" s="25">
        <v>419897</v>
      </c>
      <c r="BC62" s="25">
        <v>0</v>
      </c>
      <c r="BD62" s="25">
        <v>7195</v>
      </c>
      <c r="BE62" s="25">
        <v>607412</v>
      </c>
      <c r="BF62" s="25">
        <v>0</v>
      </c>
      <c r="BG62" s="25">
        <v>72217</v>
      </c>
      <c r="BH62" s="25">
        <v>10130</v>
      </c>
      <c r="BI62" s="25">
        <v>16822</v>
      </c>
      <c r="BJ62" s="25">
        <v>416</v>
      </c>
      <c r="BK62" s="25">
        <v>171518</v>
      </c>
      <c r="BL62" s="25">
        <v>254133</v>
      </c>
      <c r="BM62" s="25">
        <v>0</v>
      </c>
      <c r="BN62" s="25">
        <v>1103336</v>
      </c>
      <c r="BO62" s="25">
        <v>700195</v>
      </c>
      <c r="BP62" s="25">
        <v>0</v>
      </c>
      <c r="BQ62" s="25">
        <v>0</v>
      </c>
      <c r="BR62" s="25">
        <v>6937</v>
      </c>
      <c r="BS62" s="25">
        <v>22333</v>
      </c>
      <c r="BT62" s="25">
        <v>0</v>
      </c>
      <c r="BU62" s="25">
        <v>0</v>
      </c>
      <c r="BV62" s="25">
        <v>204929</v>
      </c>
      <c r="BW62" s="25">
        <v>1350247</v>
      </c>
      <c r="BX62" s="25">
        <v>0</v>
      </c>
      <c r="BY62" s="25">
        <v>785221</v>
      </c>
      <c r="BZ62" s="25">
        <v>939950</v>
      </c>
      <c r="CA62" s="25">
        <v>669257</v>
      </c>
      <c r="CB62" s="25">
        <v>225183</v>
      </c>
      <c r="CC62" s="25">
        <v>672143</v>
      </c>
      <c r="CD62" s="24" t="s">
        <v>247</v>
      </c>
      <c r="CE62" s="25">
        <v>31673682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70215.81</v>
      </c>
      <c r="F63" s="273">
        <v>0</v>
      </c>
      <c r="G63" s="273">
        <v>0</v>
      </c>
      <c r="H63" s="273">
        <v>0</v>
      </c>
      <c r="I63" s="273">
        <v>0</v>
      </c>
      <c r="J63" s="273">
        <v>100919.19</v>
      </c>
      <c r="K63" s="273">
        <v>0</v>
      </c>
      <c r="L63" s="273">
        <v>0</v>
      </c>
      <c r="M63" s="273">
        <v>0</v>
      </c>
      <c r="N63" s="273">
        <v>0</v>
      </c>
      <c r="O63" s="273">
        <v>869415.32</v>
      </c>
      <c r="P63" s="329">
        <v>277099.3</v>
      </c>
      <c r="Q63" s="329">
        <v>0</v>
      </c>
      <c r="R63" s="329">
        <v>4972127.21</v>
      </c>
      <c r="S63" s="280">
        <v>0</v>
      </c>
      <c r="T63" s="280">
        <v>0</v>
      </c>
      <c r="U63" s="331">
        <v>28318.48</v>
      </c>
      <c r="V63" s="329">
        <v>916286.5</v>
      </c>
      <c r="W63" s="329">
        <v>0</v>
      </c>
      <c r="X63" s="329">
        <v>0</v>
      </c>
      <c r="Y63" s="329">
        <v>963088.53</v>
      </c>
      <c r="Z63" s="329">
        <v>320272.90000000002</v>
      </c>
      <c r="AA63" s="329">
        <v>8920.0400000000009</v>
      </c>
      <c r="AB63" s="281">
        <v>5158.2</v>
      </c>
      <c r="AC63" s="329">
        <v>4130</v>
      </c>
      <c r="AD63" s="329">
        <v>0</v>
      </c>
      <c r="AE63" s="329">
        <v>0</v>
      </c>
      <c r="AF63" s="329">
        <v>0</v>
      </c>
      <c r="AG63" s="329">
        <v>279310.57</v>
      </c>
      <c r="AH63" s="329">
        <v>0</v>
      </c>
      <c r="AI63" s="329">
        <v>0</v>
      </c>
      <c r="AJ63" s="329">
        <v>388459.17000000004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0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0</v>
      </c>
      <c r="BC63" s="280">
        <v>0</v>
      </c>
      <c r="BD63" s="280">
        <v>0</v>
      </c>
      <c r="BE63" s="329">
        <v>3998.68</v>
      </c>
      <c r="BF63" s="280">
        <v>0</v>
      </c>
      <c r="BG63" s="280">
        <v>0</v>
      </c>
      <c r="BH63" s="280">
        <v>-46501.440000000002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136580.91</v>
      </c>
      <c r="BO63" s="280">
        <v>0</v>
      </c>
      <c r="BP63" s="280">
        <v>0</v>
      </c>
      <c r="BQ63" s="280">
        <v>0</v>
      </c>
      <c r="BR63" s="280">
        <v>32</v>
      </c>
      <c r="BS63" s="280">
        <v>0</v>
      </c>
      <c r="BT63" s="280">
        <v>0</v>
      </c>
      <c r="BU63" s="280">
        <v>0</v>
      </c>
      <c r="BV63" s="280">
        <v>0</v>
      </c>
      <c r="BW63" s="280">
        <v>5155701.82</v>
      </c>
      <c r="BX63" s="280">
        <v>0</v>
      </c>
      <c r="BY63" s="280">
        <v>79243.27</v>
      </c>
      <c r="BZ63" s="280">
        <v>0</v>
      </c>
      <c r="CA63" s="280">
        <v>6702.5</v>
      </c>
      <c r="CB63" s="280">
        <v>0</v>
      </c>
      <c r="CC63" s="280">
        <v>39040</v>
      </c>
      <c r="CD63" s="24" t="s">
        <v>247</v>
      </c>
      <c r="CE63" s="25">
        <v>14578518.959999999</v>
      </c>
    </row>
    <row r="64" spans="1:83" x14ac:dyDescent="0.25">
      <c r="A64" s="31" t="s">
        <v>264</v>
      </c>
      <c r="B64" s="16"/>
      <c r="C64" s="273">
        <v>1625522</v>
      </c>
      <c r="D64" s="273">
        <v>0</v>
      </c>
      <c r="E64" s="273">
        <v>5680359</v>
      </c>
      <c r="F64" s="273">
        <v>0</v>
      </c>
      <c r="G64" s="273">
        <v>53</v>
      </c>
      <c r="H64" s="273">
        <v>0</v>
      </c>
      <c r="I64" s="273">
        <v>0</v>
      </c>
      <c r="J64" s="273">
        <v>1054577</v>
      </c>
      <c r="K64" s="273">
        <v>395315</v>
      </c>
      <c r="L64" s="273">
        <v>0</v>
      </c>
      <c r="M64" s="273">
        <v>0</v>
      </c>
      <c r="N64" s="273">
        <v>0</v>
      </c>
      <c r="O64" s="273">
        <v>798936</v>
      </c>
      <c r="P64" s="329">
        <v>31883889</v>
      </c>
      <c r="Q64" s="329">
        <v>729314</v>
      </c>
      <c r="R64" s="329">
        <v>879204</v>
      </c>
      <c r="S64" s="280">
        <v>-1033207</v>
      </c>
      <c r="T64" s="280">
        <v>188</v>
      </c>
      <c r="U64" s="331">
        <v>1400112</v>
      </c>
      <c r="V64" s="329">
        <v>13135825</v>
      </c>
      <c r="W64" s="329">
        <v>426254</v>
      </c>
      <c r="X64" s="329">
        <v>849431</v>
      </c>
      <c r="Y64" s="329">
        <v>7723682</v>
      </c>
      <c r="Z64" s="329">
        <v>38627354</v>
      </c>
      <c r="AA64" s="329">
        <v>2118756</v>
      </c>
      <c r="AB64" s="281">
        <v>25203794</v>
      </c>
      <c r="AC64" s="329">
        <v>605746</v>
      </c>
      <c r="AD64" s="329">
        <v>0</v>
      </c>
      <c r="AE64" s="329">
        <v>153574</v>
      </c>
      <c r="AF64" s="329">
        <v>0</v>
      </c>
      <c r="AG64" s="329">
        <v>2703813</v>
      </c>
      <c r="AH64" s="329">
        <v>0</v>
      </c>
      <c r="AI64" s="329">
        <v>0</v>
      </c>
      <c r="AJ64" s="329">
        <v>12937193</v>
      </c>
      <c r="AK64" s="329">
        <v>47368</v>
      </c>
      <c r="AL64" s="329">
        <v>4760</v>
      </c>
      <c r="AM64" s="329">
        <v>0</v>
      </c>
      <c r="AN64" s="329">
        <v>0</v>
      </c>
      <c r="AO64" s="329">
        <v>321476</v>
      </c>
      <c r="AP64" s="329">
        <v>0</v>
      </c>
      <c r="AQ64" s="329">
        <v>0</v>
      </c>
      <c r="AR64" s="329">
        <v>0</v>
      </c>
      <c r="AS64" s="329">
        <v>0</v>
      </c>
      <c r="AT64" s="329">
        <v>0</v>
      </c>
      <c r="AU64" s="329">
        <v>0</v>
      </c>
      <c r="AV64" s="280">
        <v>45666</v>
      </c>
      <c r="AW64" s="280">
        <v>296</v>
      </c>
      <c r="AX64" s="280">
        <v>0</v>
      </c>
      <c r="AY64" s="329">
        <v>378019</v>
      </c>
      <c r="AZ64" s="329">
        <v>0</v>
      </c>
      <c r="BA64" s="280">
        <v>0</v>
      </c>
      <c r="BB64" s="280">
        <v>75218</v>
      </c>
      <c r="BC64" s="280">
        <v>0</v>
      </c>
      <c r="BD64" s="280">
        <v>-176338</v>
      </c>
      <c r="BE64" s="329">
        <v>1540632</v>
      </c>
      <c r="BF64" s="280">
        <v>0</v>
      </c>
      <c r="BG64" s="280">
        <v>3189</v>
      </c>
      <c r="BH64" s="280">
        <v>1772</v>
      </c>
      <c r="BI64" s="280">
        <v>31404</v>
      </c>
      <c r="BJ64" s="280">
        <v>0</v>
      </c>
      <c r="BK64" s="280">
        <v>8650</v>
      </c>
      <c r="BL64" s="280">
        <v>35016</v>
      </c>
      <c r="BM64" s="280">
        <v>0</v>
      </c>
      <c r="BN64" s="280">
        <v>675859</v>
      </c>
      <c r="BO64" s="280">
        <v>931</v>
      </c>
      <c r="BP64" s="280">
        <v>282</v>
      </c>
      <c r="BQ64" s="280">
        <v>0</v>
      </c>
      <c r="BR64" s="280">
        <v>1894</v>
      </c>
      <c r="BS64" s="280">
        <v>10257</v>
      </c>
      <c r="BT64" s="280">
        <v>0</v>
      </c>
      <c r="BU64" s="280">
        <v>0</v>
      </c>
      <c r="BV64" s="280">
        <v>10831</v>
      </c>
      <c r="BW64" s="280">
        <v>41964</v>
      </c>
      <c r="BX64" s="280">
        <v>0</v>
      </c>
      <c r="BY64" s="280">
        <v>51656</v>
      </c>
      <c r="BZ64" s="280">
        <v>11843</v>
      </c>
      <c r="CA64" s="280">
        <v>224121</v>
      </c>
      <c r="CB64" s="280">
        <v>45521</v>
      </c>
      <c r="CC64" s="280">
        <v>-228298</v>
      </c>
      <c r="CD64" s="24" t="s">
        <v>247</v>
      </c>
      <c r="CE64" s="25">
        <v>151063673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71879</v>
      </c>
      <c r="D66" s="273">
        <v>0</v>
      </c>
      <c r="E66" s="273">
        <v>477075</v>
      </c>
      <c r="F66" s="273">
        <v>0</v>
      </c>
      <c r="G66" s="273">
        <v>11</v>
      </c>
      <c r="H66" s="273">
        <v>0</v>
      </c>
      <c r="I66" s="273">
        <v>0</v>
      </c>
      <c r="J66" s="273">
        <v>27833</v>
      </c>
      <c r="K66" s="273">
        <v>38631</v>
      </c>
      <c r="L66" s="273">
        <v>0</v>
      </c>
      <c r="M66" s="273">
        <v>0</v>
      </c>
      <c r="N66" s="273">
        <v>2068</v>
      </c>
      <c r="O66" s="273">
        <v>502506</v>
      </c>
      <c r="P66" s="329">
        <v>611587</v>
      </c>
      <c r="Q66" s="329">
        <v>7132</v>
      </c>
      <c r="R66" s="329">
        <v>11493</v>
      </c>
      <c r="S66" s="280">
        <v>266405</v>
      </c>
      <c r="T66" s="280">
        <v>0</v>
      </c>
      <c r="U66" s="331">
        <v>3304445</v>
      </c>
      <c r="V66" s="329">
        <v>460132</v>
      </c>
      <c r="W66" s="329">
        <v>22408</v>
      </c>
      <c r="X66" s="329">
        <v>19636</v>
      </c>
      <c r="Y66" s="329">
        <v>219191</v>
      </c>
      <c r="Z66" s="329">
        <v>1351743</v>
      </c>
      <c r="AA66" s="329">
        <v>85767</v>
      </c>
      <c r="AB66" s="281">
        <v>592085</v>
      </c>
      <c r="AC66" s="329">
        <v>1021708</v>
      </c>
      <c r="AD66" s="329">
        <v>0</v>
      </c>
      <c r="AE66" s="329">
        <v>30107</v>
      </c>
      <c r="AF66" s="329">
        <v>0</v>
      </c>
      <c r="AG66" s="329">
        <v>1039369</v>
      </c>
      <c r="AH66" s="329">
        <v>0</v>
      </c>
      <c r="AI66" s="329">
        <v>0</v>
      </c>
      <c r="AJ66" s="329">
        <v>1402966</v>
      </c>
      <c r="AK66" s="329">
        <v>9830</v>
      </c>
      <c r="AL66" s="329">
        <v>1361</v>
      </c>
      <c r="AM66" s="329">
        <v>0</v>
      </c>
      <c r="AN66" s="329">
        <v>0</v>
      </c>
      <c r="AO66" s="329">
        <v>746</v>
      </c>
      <c r="AP66" s="329">
        <v>0</v>
      </c>
      <c r="AQ66" s="329">
        <v>0</v>
      </c>
      <c r="AR66" s="329">
        <v>0</v>
      </c>
      <c r="AS66" s="329">
        <v>0</v>
      </c>
      <c r="AT66" s="329">
        <v>0</v>
      </c>
      <c r="AU66" s="329">
        <v>0</v>
      </c>
      <c r="AV66" s="280">
        <v>1355</v>
      </c>
      <c r="AW66" s="280">
        <v>46484</v>
      </c>
      <c r="AX66" s="280">
        <v>0</v>
      </c>
      <c r="AY66" s="329">
        <v>2792632</v>
      </c>
      <c r="AZ66" s="329">
        <v>0</v>
      </c>
      <c r="BA66" s="280">
        <v>0</v>
      </c>
      <c r="BB66" s="280">
        <v>588470</v>
      </c>
      <c r="BC66" s="280">
        <v>0</v>
      </c>
      <c r="BD66" s="280">
        <v>16896</v>
      </c>
      <c r="BE66" s="329">
        <v>404748</v>
      </c>
      <c r="BF66" s="280">
        <v>0</v>
      </c>
      <c r="BG66" s="280">
        <v>6315</v>
      </c>
      <c r="BH66" s="280">
        <v>7030</v>
      </c>
      <c r="BI66" s="280">
        <v>434935</v>
      </c>
      <c r="BJ66" s="280">
        <v>0</v>
      </c>
      <c r="BK66" s="280">
        <v>21294</v>
      </c>
      <c r="BL66" s="280">
        <v>17144</v>
      </c>
      <c r="BM66" s="280">
        <v>0</v>
      </c>
      <c r="BN66" s="280">
        <v>3208943</v>
      </c>
      <c r="BO66" s="280">
        <v>13945</v>
      </c>
      <c r="BP66" s="280">
        <v>28847</v>
      </c>
      <c r="BQ66" s="280">
        <v>0</v>
      </c>
      <c r="BR66" s="280">
        <v>849459</v>
      </c>
      <c r="BS66" s="280">
        <v>4750</v>
      </c>
      <c r="BT66" s="280">
        <v>0</v>
      </c>
      <c r="BU66" s="280">
        <v>0</v>
      </c>
      <c r="BV66" s="280">
        <v>120869</v>
      </c>
      <c r="BW66" s="280">
        <v>-87065</v>
      </c>
      <c r="BX66" s="280">
        <v>0</v>
      </c>
      <c r="BY66" s="280">
        <v>655592</v>
      </c>
      <c r="BZ66" s="280">
        <v>15881</v>
      </c>
      <c r="CA66" s="280">
        <v>89132</v>
      </c>
      <c r="CB66" s="280">
        <v>80870</v>
      </c>
      <c r="CC66" s="280">
        <v>713831</v>
      </c>
      <c r="CD66" s="24" t="s">
        <v>247</v>
      </c>
      <c r="CE66" s="25">
        <v>21610471</v>
      </c>
    </row>
    <row r="67" spans="1:83" x14ac:dyDescent="0.25">
      <c r="A67" s="31" t="s">
        <v>15</v>
      </c>
      <c r="B67" s="16"/>
      <c r="C67" s="25">
        <v>473946</v>
      </c>
      <c r="D67" s="25">
        <v>0</v>
      </c>
      <c r="E67" s="25">
        <v>794070</v>
      </c>
      <c r="F67" s="25">
        <v>0</v>
      </c>
      <c r="G67" s="25">
        <v>1838</v>
      </c>
      <c r="H67" s="25">
        <v>0</v>
      </c>
      <c r="I67" s="25">
        <v>0</v>
      </c>
      <c r="J67" s="25">
        <v>179183</v>
      </c>
      <c r="K67" s="25">
        <v>6775</v>
      </c>
      <c r="L67" s="25">
        <v>0</v>
      </c>
      <c r="M67" s="25">
        <v>0</v>
      </c>
      <c r="N67" s="25">
        <v>0</v>
      </c>
      <c r="O67" s="25">
        <v>9997</v>
      </c>
      <c r="P67" s="25">
        <v>3069649</v>
      </c>
      <c r="Q67" s="25">
        <v>84804</v>
      </c>
      <c r="R67" s="25">
        <v>26155</v>
      </c>
      <c r="S67" s="25">
        <v>0</v>
      </c>
      <c r="T67" s="25">
        <v>0</v>
      </c>
      <c r="U67" s="25">
        <v>316147</v>
      </c>
      <c r="V67" s="25">
        <v>658109</v>
      </c>
      <c r="W67" s="25">
        <v>431208</v>
      </c>
      <c r="X67" s="25">
        <v>262064</v>
      </c>
      <c r="Y67" s="25">
        <v>678430</v>
      </c>
      <c r="Z67" s="25">
        <v>1123886</v>
      </c>
      <c r="AA67" s="25">
        <v>279374</v>
      </c>
      <c r="AB67" s="25">
        <v>84593</v>
      </c>
      <c r="AC67" s="25">
        <v>72671</v>
      </c>
      <c r="AD67" s="25">
        <v>0</v>
      </c>
      <c r="AE67" s="25">
        <v>47420</v>
      </c>
      <c r="AF67" s="25">
        <v>0</v>
      </c>
      <c r="AG67" s="25">
        <v>194406</v>
      </c>
      <c r="AH67" s="25">
        <v>0</v>
      </c>
      <c r="AI67" s="25">
        <v>0</v>
      </c>
      <c r="AJ67" s="25">
        <v>667359</v>
      </c>
      <c r="AK67" s="25">
        <v>5560</v>
      </c>
      <c r="AL67" s="25">
        <v>11141</v>
      </c>
      <c r="AM67" s="25">
        <v>0</v>
      </c>
      <c r="AN67" s="25">
        <v>0</v>
      </c>
      <c r="AO67" s="25">
        <v>3912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34194</v>
      </c>
      <c r="AZ67" s="25">
        <v>0</v>
      </c>
      <c r="BA67" s="25">
        <v>0</v>
      </c>
      <c r="BB67" s="25">
        <v>0</v>
      </c>
      <c r="BC67" s="25">
        <v>0</v>
      </c>
      <c r="BD67" s="25">
        <v>260</v>
      </c>
      <c r="BE67" s="25">
        <v>674306</v>
      </c>
      <c r="BF67" s="25">
        <v>0</v>
      </c>
      <c r="BG67" s="25">
        <v>0</v>
      </c>
      <c r="BH67" s="25">
        <v>0</v>
      </c>
      <c r="BI67" s="25">
        <v>10345</v>
      </c>
      <c r="BJ67" s="25">
        <v>0</v>
      </c>
      <c r="BK67" s="25">
        <v>0</v>
      </c>
      <c r="BL67" s="25">
        <v>0</v>
      </c>
      <c r="BM67" s="25">
        <v>0</v>
      </c>
      <c r="BN67" s="25">
        <v>7524698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343953</v>
      </c>
      <c r="BZ67" s="25">
        <v>0</v>
      </c>
      <c r="CA67" s="25">
        <v>70187</v>
      </c>
      <c r="CB67" s="25">
        <v>0</v>
      </c>
      <c r="CC67" s="25">
        <v>0</v>
      </c>
      <c r="CD67" s="24" t="s">
        <v>247</v>
      </c>
      <c r="CE67" s="25">
        <v>18140640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289474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251603</v>
      </c>
      <c r="L68" s="273">
        <v>0</v>
      </c>
      <c r="M68" s="273">
        <v>0</v>
      </c>
      <c r="N68" s="273">
        <v>240960</v>
      </c>
      <c r="O68" s="273">
        <v>76973</v>
      </c>
      <c r="P68" s="329">
        <v>889899</v>
      </c>
      <c r="Q68" s="329">
        <v>0</v>
      </c>
      <c r="R68" s="329">
        <v>0</v>
      </c>
      <c r="S68" s="280">
        <v>0</v>
      </c>
      <c r="T68" s="280">
        <v>0</v>
      </c>
      <c r="U68" s="331">
        <v>58095</v>
      </c>
      <c r="V68" s="329">
        <v>975622</v>
      </c>
      <c r="W68" s="329">
        <v>105264</v>
      </c>
      <c r="X68" s="329">
        <v>100256</v>
      </c>
      <c r="Y68" s="329">
        <v>621348</v>
      </c>
      <c r="Z68" s="329">
        <v>840148</v>
      </c>
      <c r="AA68" s="329">
        <v>101833</v>
      </c>
      <c r="AB68" s="281">
        <v>802536</v>
      </c>
      <c r="AC68" s="329">
        <v>208723</v>
      </c>
      <c r="AD68" s="329">
        <v>0</v>
      </c>
      <c r="AE68" s="329">
        <v>622757</v>
      </c>
      <c r="AF68" s="329">
        <v>0</v>
      </c>
      <c r="AG68" s="329">
        <v>938903</v>
      </c>
      <c r="AH68" s="329">
        <v>0</v>
      </c>
      <c r="AI68" s="329">
        <v>0</v>
      </c>
      <c r="AJ68" s="329">
        <v>8420373</v>
      </c>
      <c r="AK68" s="329">
        <v>107854</v>
      </c>
      <c r="AL68" s="329">
        <v>107854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46320</v>
      </c>
      <c r="AW68" s="280">
        <v>0</v>
      </c>
      <c r="AX68" s="280">
        <v>0</v>
      </c>
      <c r="AY68" s="329">
        <v>64105</v>
      </c>
      <c r="AZ68" s="329">
        <v>0</v>
      </c>
      <c r="BA68" s="280">
        <v>0</v>
      </c>
      <c r="BB68" s="280">
        <v>416683</v>
      </c>
      <c r="BC68" s="280">
        <v>0</v>
      </c>
      <c r="BD68" s="280">
        <v>0</v>
      </c>
      <c r="BE68" s="329">
        <v>69256</v>
      </c>
      <c r="BF68" s="280">
        <v>0</v>
      </c>
      <c r="BG68" s="280">
        <v>10301</v>
      </c>
      <c r="BH68" s="280">
        <v>0</v>
      </c>
      <c r="BI68" s="280">
        <v>391</v>
      </c>
      <c r="BJ68" s="280">
        <v>0</v>
      </c>
      <c r="BK68" s="280">
        <v>162863</v>
      </c>
      <c r="BL68" s="280">
        <v>0</v>
      </c>
      <c r="BM68" s="280">
        <v>0</v>
      </c>
      <c r="BN68" s="280">
        <v>822033</v>
      </c>
      <c r="BO68" s="280">
        <v>0</v>
      </c>
      <c r="BP68" s="280">
        <v>0</v>
      </c>
      <c r="BQ68" s="280">
        <v>0</v>
      </c>
      <c r="BR68" s="280">
        <v>0</v>
      </c>
      <c r="BS68" s="280">
        <v>10984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261393</v>
      </c>
      <c r="BZ68" s="280">
        <v>0</v>
      </c>
      <c r="CA68" s="280">
        <v>723845</v>
      </c>
      <c r="CB68" s="280">
        <v>79575</v>
      </c>
      <c r="CC68" s="280">
        <v>811655</v>
      </c>
      <c r="CD68" s="24" t="s">
        <v>247</v>
      </c>
      <c r="CE68" s="25">
        <v>19239879</v>
      </c>
    </row>
    <row r="69" spans="1:83" x14ac:dyDescent="0.25">
      <c r="A69" s="31" t="s">
        <v>268</v>
      </c>
      <c r="B69" s="16"/>
      <c r="C69" s="25">
        <v>5347879</v>
      </c>
      <c r="D69" s="25">
        <v>0</v>
      </c>
      <c r="E69" s="25">
        <v>24068076</v>
      </c>
      <c r="F69" s="25">
        <v>0</v>
      </c>
      <c r="G69" s="25">
        <v>40979</v>
      </c>
      <c r="H69" s="25">
        <v>0</v>
      </c>
      <c r="I69" s="25">
        <v>0</v>
      </c>
      <c r="J69" s="25">
        <v>3481846</v>
      </c>
      <c r="K69" s="25">
        <v>1502100</v>
      </c>
      <c r="L69" s="25">
        <v>0</v>
      </c>
      <c r="M69" s="25">
        <v>0</v>
      </c>
      <c r="N69" s="25">
        <v>78</v>
      </c>
      <c r="O69" s="25">
        <v>4101255</v>
      </c>
      <c r="P69" s="25">
        <v>17118597</v>
      </c>
      <c r="Q69" s="25">
        <v>2379712</v>
      </c>
      <c r="R69" s="25">
        <v>304263</v>
      </c>
      <c r="S69" s="25">
        <v>20</v>
      </c>
      <c r="T69" s="25">
        <v>232</v>
      </c>
      <c r="U69" s="25">
        <v>5561656</v>
      </c>
      <c r="V69" s="25">
        <v>10775719</v>
      </c>
      <c r="W69" s="25">
        <v>922642</v>
      </c>
      <c r="X69" s="25">
        <v>922264</v>
      </c>
      <c r="Y69" s="25">
        <v>4184394</v>
      </c>
      <c r="Z69" s="25">
        <v>9166254</v>
      </c>
      <c r="AA69" s="25">
        <v>411894</v>
      </c>
      <c r="AB69" s="25">
        <v>3533260</v>
      </c>
      <c r="AC69" s="25">
        <v>3644318</v>
      </c>
      <c r="AD69" s="25">
        <v>0</v>
      </c>
      <c r="AE69" s="25">
        <v>3038185</v>
      </c>
      <c r="AF69" s="25">
        <v>0</v>
      </c>
      <c r="AG69" s="25">
        <v>11370054</v>
      </c>
      <c r="AH69" s="25">
        <v>0</v>
      </c>
      <c r="AI69" s="25">
        <v>0</v>
      </c>
      <c r="AJ69" s="25">
        <v>42864824</v>
      </c>
      <c r="AK69" s="25">
        <v>1047419</v>
      </c>
      <c r="AL69" s="25">
        <v>716086</v>
      </c>
      <c r="AM69" s="25">
        <v>0</v>
      </c>
      <c r="AN69" s="25">
        <v>0</v>
      </c>
      <c r="AO69" s="25">
        <v>2169051</v>
      </c>
      <c r="AP69" s="25">
        <v>0</v>
      </c>
      <c r="AQ69" s="25">
        <v>0</v>
      </c>
      <c r="AR69" s="25">
        <v>7887</v>
      </c>
      <c r="AS69" s="25">
        <v>0</v>
      </c>
      <c r="AT69" s="25">
        <v>0</v>
      </c>
      <c r="AU69" s="25">
        <v>0</v>
      </c>
      <c r="AV69" s="25">
        <v>340572</v>
      </c>
      <c r="AW69" s="25">
        <v>78597</v>
      </c>
      <c r="AX69" s="25">
        <v>0</v>
      </c>
      <c r="AY69" s="25">
        <v>2549065</v>
      </c>
      <c r="AZ69" s="25">
        <v>0</v>
      </c>
      <c r="BA69" s="25">
        <v>0</v>
      </c>
      <c r="BB69" s="25">
        <v>2100574</v>
      </c>
      <c r="BC69" s="25">
        <v>0</v>
      </c>
      <c r="BD69" s="25">
        <v>21047</v>
      </c>
      <c r="BE69" s="25">
        <v>7708931</v>
      </c>
      <c r="BF69" s="25">
        <v>0</v>
      </c>
      <c r="BG69" s="25">
        <v>374086</v>
      </c>
      <c r="BH69" s="25">
        <v>-3452</v>
      </c>
      <c r="BI69" s="25">
        <v>102822</v>
      </c>
      <c r="BJ69" s="25">
        <v>73034</v>
      </c>
      <c r="BK69" s="25">
        <v>899893</v>
      </c>
      <c r="BL69" s="25">
        <v>1254834</v>
      </c>
      <c r="BM69" s="25">
        <v>0</v>
      </c>
      <c r="BN69" s="25">
        <v>13611655</v>
      </c>
      <c r="BO69" s="25">
        <v>216101</v>
      </c>
      <c r="BP69" s="25">
        <v>74477</v>
      </c>
      <c r="BQ69" s="25">
        <v>0</v>
      </c>
      <c r="BR69" s="25">
        <v>540673</v>
      </c>
      <c r="BS69" s="25">
        <v>122253</v>
      </c>
      <c r="BT69" s="25">
        <v>0</v>
      </c>
      <c r="BU69" s="25">
        <v>0</v>
      </c>
      <c r="BV69" s="25">
        <v>1002408</v>
      </c>
      <c r="BW69" s="25">
        <v>11380085</v>
      </c>
      <c r="BX69" s="25">
        <v>0</v>
      </c>
      <c r="BY69" s="25">
        <v>2676371</v>
      </c>
      <c r="BZ69" s="25">
        <v>2539596</v>
      </c>
      <c r="CA69" s="25">
        <v>3890773</v>
      </c>
      <c r="CB69" s="25">
        <v>1101338</v>
      </c>
      <c r="CC69" s="25">
        <v>16273441</v>
      </c>
      <c r="CD69" s="25">
        <v>0</v>
      </c>
      <c r="CE69" s="25">
        <v>227610118</v>
      </c>
    </row>
    <row r="70" spans="1:83" x14ac:dyDescent="0.25">
      <c r="A70" s="26" t="s">
        <v>269</v>
      </c>
      <c r="B70" s="334"/>
      <c r="C70" s="282">
        <v>8172</v>
      </c>
      <c r="D70" s="282">
        <v>0</v>
      </c>
      <c r="E70" s="282">
        <v>29726</v>
      </c>
      <c r="F70" s="282">
        <v>0</v>
      </c>
      <c r="G70" s="282">
        <v>0</v>
      </c>
      <c r="H70" s="282">
        <v>0</v>
      </c>
      <c r="I70" s="282">
        <v>0</v>
      </c>
      <c r="J70" s="282">
        <v>1804</v>
      </c>
      <c r="K70" s="282">
        <v>0</v>
      </c>
      <c r="L70" s="282">
        <v>0</v>
      </c>
      <c r="M70" s="282">
        <v>0</v>
      </c>
      <c r="N70" s="282">
        <v>0</v>
      </c>
      <c r="O70" s="282">
        <v>6341</v>
      </c>
      <c r="P70" s="282">
        <v>3049</v>
      </c>
      <c r="Q70" s="282">
        <v>2303</v>
      </c>
      <c r="R70" s="282">
        <v>14805</v>
      </c>
      <c r="S70" s="282">
        <v>0</v>
      </c>
      <c r="T70" s="282">
        <v>0</v>
      </c>
      <c r="U70" s="282">
        <v>3152889</v>
      </c>
      <c r="V70" s="282">
        <v>1057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15439</v>
      </c>
      <c r="AH70" s="282">
        <v>0</v>
      </c>
      <c r="AI70" s="282">
        <v>0</v>
      </c>
      <c r="AJ70" s="282">
        <v>13</v>
      </c>
      <c r="AK70" s="282">
        <v>0</v>
      </c>
      <c r="AL70" s="282">
        <v>0</v>
      </c>
      <c r="AM70" s="282">
        <v>0</v>
      </c>
      <c r="AN70" s="282">
        <v>0</v>
      </c>
      <c r="AO70" s="282">
        <v>3920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376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3239894</v>
      </c>
    </row>
    <row r="71" spans="1:83" x14ac:dyDescent="0.25">
      <c r="A71" s="26" t="s">
        <v>270</v>
      </c>
      <c r="B71" s="334"/>
      <c r="C71" s="282">
        <v>293908</v>
      </c>
      <c r="D71" s="282">
        <v>0</v>
      </c>
      <c r="E71" s="282">
        <v>2036744</v>
      </c>
      <c r="F71" s="282">
        <v>0</v>
      </c>
      <c r="G71" s="282">
        <v>0</v>
      </c>
      <c r="H71" s="282">
        <v>0</v>
      </c>
      <c r="I71" s="282">
        <v>0</v>
      </c>
      <c r="J71" s="282">
        <v>82444</v>
      </c>
      <c r="K71" s="282">
        <v>0</v>
      </c>
      <c r="L71" s="282">
        <v>0</v>
      </c>
      <c r="M71" s="282">
        <v>0</v>
      </c>
      <c r="N71" s="282">
        <v>0</v>
      </c>
      <c r="O71" s="282">
        <v>684862</v>
      </c>
      <c r="P71" s="282">
        <v>297033</v>
      </c>
      <c r="Q71" s="282">
        <v>0</v>
      </c>
      <c r="R71" s="282">
        <v>0</v>
      </c>
      <c r="S71" s="282">
        <v>0</v>
      </c>
      <c r="T71" s="282">
        <v>0</v>
      </c>
      <c r="U71" s="282">
        <v>33177</v>
      </c>
      <c r="V71" s="282">
        <v>57917</v>
      </c>
      <c r="W71" s="282">
        <v>0</v>
      </c>
      <c r="X71" s="282">
        <v>0</v>
      </c>
      <c r="Y71" s="282">
        <v>4234</v>
      </c>
      <c r="Z71" s="282">
        <v>0</v>
      </c>
      <c r="AA71" s="282">
        <v>0</v>
      </c>
      <c r="AB71" s="282">
        <v>0</v>
      </c>
      <c r="AC71" s="282">
        <v>2172065</v>
      </c>
      <c r="AD71" s="282">
        <v>0</v>
      </c>
      <c r="AE71" s="282">
        <v>0</v>
      </c>
      <c r="AF71" s="282">
        <v>0</v>
      </c>
      <c r="AG71" s="282">
        <v>1312605</v>
      </c>
      <c r="AH71" s="282">
        <v>0</v>
      </c>
      <c r="AI71" s="282">
        <v>0</v>
      </c>
      <c r="AJ71" s="282">
        <v>17801</v>
      </c>
      <c r="AK71" s="282">
        <v>0</v>
      </c>
      <c r="AL71" s="282">
        <v>0</v>
      </c>
      <c r="AM71" s="282">
        <v>0</v>
      </c>
      <c r="AN71" s="282">
        <v>0</v>
      </c>
      <c r="AO71" s="282">
        <v>1650</v>
      </c>
      <c r="AP71" s="282">
        <v>0</v>
      </c>
      <c r="AQ71" s="282">
        <v>0</v>
      </c>
      <c r="AR71" s="282">
        <v>7887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25910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-1403</v>
      </c>
      <c r="BF71" s="282">
        <v>0</v>
      </c>
      <c r="BG71" s="282">
        <v>0</v>
      </c>
      <c r="BH71" s="282">
        <v>0</v>
      </c>
      <c r="BI71" s="282">
        <v>16571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4421</v>
      </c>
      <c r="BX71" s="282">
        <v>0</v>
      </c>
      <c r="BY71" s="282">
        <v>75124</v>
      </c>
      <c r="BZ71" s="282">
        <v>1040</v>
      </c>
      <c r="CA71" s="282">
        <v>0</v>
      </c>
      <c r="CB71" s="282">
        <v>0</v>
      </c>
      <c r="CC71" s="282">
        <v>0</v>
      </c>
      <c r="CD71" s="282">
        <v>0</v>
      </c>
      <c r="CE71" s="25">
        <v>7123990</v>
      </c>
    </row>
    <row r="72" spans="1:83" x14ac:dyDescent="0.25">
      <c r="A72" s="26" t="s">
        <v>271</v>
      </c>
      <c r="B72" s="334"/>
      <c r="C72" s="282">
        <v>5652</v>
      </c>
      <c r="D72" s="282">
        <v>0</v>
      </c>
      <c r="E72" s="282">
        <v>19880</v>
      </c>
      <c r="F72" s="282">
        <v>0</v>
      </c>
      <c r="G72" s="282">
        <v>0</v>
      </c>
      <c r="H72" s="282">
        <v>0</v>
      </c>
      <c r="I72" s="282">
        <v>0</v>
      </c>
      <c r="J72" s="282">
        <v>225</v>
      </c>
      <c r="K72" s="282">
        <v>1306</v>
      </c>
      <c r="L72" s="282">
        <v>0</v>
      </c>
      <c r="M72" s="282">
        <v>0</v>
      </c>
      <c r="N72" s="282">
        <v>0</v>
      </c>
      <c r="O72" s="282">
        <v>785</v>
      </c>
      <c r="P72" s="282">
        <v>17470</v>
      </c>
      <c r="Q72" s="282">
        <v>1328</v>
      </c>
      <c r="R72" s="282">
        <v>0</v>
      </c>
      <c r="S72" s="282">
        <v>0</v>
      </c>
      <c r="T72" s="282">
        <v>0</v>
      </c>
      <c r="U72" s="282">
        <v>14829</v>
      </c>
      <c r="V72" s="282">
        <v>7026</v>
      </c>
      <c r="W72" s="282">
        <v>3400</v>
      </c>
      <c r="X72" s="282">
        <v>0</v>
      </c>
      <c r="Y72" s="282">
        <v>2250</v>
      </c>
      <c r="Z72" s="282">
        <v>23731</v>
      </c>
      <c r="AA72" s="282">
        <v>0</v>
      </c>
      <c r="AB72" s="282">
        <v>279138</v>
      </c>
      <c r="AC72" s="282">
        <v>0</v>
      </c>
      <c r="AD72" s="282">
        <v>0</v>
      </c>
      <c r="AE72" s="282">
        <v>0</v>
      </c>
      <c r="AF72" s="282">
        <v>0</v>
      </c>
      <c r="AG72" s="282">
        <v>16983</v>
      </c>
      <c r="AH72" s="282">
        <v>0</v>
      </c>
      <c r="AI72" s="282">
        <v>0</v>
      </c>
      <c r="AJ72" s="282">
        <v>163056</v>
      </c>
      <c r="AK72" s="282">
        <v>260</v>
      </c>
      <c r="AL72" s="282">
        <v>300</v>
      </c>
      <c r="AM72" s="282">
        <v>0</v>
      </c>
      <c r="AN72" s="282">
        <v>0</v>
      </c>
      <c r="AO72" s="282">
        <v>1345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2940</v>
      </c>
      <c r="AW72" s="282">
        <v>0</v>
      </c>
      <c r="AX72" s="282">
        <v>0</v>
      </c>
      <c r="AY72" s="282">
        <v>149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23668</v>
      </c>
      <c r="BF72" s="282">
        <v>0</v>
      </c>
      <c r="BG72" s="282">
        <v>0</v>
      </c>
      <c r="BH72" s="282">
        <v>-8419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185910</v>
      </c>
      <c r="BO72" s="282">
        <v>0</v>
      </c>
      <c r="BP72" s="282">
        <v>0</v>
      </c>
      <c r="BQ72" s="282">
        <v>0</v>
      </c>
      <c r="BR72" s="282">
        <v>0</v>
      </c>
      <c r="BS72" s="282">
        <v>4829</v>
      </c>
      <c r="BT72" s="282">
        <v>0</v>
      </c>
      <c r="BU72" s="282">
        <v>0</v>
      </c>
      <c r="BV72" s="282">
        <v>0</v>
      </c>
      <c r="BW72" s="282">
        <v>34116</v>
      </c>
      <c r="BX72" s="282">
        <v>0</v>
      </c>
      <c r="BY72" s="282">
        <v>3838</v>
      </c>
      <c r="BZ72" s="282">
        <v>380</v>
      </c>
      <c r="CA72" s="282">
        <v>34226</v>
      </c>
      <c r="CB72" s="282">
        <v>453</v>
      </c>
      <c r="CC72" s="282">
        <v>4054</v>
      </c>
      <c r="CD72" s="282">
        <v>0</v>
      </c>
      <c r="CE72" s="25">
        <v>845108</v>
      </c>
    </row>
    <row r="73" spans="1:83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275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9010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9285</v>
      </c>
    </row>
    <row r="74" spans="1:83" x14ac:dyDescent="0.25">
      <c r="A74" s="26" t="s">
        <v>273</v>
      </c>
      <c r="B74" s="334"/>
      <c r="C74" s="282">
        <v>0</v>
      </c>
      <c r="D74" s="282">
        <v>0</v>
      </c>
      <c r="E74" s="282">
        <v>2153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1474</v>
      </c>
      <c r="L74" s="282">
        <v>0</v>
      </c>
      <c r="M74" s="282">
        <v>0</v>
      </c>
      <c r="N74" s="282">
        <v>0</v>
      </c>
      <c r="O74" s="282">
        <v>8172</v>
      </c>
      <c r="P74" s="282">
        <v>271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159699</v>
      </c>
      <c r="AA74" s="282">
        <v>0</v>
      </c>
      <c r="AB74" s="282">
        <v>0</v>
      </c>
      <c r="AC74" s="282">
        <v>0</v>
      </c>
      <c r="AD74" s="282">
        <v>0</v>
      </c>
      <c r="AE74" s="282">
        <v>26980</v>
      </c>
      <c r="AF74" s="282">
        <v>0</v>
      </c>
      <c r="AG74" s="282">
        <v>60661</v>
      </c>
      <c r="AH74" s="282">
        <v>0</v>
      </c>
      <c r="AI74" s="282">
        <v>0</v>
      </c>
      <c r="AJ74" s="282">
        <v>131158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1154883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645404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1182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20374</v>
      </c>
      <c r="CD74" s="282">
        <v>0</v>
      </c>
      <c r="CE74" s="25">
        <v>2212411</v>
      </c>
    </row>
    <row r="75" spans="1:83" x14ac:dyDescent="0.25">
      <c r="A75" s="26" t="s">
        <v>274</v>
      </c>
      <c r="B75" s="334"/>
      <c r="C75" s="282">
        <v>1064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100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20634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84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60143</v>
      </c>
      <c r="AH75" s="282">
        <v>0</v>
      </c>
      <c r="AI75" s="282">
        <v>0</v>
      </c>
      <c r="AJ75" s="282">
        <v>11227</v>
      </c>
      <c r="AK75" s="282">
        <v>0</v>
      </c>
      <c r="AL75" s="282">
        <v>0</v>
      </c>
      <c r="AM75" s="282">
        <v>0</v>
      </c>
      <c r="AN75" s="282">
        <v>0</v>
      </c>
      <c r="AO75" s="282">
        <v>8232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560071</v>
      </c>
      <c r="BO75" s="282">
        <v>0</v>
      </c>
      <c r="BP75" s="282">
        <v>0</v>
      </c>
      <c r="BQ75" s="282">
        <v>0</v>
      </c>
      <c r="BR75" s="282">
        <v>63266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285566</v>
      </c>
      <c r="CD75" s="282">
        <v>0</v>
      </c>
      <c r="CE75" s="25">
        <v>1010387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15327</v>
      </c>
      <c r="D77" s="282">
        <v>0</v>
      </c>
      <c r="E77" s="282">
        <v>3980</v>
      </c>
      <c r="F77" s="282">
        <v>0</v>
      </c>
      <c r="G77" s="282">
        <v>0</v>
      </c>
      <c r="H77" s="282">
        <v>0</v>
      </c>
      <c r="I77" s="282">
        <v>0</v>
      </c>
      <c r="J77" s="282">
        <v>311</v>
      </c>
      <c r="K77" s="282">
        <v>0</v>
      </c>
      <c r="L77" s="282">
        <v>0</v>
      </c>
      <c r="M77" s="282">
        <v>0</v>
      </c>
      <c r="N77" s="282">
        <v>0</v>
      </c>
      <c r="O77" s="282">
        <v>2728</v>
      </c>
      <c r="P77" s="282">
        <v>1199873</v>
      </c>
      <c r="Q77" s="282">
        <v>1821</v>
      </c>
      <c r="R77" s="282">
        <v>1676</v>
      </c>
      <c r="S77" s="282">
        <v>20</v>
      </c>
      <c r="T77" s="282">
        <v>0</v>
      </c>
      <c r="U77" s="282">
        <v>92211</v>
      </c>
      <c r="V77" s="282">
        <v>351870</v>
      </c>
      <c r="W77" s="282">
        <v>188399</v>
      </c>
      <c r="X77" s="282">
        <v>61314</v>
      </c>
      <c r="Y77" s="282">
        <v>796728</v>
      </c>
      <c r="Z77" s="282">
        <v>527975</v>
      </c>
      <c r="AA77" s="282">
        <v>21244</v>
      </c>
      <c r="AB77" s="282">
        <v>176013</v>
      </c>
      <c r="AC77" s="282">
        <v>12823</v>
      </c>
      <c r="AD77" s="282">
        <v>0</v>
      </c>
      <c r="AE77" s="282">
        <v>618</v>
      </c>
      <c r="AF77" s="282">
        <v>0</v>
      </c>
      <c r="AG77" s="282">
        <v>73177</v>
      </c>
      <c r="AH77" s="282">
        <v>0</v>
      </c>
      <c r="AI77" s="282">
        <v>0</v>
      </c>
      <c r="AJ77" s="282">
        <v>1404099</v>
      </c>
      <c r="AK77" s="282">
        <v>4861</v>
      </c>
      <c r="AL77" s="282">
        <v>0</v>
      </c>
      <c r="AM77" s="282">
        <v>0</v>
      </c>
      <c r="AN77" s="282">
        <v>0</v>
      </c>
      <c r="AO77" s="282">
        <v>2459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96522</v>
      </c>
      <c r="AZ77" s="282">
        <v>0</v>
      </c>
      <c r="BA77" s="282">
        <v>0</v>
      </c>
      <c r="BB77" s="282">
        <v>42747</v>
      </c>
      <c r="BC77" s="282">
        <v>0</v>
      </c>
      <c r="BD77" s="282">
        <v>2023</v>
      </c>
      <c r="BE77" s="282">
        <v>1424702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254176</v>
      </c>
      <c r="BO77" s="282">
        <v>0</v>
      </c>
      <c r="BP77" s="282">
        <v>0</v>
      </c>
      <c r="BQ77" s="282">
        <v>0</v>
      </c>
      <c r="BR77" s="282">
        <v>0</v>
      </c>
      <c r="BS77" s="282">
        <v>1281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61413</v>
      </c>
      <c r="BZ77" s="282">
        <v>0</v>
      </c>
      <c r="CA77" s="282">
        <v>77832</v>
      </c>
      <c r="CB77" s="282">
        <v>0</v>
      </c>
      <c r="CC77" s="282">
        <v>0</v>
      </c>
      <c r="CD77" s="282">
        <v>0</v>
      </c>
      <c r="CE77" s="25">
        <v>6900223</v>
      </c>
    </row>
    <row r="78" spans="1:83" x14ac:dyDescent="0.25">
      <c r="A78" s="26" t="s">
        <v>277</v>
      </c>
      <c r="B78" s="16"/>
      <c r="C78" s="282">
        <v>4993981</v>
      </c>
      <c r="D78" s="282">
        <v>0</v>
      </c>
      <c r="E78" s="282">
        <v>21762627</v>
      </c>
      <c r="F78" s="282">
        <v>0</v>
      </c>
      <c r="G78" s="282">
        <v>41020</v>
      </c>
      <c r="H78" s="282">
        <v>0</v>
      </c>
      <c r="I78" s="282">
        <v>0</v>
      </c>
      <c r="J78" s="282">
        <v>3383587</v>
      </c>
      <c r="K78" s="282">
        <v>1466781</v>
      </c>
      <c r="L78" s="282">
        <v>0</v>
      </c>
      <c r="M78" s="282">
        <v>0</v>
      </c>
      <c r="N78" s="282">
        <v>78</v>
      </c>
      <c r="O78" s="282">
        <v>3381139</v>
      </c>
      <c r="P78" s="282">
        <v>15272251</v>
      </c>
      <c r="Q78" s="282">
        <v>2342184</v>
      </c>
      <c r="R78" s="282">
        <v>286176</v>
      </c>
      <c r="S78" s="282">
        <v>0</v>
      </c>
      <c r="T78" s="282">
        <v>232</v>
      </c>
      <c r="U78" s="282">
        <v>2261157</v>
      </c>
      <c r="V78" s="282">
        <v>10164510</v>
      </c>
      <c r="W78" s="282">
        <v>730323</v>
      </c>
      <c r="X78" s="282">
        <v>860403</v>
      </c>
      <c r="Y78" s="282">
        <v>3373630</v>
      </c>
      <c r="Z78" s="282">
        <v>7967416</v>
      </c>
      <c r="AA78" s="282">
        <v>366579</v>
      </c>
      <c r="AB78" s="282">
        <v>2153785</v>
      </c>
      <c r="AC78" s="282">
        <v>1431395</v>
      </c>
      <c r="AD78" s="282">
        <v>0</v>
      </c>
      <c r="AE78" s="282">
        <v>2972386</v>
      </c>
      <c r="AF78" s="282">
        <v>0</v>
      </c>
      <c r="AG78" s="282">
        <v>9731262</v>
      </c>
      <c r="AH78" s="282">
        <v>0</v>
      </c>
      <c r="AI78" s="282">
        <v>0</v>
      </c>
      <c r="AJ78" s="282">
        <v>39997367</v>
      </c>
      <c r="AK78" s="282">
        <v>1018157</v>
      </c>
      <c r="AL78" s="282">
        <v>707060</v>
      </c>
      <c r="AM78" s="282">
        <v>0</v>
      </c>
      <c r="AN78" s="282">
        <v>0</v>
      </c>
      <c r="AO78" s="282">
        <v>2146956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332055</v>
      </c>
      <c r="AW78" s="282">
        <v>83704</v>
      </c>
      <c r="AX78" s="282">
        <v>0</v>
      </c>
      <c r="AY78" s="282">
        <v>2424382</v>
      </c>
      <c r="AZ78" s="282">
        <v>0</v>
      </c>
      <c r="BA78" s="282">
        <v>0</v>
      </c>
      <c r="BB78" s="282">
        <v>2025442</v>
      </c>
      <c r="BC78" s="282">
        <v>0</v>
      </c>
      <c r="BD78" s="282">
        <v>0</v>
      </c>
      <c r="BE78" s="282">
        <v>3086140</v>
      </c>
      <c r="BF78" s="282">
        <v>0</v>
      </c>
      <c r="BG78" s="282">
        <v>369686</v>
      </c>
      <c r="BH78" s="282">
        <v>4967</v>
      </c>
      <c r="BI78" s="282">
        <v>86108</v>
      </c>
      <c r="BJ78" s="282">
        <v>73034</v>
      </c>
      <c r="BK78" s="282">
        <v>888793</v>
      </c>
      <c r="BL78" s="282">
        <v>1248764</v>
      </c>
      <c r="BM78" s="282">
        <v>0</v>
      </c>
      <c r="BN78" s="282">
        <v>4976907</v>
      </c>
      <c r="BO78" s="282">
        <v>179180</v>
      </c>
      <c r="BP78" s="282">
        <v>0</v>
      </c>
      <c r="BQ78" s="282">
        <v>0</v>
      </c>
      <c r="BR78" s="282">
        <v>120185</v>
      </c>
      <c r="BS78" s="282">
        <v>111671</v>
      </c>
      <c r="BT78" s="282">
        <v>0</v>
      </c>
      <c r="BU78" s="282">
        <v>0</v>
      </c>
      <c r="BV78" s="282">
        <v>980719</v>
      </c>
      <c r="BW78" s="282">
        <v>11175900</v>
      </c>
      <c r="BX78" s="282">
        <v>0</v>
      </c>
      <c r="BY78" s="282">
        <v>2240305</v>
      </c>
      <c r="BZ78" s="282">
        <v>2536632</v>
      </c>
      <c r="CA78" s="282">
        <v>3596098</v>
      </c>
      <c r="CB78" s="282">
        <v>1037397</v>
      </c>
      <c r="CC78" s="282">
        <v>2770468</v>
      </c>
      <c r="CD78" s="282">
        <v>0</v>
      </c>
      <c r="CE78" s="25">
        <v>179160979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46325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45860</v>
      </c>
      <c r="Q79" s="282">
        <v>0</v>
      </c>
      <c r="R79" s="282">
        <v>0</v>
      </c>
      <c r="S79" s="282">
        <v>0</v>
      </c>
      <c r="T79" s="282">
        <v>0</v>
      </c>
      <c r="U79" s="282">
        <v>2463</v>
      </c>
      <c r="V79" s="282">
        <v>16653</v>
      </c>
      <c r="W79" s="282">
        <v>0</v>
      </c>
      <c r="X79" s="282">
        <v>0</v>
      </c>
      <c r="Y79" s="282">
        <v>428</v>
      </c>
      <c r="Z79" s="282">
        <v>254</v>
      </c>
      <c r="AA79" s="282">
        <v>0</v>
      </c>
      <c r="AB79" s="282">
        <v>196</v>
      </c>
      <c r="AC79" s="282">
        <v>1642</v>
      </c>
      <c r="AD79" s="282">
        <v>0</v>
      </c>
      <c r="AE79" s="282">
        <v>0</v>
      </c>
      <c r="AF79" s="282">
        <v>0</v>
      </c>
      <c r="AG79" s="282">
        <v>3796</v>
      </c>
      <c r="AH79" s="282">
        <v>0</v>
      </c>
      <c r="AI79" s="282">
        <v>0</v>
      </c>
      <c r="AJ79" s="282">
        <v>5754</v>
      </c>
      <c r="AK79" s="282">
        <v>9061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1382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18787</v>
      </c>
      <c r="BO79" s="282">
        <v>0</v>
      </c>
      <c r="BP79" s="282">
        <v>0</v>
      </c>
      <c r="BQ79" s="282">
        <v>0</v>
      </c>
      <c r="BR79" s="282">
        <v>340116</v>
      </c>
      <c r="BS79" s="282">
        <v>0</v>
      </c>
      <c r="BT79" s="282">
        <v>0</v>
      </c>
      <c r="BU79" s="282">
        <v>0</v>
      </c>
      <c r="BV79" s="282">
        <v>0</v>
      </c>
      <c r="BW79" s="282">
        <v>36526</v>
      </c>
      <c r="BX79" s="282">
        <v>0</v>
      </c>
      <c r="BY79" s="282">
        <v>6180</v>
      </c>
      <c r="BZ79" s="282">
        <v>425</v>
      </c>
      <c r="CA79" s="282">
        <v>0</v>
      </c>
      <c r="CB79" s="282">
        <v>0</v>
      </c>
      <c r="CC79" s="282">
        <v>84792</v>
      </c>
      <c r="CD79" s="282">
        <v>0</v>
      </c>
      <c r="CE79" s="25">
        <v>620640</v>
      </c>
    </row>
    <row r="80" spans="1:83" x14ac:dyDescent="0.25">
      <c r="A80" s="26" t="s">
        <v>279</v>
      </c>
      <c r="B80" s="16"/>
      <c r="C80" s="282">
        <v>16040</v>
      </c>
      <c r="D80" s="282">
        <v>0</v>
      </c>
      <c r="E80" s="282">
        <v>64507</v>
      </c>
      <c r="F80" s="282">
        <v>0</v>
      </c>
      <c r="G80" s="282">
        <v>0</v>
      </c>
      <c r="H80" s="282">
        <v>0</v>
      </c>
      <c r="I80" s="282">
        <v>0</v>
      </c>
      <c r="J80" s="282">
        <v>6407</v>
      </c>
      <c r="K80" s="282">
        <v>2649</v>
      </c>
      <c r="L80" s="282">
        <v>0</v>
      </c>
      <c r="M80" s="282">
        <v>0</v>
      </c>
      <c r="N80" s="282">
        <v>0</v>
      </c>
      <c r="O80" s="282">
        <v>9664</v>
      </c>
      <c r="P80" s="282">
        <v>104612</v>
      </c>
      <c r="Q80" s="282">
        <v>9681</v>
      </c>
      <c r="R80" s="282">
        <v>0</v>
      </c>
      <c r="S80" s="282">
        <v>0</v>
      </c>
      <c r="T80" s="282">
        <v>0</v>
      </c>
      <c r="U80" s="282">
        <v>0</v>
      </c>
      <c r="V80" s="282">
        <v>57822</v>
      </c>
      <c r="W80" s="282">
        <v>520</v>
      </c>
      <c r="X80" s="282">
        <v>350</v>
      </c>
      <c r="Y80" s="282">
        <v>3885</v>
      </c>
      <c r="Z80" s="282">
        <v>47423</v>
      </c>
      <c r="AA80" s="282">
        <v>0</v>
      </c>
      <c r="AB80" s="282">
        <v>960</v>
      </c>
      <c r="AC80" s="282">
        <v>10342</v>
      </c>
      <c r="AD80" s="282">
        <v>0</v>
      </c>
      <c r="AE80" s="282">
        <v>10393</v>
      </c>
      <c r="AF80" s="282">
        <v>0</v>
      </c>
      <c r="AG80" s="282">
        <v>43328</v>
      </c>
      <c r="AH80" s="282">
        <v>0</v>
      </c>
      <c r="AI80" s="282">
        <v>0</v>
      </c>
      <c r="AJ80" s="282">
        <v>241603</v>
      </c>
      <c r="AK80" s="282">
        <v>10584</v>
      </c>
      <c r="AL80" s="282">
        <v>3669</v>
      </c>
      <c r="AM80" s="282">
        <v>0</v>
      </c>
      <c r="AN80" s="282">
        <v>0</v>
      </c>
      <c r="AO80" s="282">
        <v>4192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3895</v>
      </c>
      <c r="AW80" s="282">
        <v>0</v>
      </c>
      <c r="AX80" s="282">
        <v>0</v>
      </c>
      <c r="AY80" s="282">
        <v>1244</v>
      </c>
      <c r="AZ80" s="282">
        <v>0</v>
      </c>
      <c r="BA80" s="282">
        <v>0</v>
      </c>
      <c r="BB80" s="282">
        <v>1027</v>
      </c>
      <c r="BC80" s="282">
        <v>0</v>
      </c>
      <c r="BD80" s="282">
        <v>0</v>
      </c>
      <c r="BE80" s="282">
        <v>1690</v>
      </c>
      <c r="BF80" s="282">
        <v>0</v>
      </c>
      <c r="BG80" s="282">
        <v>0</v>
      </c>
      <c r="BH80" s="282">
        <v>0</v>
      </c>
      <c r="BI80" s="282">
        <v>70</v>
      </c>
      <c r="BJ80" s="282">
        <v>0</v>
      </c>
      <c r="BK80" s="282">
        <v>575</v>
      </c>
      <c r="BL80" s="282">
        <v>140</v>
      </c>
      <c r="BM80" s="282">
        <v>0</v>
      </c>
      <c r="BN80" s="282">
        <v>33068</v>
      </c>
      <c r="BO80" s="282">
        <v>0</v>
      </c>
      <c r="BP80" s="282">
        <v>0</v>
      </c>
      <c r="BQ80" s="282">
        <v>0</v>
      </c>
      <c r="BR80" s="282">
        <v>0</v>
      </c>
      <c r="BS80" s="282">
        <v>450</v>
      </c>
      <c r="BT80" s="282">
        <v>0</v>
      </c>
      <c r="BU80" s="282">
        <v>0</v>
      </c>
      <c r="BV80" s="282">
        <v>0</v>
      </c>
      <c r="BW80" s="282">
        <v>7201</v>
      </c>
      <c r="BX80" s="282">
        <v>0</v>
      </c>
      <c r="BY80" s="282">
        <v>43084</v>
      </c>
      <c r="BZ80" s="282">
        <v>457</v>
      </c>
      <c r="CA80" s="282">
        <v>67210</v>
      </c>
      <c r="CB80" s="282">
        <v>4045</v>
      </c>
      <c r="CC80" s="282">
        <v>66867</v>
      </c>
      <c r="CD80" s="282">
        <v>0</v>
      </c>
      <c r="CE80" s="25">
        <v>879654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30507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16617</v>
      </c>
      <c r="L81" s="282">
        <v>0</v>
      </c>
      <c r="M81" s="282">
        <v>0</v>
      </c>
      <c r="N81" s="282">
        <v>0</v>
      </c>
      <c r="O81" s="282">
        <v>0</v>
      </c>
      <c r="P81" s="282">
        <v>75671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76808</v>
      </c>
      <c r="W81" s="282">
        <v>0</v>
      </c>
      <c r="X81" s="282">
        <v>0</v>
      </c>
      <c r="Y81" s="282">
        <v>125</v>
      </c>
      <c r="Z81" s="282">
        <v>299567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391814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31015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6193774</v>
      </c>
      <c r="BO81" s="282">
        <v>33384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41902</v>
      </c>
      <c r="BX81" s="282">
        <v>0</v>
      </c>
      <c r="BY81" s="282">
        <v>0</v>
      </c>
      <c r="BZ81" s="282">
        <v>0</v>
      </c>
      <c r="CA81" s="282">
        <v>16571</v>
      </c>
      <c r="CB81" s="282">
        <v>0</v>
      </c>
      <c r="CC81" s="282">
        <v>12906444</v>
      </c>
      <c r="CD81" s="282">
        <v>0</v>
      </c>
      <c r="CE81" s="25">
        <v>20114199</v>
      </c>
    </row>
    <row r="82" spans="1:84" x14ac:dyDescent="0.25">
      <c r="A82" s="26" t="s">
        <v>281</v>
      </c>
      <c r="B82" s="16"/>
      <c r="C82" s="282">
        <v>2677</v>
      </c>
      <c r="D82" s="282">
        <v>0</v>
      </c>
      <c r="E82" s="282">
        <v>24464</v>
      </c>
      <c r="F82" s="282">
        <v>0</v>
      </c>
      <c r="G82" s="282">
        <v>0</v>
      </c>
      <c r="H82" s="282">
        <v>0</v>
      </c>
      <c r="I82" s="282">
        <v>0</v>
      </c>
      <c r="J82" s="282">
        <v>437</v>
      </c>
      <c r="K82" s="282">
        <v>4397</v>
      </c>
      <c r="L82" s="282">
        <v>0</v>
      </c>
      <c r="M82" s="282">
        <v>0</v>
      </c>
      <c r="N82" s="282">
        <v>0</v>
      </c>
      <c r="O82" s="282">
        <v>5077</v>
      </c>
      <c r="P82" s="282">
        <v>7897</v>
      </c>
      <c r="Q82" s="282">
        <v>1966</v>
      </c>
      <c r="R82" s="282">
        <v>1573</v>
      </c>
      <c r="S82" s="282">
        <v>0</v>
      </c>
      <c r="T82" s="282">
        <v>0</v>
      </c>
      <c r="U82" s="282">
        <v>2102</v>
      </c>
      <c r="V82" s="282">
        <v>3014</v>
      </c>
      <c r="W82" s="282">
        <v>0</v>
      </c>
      <c r="X82" s="282">
        <v>432</v>
      </c>
      <c r="Y82" s="282">
        <v>605</v>
      </c>
      <c r="Z82" s="282">
        <v>52978</v>
      </c>
      <c r="AA82" s="282">
        <v>437</v>
      </c>
      <c r="AB82" s="282">
        <v>333264</v>
      </c>
      <c r="AC82" s="282">
        <v>1455</v>
      </c>
      <c r="AD82" s="282">
        <v>0</v>
      </c>
      <c r="AE82" s="282">
        <v>7862</v>
      </c>
      <c r="AF82" s="282">
        <v>0</v>
      </c>
      <c r="AG82" s="282">
        <v>21522</v>
      </c>
      <c r="AH82" s="282">
        <v>0</v>
      </c>
      <c r="AI82" s="282">
        <v>0</v>
      </c>
      <c r="AJ82" s="282">
        <v>139494</v>
      </c>
      <c r="AK82" s="282">
        <v>807</v>
      </c>
      <c r="AL82" s="282">
        <v>2254</v>
      </c>
      <c r="AM82" s="282">
        <v>0</v>
      </c>
      <c r="AN82" s="282">
        <v>0</v>
      </c>
      <c r="AO82" s="282">
        <v>436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1143</v>
      </c>
      <c r="AW82" s="282">
        <v>0</v>
      </c>
      <c r="AX82" s="282">
        <v>0</v>
      </c>
      <c r="AY82" s="282">
        <v>58</v>
      </c>
      <c r="AZ82" s="282">
        <v>0</v>
      </c>
      <c r="BA82" s="282">
        <v>0</v>
      </c>
      <c r="BB82" s="282">
        <v>19110</v>
      </c>
      <c r="BC82" s="282">
        <v>0</v>
      </c>
      <c r="BD82" s="282">
        <v>0</v>
      </c>
      <c r="BE82" s="282">
        <v>1900243</v>
      </c>
      <c r="BF82" s="282">
        <v>0</v>
      </c>
      <c r="BG82" s="282">
        <v>4400</v>
      </c>
      <c r="BH82" s="282">
        <v>0</v>
      </c>
      <c r="BI82" s="282">
        <v>73</v>
      </c>
      <c r="BJ82" s="282">
        <v>0</v>
      </c>
      <c r="BK82" s="282">
        <v>6524</v>
      </c>
      <c r="BL82" s="282">
        <v>5675</v>
      </c>
      <c r="BM82" s="282">
        <v>0</v>
      </c>
      <c r="BN82" s="282">
        <v>65814</v>
      </c>
      <c r="BO82" s="282">
        <v>0</v>
      </c>
      <c r="BP82" s="282">
        <v>250</v>
      </c>
      <c r="BQ82" s="282">
        <v>0</v>
      </c>
      <c r="BR82" s="282">
        <v>0</v>
      </c>
      <c r="BS82" s="282">
        <v>1182</v>
      </c>
      <c r="BT82" s="282">
        <v>0</v>
      </c>
      <c r="BU82" s="282">
        <v>0</v>
      </c>
      <c r="BV82" s="282">
        <v>8775</v>
      </c>
      <c r="BW82" s="282">
        <v>25</v>
      </c>
      <c r="BX82" s="282">
        <v>0</v>
      </c>
      <c r="BY82" s="282">
        <v>5593</v>
      </c>
      <c r="BZ82" s="282">
        <v>483</v>
      </c>
      <c r="CA82" s="282">
        <v>4185</v>
      </c>
      <c r="CB82" s="282">
        <v>6848</v>
      </c>
      <c r="CC82" s="282">
        <v>16627</v>
      </c>
      <c r="CD82" s="282">
        <v>0</v>
      </c>
      <c r="CE82" s="25">
        <v>2662158</v>
      </c>
    </row>
    <row r="83" spans="1:84" x14ac:dyDescent="0.25">
      <c r="A83" s="26" t="s">
        <v>282</v>
      </c>
      <c r="B83" s="16"/>
      <c r="C83" s="273">
        <v>11058</v>
      </c>
      <c r="D83" s="273">
        <v>0</v>
      </c>
      <c r="E83" s="329">
        <v>47163</v>
      </c>
      <c r="F83" s="329">
        <v>0</v>
      </c>
      <c r="G83" s="273">
        <v>-41</v>
      </c>
      <c r="H83" s="273">
        <v>0</v>
      </c>
      <c r="I83" s="329">
        <v>0</v>
      </c>
      <c r="J83" s="329">
        <v>6631</v>
      </c>
      <c r="K83" s="329">
        <v>8776</v>
      </c>
      <c r="L83" s="329">
        <v>0</v>
      </c>
      <c r="M83" s="273">
        <v>0</v>
      </c>
      <c r="N83" s="273">
        <v>0</v>
      </c>
      <c r="O83" s="273">
        <v>2487</v>
      </c>
      <c r="P83" s="329">
        <v>94610</v>
      </c>
      <c r="Q83" s="329">
        <v>-205</v>
      </c>
      <c r="R83" s="331">
        <v>33</v>
      </c>
      <c r="S83" s="329">
        <v>0</v>
      </c>
      <c r="T83" s="273">
        <v>0</v>
      </c>
      <c r="U83" s="329">
        <v>2828</v>
      </c>
      <c r="V83" s="329">
        <v>39042</v>
      </c>
      <c r="W83" s="273">
        <v>0</v>
      </c>
      <c r="X83" s="329">
        <v>-235</v>
      </c>
      <c r="Y83" s="329">
        <v>2509</v>
      </c>
      <c r="Z83" s="329">
        <v>87127</v>
      </c>
      <c r="AA83" s="329">
        <v>23634</v>
      </c>
      <c r="AB83" s="329">
        <v>589904</v>
      </c>
      <c r="AC83" s="329">
        <v>14596</v>
      </c>
      <c r="AD83" s="329">
        <v>0</v>
      </c>
      <c r="AE83" s="329">
        <v>19946</v>
      </c>
      <c r="AF83" s="329">
        <v>0</v>
      </c>
      <c r="AG83" s="329">
        <v>31138</v>
      </c>
      <c r="AH83" s="329">
        <v>0</v>
      </c>
      <c r="AI83" s="329">
        <v>0</v>
      </c>
      <c r="AJ83" s="329">
        <v>361163</v>
      </c>
      <c r="AK83" s="329">
        <v>3689</v>
      </c>
      <c r="AL83" s="329">
        <v>2803</v>
      </c>
      <c r="AM83" s="329">
        <v>0</v>
      </c>
      <c r="AN83" s="329">
        <v>0</v>
      </c>
      <c r="AO83" s="273">
        <v>-139</v>
      </c>
      <c r="AP83" s="329">
        <v>0</v>
      </c>
      <c r="AQ83" s="273">
        <v>0</v>
      </c>
      <c r="AR83" s="273">
        <v>0</v>
      </c>
      <c r="AS83" s="273">
        <v>0</v>
      </c>
      <c r="AT83" s="273">
        <v>0</v>
      </c>
      <c r="AU83" s="329">
        <v>0</v>
      </c>
      <c r="AV83" s="329">
        <v>539</v>
      </c>
      <c r="AW83" s="329">
        <v>-5107</v>
      </c>
      <c r="AX83" s="329">
        <v>0</v>
      </c>
      <c r="AY83" s="329">
        <v>800</v>
      </c>
      <c r="AZ83" s="329">
        <v>0</v>
      </c>
      <c r="BA83" s="329">
        <v>0</v>
      </c>
      <c r="BB83" s="329">
        <v>12248</v>
      </c>
      <c r="BC83" s="329">
        <v>0</v>
      </c>
      <c r="BD83" s="329">
        <v>19024</v>
      </c>
      <c r="BE83" s="329">
        <v>86611</v>
      </c>
      <c r="BF83" s="329">
        <v>0</v>
      </c>
      <c r="BG83" s="329">
        <v>0</v>
      </c>
      <c r="BH83" s="331">
        <v>0</v>
      </c>
      <c r="BI83" s="329">
        <v>0</v>
      </c>
      <c r="BJ83" s="329">
        <v>0</v>
      </c>
      <c r="BK83" s="329">
        <v>4001</v>
      </c>
      <c r="BL83" s="329">
        <v>255</v>
      </c>
      <c r="BM83" s="329">
        <v>0</v>
      </c>
      <c r="BN83" s="329">
        <v>668734</v>
      </c>
      <c r="BO83" s="329">
        <v>3537</v>
      </c>
      <c r="BP83" s="329">
        <v>74227</v>
      </c>
      <c r="BQ83" s="329">
        <v>0</v>
      </c>
      <c r="BR83" s="329">
        <v>17106</v>
      </c>
      <c r="BS83" s="329">
        <v>2840</v>
      </c>
      <c r="BT83" s="329">
        <v>0</v>
      </c>
      <c r="BU83" s="329">
        <v>0</v>
      </c>
      <c r="BV83" s="329">
        <v>12914</v>
      </c>
      <c r="BW83" s="329">
        <v>78436</v>
      </c>
      <c r="BX83" s="329">
        <v>0</v>
      </c>
      <c r="BY83" s="329">
        <v>240834</v>
      </c>
      <c r="BZ83" s="329">
        <v>179</v>
      </c>
      <c r="CA83" s="329">
        <v>94651</v>
      </c>
      <c r="CB83" s="329">
        <v>52595</v>
      </c>
      <c r="CC83" s="329">
        <v>118249</v>
      </c>
      <c r="CD83" s="282">
        <v>0</v>
      </c>
      <c r="CE83" s="25">
        <v>2831190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173200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88755</v>
      </c>
      <c r="L84" s="273">
        <v>0</v>
      </c>
      <c r="M84" s="273">
        <v>0</v>
      </c>
      <c r="N84" s="273">
        <v>0</v>
      </c>
      <c r="O84" s="273">
        <v>0</v>
      </c>
      <c r="P84" s="273">
        <v>1023133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166640</v>
      </c>
      <c r="W84" s="273">
        <v>0</v>
      </c>
      <c r="X84" s="273">
        <v>0</v>
      </c>
      <c r="Y84" s="273">
        <v>130246</v>
      </c>
      <c r="Z84" s="273">
        <v>40941</v>
      </c>
      <c r="AA84" s="273">
        <v>0</v>
      </c>
      <c r="AB84" s="273">
        <v>16218336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815826</v>
      </c>
      <c r="AK84" s="273">
        <v>465</v>
      </c>
      <c r="AL84" s="273">
        <v>2975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1773719</v>
      </c>
      <c r="AZ84" s="273">
        <v>0</v>
      </c>
      <c r="BA84" s="273">
        <v>0</v>
      </c>
      <c r="BB84" s="273">
        <v>3532</v>
      </c>
      <c r="BC84" s="273">
        <v>0</v>
      </c>
      <c r="BD84" s="273">
        <v>0</v>
      </c>
      <c r="BE84" s="273">
        <v>803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221846</v>
      </c>
      <c r="BL84" s="273">
        <v>0</v>
      </c>
      <c r="BM84" s="273">
        <v>0</v>
      </c>
      <c r="BN84" s="273">
        <v>526354</v>
      </c>
      <c r="BO84" s="273">
        <v>0</v>
      </c>
      <c r="BP84" s="273">
        <v>255</v>
      </c>
      <c r="BQ84" s="273">
        <v>0</v>
      </c>
      <c r="BR84" s="273">
        <v>0</v>
      </c>
      <c r="BS84" s="273">
        <v>546</v>
      </c>
      <c r="BT84" s="273">
        <v>0</v>
      </c>
      <c r="BU84" s="273">
        <v>0</v>
      </c>
      <c r="BV84" s="273">
        <v>196040</v>
      </c>
      <c r="BW84" s="273">
        <v>1121660</v>
      </c>
      <c r="BX84" s="273">
        <v>0</v>
      </c>
      <c r="BY84" s="273">
        <v>75119</v>
      </c>
      <c r="BZ84" s="273">
        <v>0</v>
      </c>
      <c r="CA84" s="273">
        <v>506657</v>
      </c>
      <c r="CB84" s="273">
        <v>168477</v>
      </c>
      <c r="CC84" s="273">
        <v>2489922</v>
      </c>
      <c r="CD84" s="282">
        <v>0</v>
      </c>
      <c r="CE84" s="25">
        <v>25745447</v>
      </c>
    </row>
    <row r="85" spans="1:84" x14ac:dyDescent="0.25">
      <c r="A85" s="31" t="s">
        <v>284</v>
      </c>
      <c r="B85" s="25"/>
      <c r="C85" s="25">
        <v>18279507</v>
      </c>
      <c r="D85" s="25">
        <v>0</v>
      </c>
      <c r="E85" s="25">
        <v>77528888.810000002</v>
      </c>
      <c r="F85" s="25">
        <v>0</v>
      </c>
      <c r="G85" s="25">
        <v>132428</v>
      </c>
      <c r="H85" s="25">
        <v>0</v>
      </c>
      <c r="I85" s="25">
        <v>0</v>
      </c>
      <c r="J85" s="25">
        <v>12177139.190000001</v>
      </c>
      <c r="K85" s="25">
        <v>5250906</v>
      </c>
      <c r="L85" s="25">
        <v>0</v>
      </c>
      <c r="M85" s="25">
        <v>0</v>
      </c>
      <c r="N85" s="25">
        <v>243259</v>
      </c>
      <c r="O85" s="25">
        <v>13924465.32</v>
      </c>
      <c r="P85" s="25">
        <v>85151360.299999997</v>
      </c>
      <c r="Q85" s="25">
        <v>8303768</v>
      </c>
      <c r="R85" s="25">
        <v>6811672.21</v>
      </c>
      <c r="S85" s="25">
        <v>-766782</v>
      </c>
      <c r="T85" s="25">
        <v>877</v>
      </c>
      <c r="U85" s="25">
        <v>15580994.48</v>
      </c>
      <c r="V85" s="25">
        <v>48357302.5</v>
      </c>
      <c r="W85" s="25">
        <v>3494859</v>
      </c>
      <c r="X85" s="25">
        <v>4034220</v>
      </c>
      <c r="Y85" s="25">
        <v>21615660.530000001</v>
      </c>
      <c r="Z85" s="25">
        <v>68412896.900000006</v>
      </c>
      <c r="AA85" s="25">
        <v>3804407.04</v>
      </c>
      <c r="AB85" s="25">
        <v>18662913.200000003</v>
      </c>
      <c r="AC85" s="25">
        <v>8672375</v>
      </c>
      <c r="AD85" s="25">
        <v>0</v>
      </c>
      <c r="AE85" s="25">
        <v>10326512</v>
      </c>
      <c r="AF85" s="25">
        <v>0</v>
      </c>
      <c r="AG85" s="25">
        <v>37368962.57</v>
      </c>
      <c r="AH85" s="25">
        <v>0</v>
      </c>
      <c r="AI85" s="25">
        <v>0</v>
      </c>
      <c r="AJ85" s="25">
        <v>150547936.17000002</v>
      </c>
      <c r="AK85" s="25">
        <v>3442340</v>
      </c>
      <c r="AL85" s="25">
        <v>2372845</v>
      </c>
      <c r="AM85" s="25">
        <v>0</v>
      </c>
      <c r="AN85" s="25">
        <v>0</v>
      </c>
      <c r="AO85" s="25">
        <v>7109002</v>
      </c>
      <c r="AP85" s="25">
        <v>0</v>
      </c>
      <c r="AQ85" s="25">
        <v>0</v>
      </c>
      <c r="AR85" s="25">
        <v>7887</v>
      </c>
      <c r="AS85" s="25">
        <v>0</v>
      </c>
      <c r="AT85" s="25">
        <v>0</v>
      </c>
      <c r="AU85" s="25">
        <v>0</v>
      </c>
      <c r="AV85" s="25">
        <v>1165422</v>
      </c>
      <c r="AW85" s="25">
        <v>290403</v>
      </c>
      <c r="AX85" s="25">
        <v>0</v>
      </c>
      <c r="AY85" s="25">
        <v>9324793</v>
      </c>
      <c r="AZ85" s="25">
        <v>0</v>
      </c>
      <c r="BA85" s="25">
        <v>0</v>
      </c>
      <c r="BB85" s="25">
        <v>7590536</v>
      </c>
      <c r="BC85" s="25">
        <v>0</v>
      </c>
      <c r="BD85" s="25">
        <v>-130940</v>
      </c>
      <c r="BE85" s="25">
        <v>17092905.68</v>
      </c>
      <c r="BF85" s="25">
        <v>0</v>
      </c>
      <c r="BG85" s="25">
        <v>1194956</v>
      </c>
      <c r="BH85" s="25">
        <v>-21228.440000000002</v>
      </c>
      <c r="BI85" s="25">
        <v>766484</v>
      </c>
      <c r="BJ85" s="25">
        <v>217438</v>
      </c>
      <c r="BK85" s="25">
        <v>2794657</v>
      </c>
      <c r="BL85" s="25">
        <v>4023107</v>
      </c>
      <c r="BM85" s="25">
        <v>0</v>
      </c>
      <c r="BN85" s="25">
        <v>36368884.909999996</v>
      </c>
      <c r="BO85" s="25">
        <v>1284432</v>
      </c>
      <c r="BP85" s="25">
        <v>103351</v>
      </c>
      <c r="BQ85" s="25">
        <v>0</v>
      </c>
      <c r="BR85" s="25">
        <v>1635944</v>
      </c>
      <c r="BS85" s="25">
        <v>390194</v>
      </c>
      <c r="BT85" s="25">
        <v>0</v>
      </c>
      <c r="BU85" s="25">
        <v>0</v>
      </c>
      <c r="BV85" s="25">
        <v>3076517</v>
      </c>
      <c r="BW85" s="25">
        <v>38752925.82</v>
      </c>
      <c r="BX85" s="25">
        <v>0</v>
      </c>
      <c r="BY85" s="25">
        <v>9195144.2699999996</v>
      </c>
      <c r="BZ85" s="25">
        <v>8508322</v>
      </c>
      <c r="CA85" s="25">
        <v>12257185.5</v>
      </c>
      <c r="CB85" s="25">
        <v>3409272</v>
      </c>
      <c r="CC85" s="25">
        <v>21253958</v>
      </c>
      <c r="CD85" s="25">
        <v>0</v>
      </c>
      <c r="CE85" s="25">
        <v>811393265.95999992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337">
        <v>48953443</v>
      </c>
      <c r="D87" s="337">
        <v>0</v>
      </c>
      <c r="E87" s="338">
        <v>287433578</v>
      </c>
      <c r="F87" s="337">
        <v>0</v>
      </c>
      <c r="G87" s="337">
        <v>0</v>
      </c>
      <c r="H87" s="337">
        <v>0</v>
      </c>
      <c r="I87" s="337">
        <v>0</v>
      </c>
      <c r="J87" s="337">
        <v>66065748</v>
      </c>
      <c r="K87" s="337">
        <v>8991</v>
      </c>
      <c r="L87" s="337">
        <v>0</v>
      </c>
      <c r="M87" s="337">
        <v>0</v>
      </c>
      <c r="N87" s="337">
        <v>0</v>
      </c>
      <c r="O87" s="337">
        <v>56483852</v>
      </c>
      <c r="P87" s="337">
        <v>185227894</v>
      </c>
      <c r="Q87" s="337">
        <v>9806574</v>
      </c>
      <c r="R87" s="337">
        <v>-5480</v>
      </c>
      <c r="S87" s="337">
        <v>0</v>
      </c>
      <c r="T87" s="337">
        <v>0</v>
      </c>
      <c r="U87" s="337">
        <v>85373358</v>
      </c>
      <c r="V87" s="337">
        <v>69892342</v>
      </c>
      <c r="W87" s="337">
        <v>13801402</v>
      </c>
      <c r="X87" s="337">
        <v>49491798</v>
      </c>
      <c r="Y87" s="337">
        <v>62875190</v>
      </c>
      <c r="Z87" s="337">
        <v>417196</v>
      </c>
      <c r="AA87" s="337">
        <v>2523395</v>
      </c>
      <c r="AB87" s="337">
        <v>54387422</v>
      </c>
      <c r="AC87" s="337">
        <v>30634934</v>
      </c>
      <c r="AD87" s="337">
        <v>0</v>
      </c>
      <c r="AE87" s="337">
        <v>6616449</v>
      </c>
      <c r="AF87" s="337">
        <v>0</v>
      </c>
      <c r="AG87" s="337">
        <v>55974920</v>
      </c>
      <c r="AH87" s="337">
        <v>0</v>
      </c>
      <c r="AI87" s="337">
        <v>0</v>
      </c>
      <c r="AJ87" s="337">
        <v>58858</v>
      </c>
      <c r="AK87" s="337">
        <v>3242499</v>
      </c>
      <c r="AL87" s="337">
        <v>1863994</v>
      </c>
      <c r="AM87" s="337">
        <v>0</v>
      </c>
      <c r="AN87" s="337">
        <v>0</v>
      </c>
      <c r="AO87" s="337">
        <v>8067544</v>
      </c>
      <c r="AP87" s="337">
        <v>0</v>
      </c>
      <c r="AQ87" s="337">
        <v>0</v>
      </c>
      <c r="AR87" s="337">
        <v>0</v>
      </c>
      <c r="AS87" s="337">
        <v>0</v>
      </c>
      <c r="AT87" s="337">
        <v>0</v>
      </c>
      <c r="AU87" s="337">
        <v>0</v>
      </c>
      <c r="AV87" s="337">
        <v>13630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1099209531</v>
      </c>
    </row>
    <row r="88" spans="1:84" x14ac:dyDescent="0.25">
      <c r="A88" s="21" t="s">
        <v>287</v>
      </c>
      <c r="B88" s="16"/>
      <c r="C88" s="337">
        <v>4602489</v>
      </c>
      <c r="D88" s="337">
        <v>0</v>
      </c>
      <c r="E88" s="338">
        <v>55978018</v>
      </c>
      <c r="F88" s="337">
        <v>0</v>
      </c>
      <c r="G88" s="337">
        <v>0</v>
      </c>
      <c r="H88" s="337">
        <v>0</v>
      </c>
      <c r="I88" s="337">
        <v>0</v>
      </c>
      <c r="J88" s="337">
        <v>0</v>
      </c>
      <c r="K88" s="337">
        <v>6813732</v>
      </c>
      <c r="L88" s="337">
        <v>0</v>
      </c>
      <c r="M88" s="337">
        <v>0</v>
      </c>
      <c r="N88" s="337">
        <v>0</v>
      </c>
      <c r="O88" s="337">
        <v>5951859</v>
      </c>
      <c r="P88" s="337">
        <v>246330291</v>
      </c>
      <c r="Q88" s="337">
        <v>16399706</v>
      </c>
      <c r="R88" s="337">
        <v>21019</v>
      </c>
      <c r="S88" s="337">
        <v>0</v>
      </c>
      <c r="T88" s="337">
        <v>0</v>
      </c>
      <c r="U88" s="337">
        <v>50066469</v>
      </c>
      <c r="V88" s="337">
        <v>136140729</v>
      </c>
      <c r="W88" s="337">
        <v>65329160</v>
      </c>
      <c r="X88" s="337">
        <v>127849437</v>
      </c>
      <c r="Y88" s="337">
        <v>126368922</v>
      </c>
      <c r="Z88" s="337">
        <v>147776921</v>
      </c>
      <c r="AA88" s="337">
        <v>25678465</v>
      </c>
      <c r="AB88" s="337">
        <v>42364762</v>
      </c>
      <c r="AC88" s="337">
        <v>20483438</v>
      </c>
      <c r="AD88" s="337">
        <v>0</v>
      </c>
      <c r="AE88" s="337">
        <v>17882917</v>
      </c>
      <c r="AF88" s="337">
        <v>0</v>
      </c>
      <c r="AG88" s="337">
        <v>219217493</v>
      </c>
      <c r="AH88" s="337">
        <v>0</v>
      </c>
      <c r="AI88" s="337">
        <v>0</v>
      </c>
      <c r="AJ88" s="337">
        <v>212189840</v>
      </c>
      <c r="AK88" s="337">
        <v>3963910</v>
      </c>
      <c r="AL88" s="337">
        <v>3263369</v>
      </c>
      <c r="AM88" s="337">
        <v>0</v>
      </c>
      <c r="AN88" s="337">
        <v>0</v>
      </c>
      <c r="AO88" s="337">
        <v>19460186</v>
      </c>
      <c r="AP88" s="337">
        <v>0</v>
      </c>
      <c r="AQ88" s="337">
        <v>0</v>
      </c>
      <c r="AR88" s="337">
        <v>0</v>
      </c>
      <c r="AS88" s="337">
        <v>0</v>
      </c>
      <c r="AT88" s="337">
        <v>0</v>
      </c>
      <c r="AU88" s="337">
        <v>0</v>
      </c>
      <c r="AV88" s="337">
        <v>5197837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1559330969</v>
      </c>
    </row>
    <row r="89" spans="1:84" x14ac:dyDescent="0.25">
      <c r="A89" s="21" t="s">
        <v>288</v>
      </c>
      <c r="B89" s="16"/>
      <c r="C89" s="25">
        <v>53555932</v>
      </c>
      <c r="D89" s="25">
        <v>0</v>
      </c>
      <c r="E89" s="25">
        <v>343411596</v>
      </c>
      <c r="F89" s="25">
        <v>0</v>
      </c>
      <c r="G89" s="25">
        <v>0</v>
      </c>
      <c r="H89" s="25">
        <v>0</v>
      </c>
      <c r="I89" s="25">
        <v>0</v>
      </c>
      <c r="J89" s="25">
        <v>66065748</v>
      </c>
      <c r="K89" s="25">
        <v>6822723</v>
      </c>
      <c r="L89" s="25">
        <v>0</v>
      </c>
      <c r="M89" s="25">
        <v>0</v>
      </c>
      <c r="N89" s="25">
        <v>0</v>
      </c>
      <c r="O89" s="25">
        <v>62435711</v>
      </c>
      <c r="P89" s="25">
        <v>431558185</v>
      </c>
      <c r="Q89" s="25">
        <v>26206280</v>
      </c>
      <c r="R89" s="25">
        <v>15539</v>
      </c>
      <c r="S89" s="25">
        <v>0</v>
      </c>
      <c r="T89" s="25">
        <v>0</v>
      </c>
      <c r="U89" s="25">
        <v>135439827</v>
      </c>
      <c r="V89" s="25">
        <v>206033071</v>
      </c>
      <c r="W89" s="25">
        <v>79130562</v>
      </c>
      <c r="X89" s="25">
        <v>177341235</v>
      </c>
      <c r="Y89" s="25">
        <v>189244112</v>
      </c>
      <c r="Z89" s="25">
        <v>148194117</v>
      </c>
      <c r="AA89" s="25">
        <v>28201860</v>
      </c>
      <c r="AB89" s="25">
        <v>96752184</v>
      </c>
      <c r="AC89" s="25">
        <v>51118372</v>
      </c>
      <c r="AD89" s="25">
        <v>0</v>
      </c>
      <c r="AE89" s="25">
        <v>24499366</v>
      </c>
      <c r="AF89" s="25">
        <v>0</v>
      </c>
      <c r="AG89" s="25">
        <v>275192413</v>
      </c>
      <c r="AH89" s="25">
        <v>0</v>
      </c>
      <c r="AI89" s="25">
        <v>0</v>
      </c>
      <c r="AJ89" s="25">
        <v>212248698</v>
      </c>
      <c r="AK89" s="25">
        <v>7206409</v>
      </c>
      <c r="AL89" s="25">
        <v>5127363</v>
      </c>
      <c r="AM89" s="25">
        <v>0</v>
      </c>
      <c r="AN89" s="25">
        <v>0</v>
      </c>
      <c r="AO89" s="25">
        <v>27527730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5211467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2658540500</v>
      </c>
    </row>
    <row r="90" spans="1:84" x14ac:dyDescent="0.25">
      <c r="A90" s="31" t="s">
        <v>289</v>
      </c>
      <c r="B90" s="25"/>
      <c r="C90" s="273">
        <v>18850</v>
      </c>
      <c r="D90" s="273">
        <v>0</v>
      </c>
      <c r="E90" s="273">
        <v>159829</v>
      </c>
      <c r="F90" s="273">
        <v>0</v>
      </c>
      <c r="G90" s="273">
        <v>0</v>
      </c>
      <c r="H90" s="273">
        <v>0</v>
      </c>
      <c r="I90" s="273">
        <v>0</v>
      </c>
      <c r="J90" s="273">
        <v>11658</v>
      </c>
      <c r="K90" s="273">
        <v>0</v>
      </c>
      <c r="L90" s="273">
        <v>0</v>
      </c>
      <c r="M90" s="273">
        <v>0</v>
      </c>
      <c r="N90" s="273">
        <v>0</v>
      </c>
      <c r="O90" s="273">
        <v>11405</v>
      </c>
      <c r="P90" s="273">
        <v>34460</v>
      </c>
      <c r="Q90" s="273">
        <v>13904</v>
      </c>
      <c r="R90" s="273">
        <v>0</v>
      </c>
      <c r="S90" s="273">
        <v>862</v>
      </c>
      <c r="T90" s="273">
        <v>522</v>
      </c>
      <c r="U90" s="273">
        <v>7101</v>
      </c>
      <c r="V90" s="273">
        <v>11396</v>
      </c>
      <c r="W90" s="273">
        <v>3095</v>
      </c>
      <c r="X90" s="273">
        <v>1984</v>
      </c>
      <c r="Y90" s="273">
        <v>9604</v>
      </c>
      <c r="Z90" s="273">
        <v>0</v>
      </c>
      <c r="AA90" s="273">
        <v>1860</v>
      </c>
      <c r="AB90" s="273">
        <v>4712</v>
      </c>
      <c r="AC90" s="273">
        <v>638</v>
      </c>
      <c r="AD90" s="273">
        <v>0</v>
      </c>
      <c r="AE90" s="273">
        <v>1895</v>
      </c>
      <c r="AF90" s="273">
        <v>0</v>
      </c>
      <c r="AG90" s="273">
        <v>21216</v>
      </c>
      <c r="AH90" s="273">
        <v>0</v>
      </c>
      <c r="AI90" s="273">
        <v>0</v>
      </c>
      <c r="AJ90" s="273">
        <v>4652</v>
      </c>
      <c r="AK90" s="273">
        <v>0</v>
      </c>
      <c r="AL90" s="273">
        <v>291</v>
      </c>
      <c r="AM90" s="273">
        <v>0</v>
      </c>
      <c r="AN90" s="273">
        <v>0</v>
      </c>
      <c r="AO90" s="273">
        <v>9715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10773</v>
      </c>
      <c r="AZ90" s="273">
        <v>0</v>
      </c>
      <c r="BA90" s="273">
        <v>0</v>
      </c>
      <c r="BB90" s="273">
        <v>1009</v>
      </c>
      <c r="BC90" s="273">
        <v>0</v>
      </c>
      <c r="BD90" s="273">
        <v>5858</v>
      </c>
      <c r="BE90" s="273">
        <v>51865</v>
      </c>
      <c r="BF90" s="273">
        <v>0</v>
      </c>
      <c r="BG90" s="273">
        <v>15</v>
      </c>
      <c r="BH90" s="273">
        <v>4629</v>
      </c>
      <c r="BI90" s="273">
        <v>0</v>
      </c>
      <c r="BJ90" s="273">
        <v>256</v>
      </c>
      <c r="BK90" s="273">
        <v>0</v>
      </c>
      <c r="BL90" s="273">
        <v>1748</v>
      </c>
      <c r="BM90" s="273">
        <v>0</v>
      </c>
      <c r="BN90" s="273">
        <v>11046</v>
      </c>
      <c r="BO90" s="273">
        <v>0</v>
      </c>
      <c r="BP90" s="273">
        <v>0</v>
      </c>
      <c r="BQ90" s="273">
        <v>0</v>
      </c>
      <c r="BR90" s="273">
        <v>0</v>
      </c>
      <c r="BS90" s="273">
        <v>1747</v>
      </c>
      <c r="BT90" s="273">
        <v>0</v>
      </c>
      <c r="BU90" s="273">
        <v>0</v>
      </c>
      <c r="BV90" s="273">
        <v>0</v>
      </c>
      <c r="BW90" s="273">
        <v>273</v>
      </c>
      <c r="BX90" s="273">
        <v>0</v>
      </c>
      <c r="BY90" s="273">
        <v>3295</v>
      </c>
      <c r="BZ90" s="273">
        <v>0</v>
      </c>
      <c r="CA90" s="273">
        <v>0</v>
      </c>
      <c r="CB90" s="273">
        <v>0</v>
      </c>
      <c r="CC90" s="273">
        <v>7071</v>
      </c>
      <c r="CD90" s="224" t="s">
        <v>247</v>
      </c>
      <c r="CE90" s="25">
        <v>429234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7219</v>
      </c>
      <c r="D92" s="273">
        <v>0</v>
      </c>
      <c r="E92" s="273">
        <v>61207</v>
      </c>
      <c r="F92" s="273">
        <v>0</v>
      </c>
      <c r="G92" s="273">
        <v>0</v>
      </c>
      <c r="H92" s="273">
        <v>0</v>
      </c>
      <c r="I92" s="273">
        <v>0</v>
      </c>
      <c r="J92" s="273">
        <v>4464</v>
      </c>
      <c r="K92" s="273">
        <v>0</v>
      </c>
      <c r="L92" s="273">
        <v>0</v>
      </c>
      <c r="M92" s="273">
        <v>0</v>
      </c>
      <c r="N92" s="273">
        <v>0</v>
      </c>
      <c r="O92" s="273">
        <v>4368</v>
      </c>
      <c r="P92" s="273">
        <v>13196</v>
      </c>
      <c r="Q92" s="273">
        <v>5325</v>
      </c>
      <c r="R92" s="273">
        <v>0</v>
      </c>
      <c r="S92" s="273">
        <v>330</v>
      </c>
      <c r="T92" s="273">
        <v>200</v>
      </c>
      <c r="U92" s="273">
        <v>2719</v>
      </c>
      <c r="V92" s="273">
        <v>4364</v>
      </c>
      <c r="W92" s="273">
        <v>1185</v>
      </c>
      <c r="X92" s="273">
        <v>760</v>
      </c>
      <c r="Y92" s="273">
        <v>3678</v>
      </c>
      <c r="Z92" s="273">
        <v>0</v>
      </c>
      <c r="AA92" s="273">
        <v>712</v>
      </c>
      <c r="AB92" s="273">
        <v>1804</v>
      </c>
      <c r="AC92" s="273">
        <v>244</v>
      </c>
      <c r="AD92" s="273">
        <v>0</v>
      </c>
      <c r="AE92" s="273">
        <v>726</v>
      </c>
      <c r="AF92" s="273">
        <v>0</v>
      </c>
      <c r="AG92" s="273">
        <v>8125</v>
      </c>
      <c r="AH92" s="273">
        <v>0</v>
      </c>
      <c r="AI92" s="273">
        <v>0</v>
      </c>
      <c r="AJ92" s="273">
        <v>1781</v>
      </c>
      <c r="AK92" s="273">
        <v>0</v>
      </c>
      <c r="AL92" s="273">
        <v>111</v>
      </c>
      <c r="AM92" s="273">
        <v>0</v>
      </c>
      <c r="AN92" s="273">
        <v>0</v>
      </c>
      <c r="AO92" s="273">
        <v>3720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386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1773</v>
      </c>
      <c r="BI92" s="273">
        <v>0</v>
      </c>
      <c r="BJ92" s="24" t="s">
        <v>247</v>
      </c>
      <c r="BK92" s="273">
        <v>0</v>
      </c>
      <c r="BL92" s="273">
        <v>669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273">
        <v>669</v>
      </c>
      <c r="BT92" s="273">
        <v>0</v>
      </c>
      <c r="BU92" s="273">
        <v>0</v>
      </c>
      <c r="BV92" s="273">
        <v>0</v>
      </c>
      <c r="BW92" s="273">
        <v>105</v>
      </c>
      <c r="BX92" s="273">
        <v>0</v>
      </c>
      <c r="BY92" s="273">
        <v>1262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131102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48.78</v>
      </c>
      <c r="D94" s="277">
        <v>0</v>
      </c>
      <c r="E94" s="277">
        <v>290.17</v>
      </c>
      <c r="F94" s="277">
        <v>0</v>
      </c>
      <c r="G94" s="277">
        <v>0</v>
      </c>
      <c r="H94" s="277">
        <v>0</v>
      </c>
      <c r="I94" s="277">
        <v>0</v>
      </c>
      <c r="J94" s="277">
        <v>45.42</v>
      </c>
      <c r="K94" s="277">
        <v>1.72</v>
      </c>
      <c r="L94" s="277">
        <v>0</v>
      </c>
      <c r="M94" s="277">
        <v>0</v>
      </c>
      <c r="N94" s="277">
        <v>0</v>
      </c>
      <c r="O94" s="277">
        <v>34.01</v>
      </c>
      <c r="P94" s="332">
        <v>47.72</v>
      </c>
      <c r="Q94" s="332">
        <v>29.69</v>
      </c>
      <c r="R94" s="332">
        <v>0</v>
      </c>
      <c r="S94" s="278">
        <v>0</v>
      </c>
      <c r="T94" s="278">
        <v>0</v>
      </c>
      <c r="U94" s="333">
        <v>0</v>
      </c>
      <c r="V94" s="332">
        <v>23.91</v>
      </c>
      <c r="W94" s="332">
        <v>0</v>
      </c>
      <c r="X94" s="332">
        <v>0</v>
      </c>
      <c r="Y94" s="332">
        <v>6.66</v>
      </c>
      <c r="Z94" s="332">
        <v>27.61</v>
      </c>
      <c r="AA94" s="332">
        <v>0</v>
      </c>
      <c r="AB94" s="278">
        <v>0</v>
      </c>
      <c r="AC94" s="332">
        <v>4.43</v>
      </c>
      <c r="AD94" s="332">
        <v>0</v>
      </c>
      <c r="AE94" s="332">
        <v>0</v>
      </c>
      <c r="AF94" s="332">
        <v>0</v>
      </c>
      <c r="AG94" s="332">
        <v>70.91</v>
      </c>
      <c r="AH94" s="332">
        <v>0</v>
      </c>
      <c r="AI94" s="332">
        <v>0</v>
      </c>
      <c r="AJ94" s="332">
        <v>39.29</v>
      </c>
      <c r="AK94" s="332">
        <v>0</v>
      </c>
      <c r="AL94" s="332">
        <v>0</v>
      </c>
      <c r="AM94" s="332">
        <v>0</v>
      </c>
      <c r="AN94" s="332">
        <v>0</v>
      </c>
      <c r="AO94" s="332">
        <v>29.26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1.66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701.2399999999999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1058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99352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9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1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15614</v>
      </c>
      <c r="D127" s="295">
        <v>77303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2154</v>
      </c>
      <c r="D130" s="295">
        <v>6519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47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142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20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33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12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>
        <v>337</v>
      </c>
      <c r="D143" s="16"/>
      <c r="E143" s="25">
        <v>254</v>
      </c>
    </row>
    <row r="144" spans="1:5" x14ac:dyDescent="0.25">
      <c r="A144" s="16" t="s">
        <v>348</v>
      </c>
      <c r="B144" s="35" t="s">
        <v>299</v>
      </c>
      <c r="C144" s="292">
        <v>337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6896</v>
      </c>
      <c r="C154" s="295">
        <v>3149</v>
      </c>
      <c r="D154" s="295">
        <v>5569</v>
      </c>
      <c r="E154" s="25">
        <v>15614</v>
      </c>
    </row>
    <row r="155" spans="1:6" x14ac:dyDescent="0.25">
      <c r="A155" s="16" t="s">
        <v>241</v>
      </c>
      <c r="B155" s="295">
        <v>34142</v>
      </c>
      <c r="C155" s="295">
        <v>15588</v>
      </c>
      <c r="D155" s="295">
        <v>27572</v>
      </c>
      <c r="E155" s="25">
        <v>77302</v>
      </c>
    </row>
    <row r="156" spans="1:6" x14ac:dyDescent="0.25">
      <c r="A156" s="16" t="s">
        <v>355</v>
      </c>
      <c r="B156" s="295">
        <v>208710</v>
      </c>
      <c r="C156" s="295">
        <v>95291</v>
      </c>
      <c r="D156" s="295">
        <v>168548</v>
      </c>
      <c r="E156" s="25">
        <v>472549</v>
      </c>
    </row>
    <row r="157" spans="1:6" x14ac:dyDescent="0.25">
      <c r="A157" s="16" t="s">
        <v>286</v>
      </c>
      <c r="B157" s="295">
        <v>529816329</v>
      </c>
      <c r="C157" s="295">
        <v>247596569</v>
      </c>
      <c r="D157" s="295">
        <v>321796632</v>
      </c>
      <c r="E157" s="25">
        <v>1099209530</v>
      </c>
      <c r="F157" s="14"/>
    </row>
    <row r="158" spans="1:6" x14ac:dyDescent="0.25">
      <c r="A158" s="16" t="s">
        <v>287</v>
      </c>
      <c r="B158" s="295">
        <v>644378679</v>
      </c>
      <c r="C158" s="295">
        <v>288505080</v>
      </c>
      <c r="D158" s="295">
        <v>626447209</v>
      </c>
      <c r="E158" s="25">
        <v>1559330968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22129593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507935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31211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6508109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2496831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31673679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17133493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2106386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19239879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9285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9285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8058036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12906444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20964480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550061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11306464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11856525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10386492</v>
      </c>
      <c r="C211" s="292">
        <v>0</v>
      </c>
      <c r="D211" s="295">
        <v>0</v>
      </c>
      <c r="E211" s="25">
        <v>10386492</v>
      </c>
    </row>
    <row r="212" spans="1:5" x14ac:dyDescent="0.25">
      <c r="A212" s="16" t="s">
        <v>390</v>
      </c>
      <c r="B212" s="295">
        <v>4217560</v>
      </c>
      <c r="C212" s="292">
        <v>0</v>
      </c>
      <c r="D212" s="295">
        <v>0</v>
      </c>
      <c r="E212" s="25">
        <v>4217560</v>
      </c>
    </row>
    <row r="213" spans="1:5" x14ac:dyDescent="0.25">
      <c r="A213" s="16" t="s">
        <v>391</v>
      </c>
      <c r="B213" s="295">
        <v>210289745</v>
      </c>
      <c r="C213" s="292">
        <v>2457500</v>
      </c>
      <c r="D213" s="295">
        <v>0</v>
      </c>
      <c r="E213" s="25">
        <v>212747245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22993336</v>
      </c>
      <c r="C215" s="292">
        <v>177647</v>
      </c>
      <c r="D215" s="295">
        <v>0</v>
      </c>
      <c r="E215" s="25">
        <v>23170983</v>
      </c>
    </row>
    <row r="216" spans="1:5" x14ac:dyDescent="0.25">
      <c r="A216" s="16" t="s">
        <v>394</v>
      </c>
      <c r="B216" s="295">
        <v>125304459</v>
      </c>
      <c r="C216" s="292">
        <v>10772516</v>
      </c>
      <c r="D216" s="295">
        <v>0</v>
      </c>
      <c r="E216" s="25">
        <v>136076975</v>
      </c>
    </row>
    <row r="217" spans="1:5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397</v>
      </c>
      <c r="B219" s="295">
        <v>24113502</v>
      </c>
      <c r="C219" s="292">
        <v>-6209136</v>
      </c>
      <c r="D219" s="295">
        <v>0</v>
      </c>
      <c r="E219" s="25">
        <v>17904366</v>
      </c>
    </row>
    <row r="220" spans="1:5" x14ac:dyDescent="0.25">
      <c r="A220" s="16" t="s">
        <v>229</v>
      </c>
      <c r="B220" s="25">
        <v>397305094</v>
      </c>
      <c r="C220" s="225">
        <v>7198527</v>
      </c>
      <c r="D220" s="25">
        <v>0</v>
      </c>
      <c r="E220" s="25">
        <v>404503621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2806141</v>
      </c>
      <c r="C225" s="292">
        <v>301138</v>
      </c>
      <c r="D225" s="295">
        <v>0</v>
      </c>
      <c r="E225" s="25">
        <v>3107279</v>
      </c>
    </row>
    <row r="226" spans="1:6" x14ac:dyDescent="0.25">
      <c r="A226" s="16" t="s">
        <v>391</v>
      </c>
      <c r="B226" s="295">
        <v>52089057</v>
      </c>
      <c r="C226" s="292">
        <v>6936581</v>
      </c>
      <c r="D226" s="295">
        <v>0</v>
      </c>
      <c r="E226" s="25">
        <v>59025638</v>
      </c>
    </row>
    <row r="227" spans="1:6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393</v>
      </c>
      <c r="B228" s="295">
        <v>9304725</v>
      </c>
      <c r="C228" s="292">
        <v>1706424</v>
      </c>
      <c r="D228" s="295">
        <v>0</v>
      </c>
      <c r="E228" s="25">
        <v>11011149</v>
      </c>
    </row>
    <row r="229" spans="1:6" x14ac:dyDescent="0.25">
      <c r="A229" s="16" t="s">
        <v>394</v>
      </c>
      <c r="B229" s="295">
        <v>92399232</v>
      </c>
      <c r="C229" s="292">
        <v>9131045</v>
      </c>
      <c r="D229" s="295">
        <v>0</v>
      </c>
      <c r="E229" s="25">
        <v>101530277</v>
      </c>
    </row>
    <row r="230" spans="1:6" x14ac:dyDescent="0.25">
      <c r="A230" s="16" t="s">
        <v>395</v>
      </c>
      <c r="B230" s="295">
        <v>-31505</v>
      </c>
      <c r="C230" s="292">
        <v>112517</v>
      </c>
      <c r="D230" s="295">
        <v>0</v>
      </c>
      <c r="E230" s="25">
        <v>81012</v>
      </c>
    </row>
    <row r="231" spans="1:6" x14ac:dyDescent="0.25">
      <c r="A231" s="16" t="s">
        <v>396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156567650</v>
      </c>
      <c r="C233" s="225">
        <v>18187705</v>
      </c>
      <c r="D233" s="25">
        <v>0</v>
      </c>
      <c r="E233" s="25">
        <v>174755355</v>
      </c>
    </row>
    <row r="234" spans="1:6" x14ac:dyDescent="0.25">
      <c r="A234" s="16"/>
      <c r="B234" s="16"/>
      <c r="C234" s="22"/>
      <c r="D234" s="16"/>
      <c r="E234" s="16"/>
      <c r="F234" s="11">
        <v>229748266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0" t="s">
        <v>400</v>
      </c>
      <c r="C236" s="340"/>
      <c r="D236" s="30"/>
      <c r="E236" s="30"/>
    </row>
    <row r="237" spans="1:6" x14ac:dyDescent="0.25">
      <c r="A237" s="43" t="s">
        <v>400</v>
      </c>
      <c r="B237" s="30"/>
      <c r="C237" s="292">
        <v>10696022</v>
      </c>
      <c r="D237" s="32">
        <v>10696022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849799635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424524039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20796354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73132762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389496038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11097008.819999993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1768845836.8199999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5820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14225562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33331298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47556860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1827098718.8199999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222335151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175416614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76544298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33426816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7330050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591585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362555918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104806617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104806617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10386492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4217560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212747245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23170983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136076975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17904366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404503621</v>
      </c>
      <c r="E291" s="16"/>
    </row>
    <row r="292" spans="1:5" x14ac:dyDescent="0.25">
      <c r="A292" s="16" t="s">
        <v>439</v>
      </c>
      <c r="B292" s="35" t="s">
        <v>299</v>
      </c>
      <c r="C292" s="292">
        <v>174755354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229748267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42949508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42949508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6080525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12635075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18715600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758775910</v>
      </c>
      <c r="E308" s="16"/>
    </row>
    <row r="309" spans="1:6" x14ac:dyDescent="0.25">
      <c r="A309" s="16"/>
      <c r="B309" s="16"/>
      <c r="C309" s="22"/>
      <c r="D309" s="16"/>
      <c r="E309" s="16"/>
      <c r="F309" s="11">
        <v>758775910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22153552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20240222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2736120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45129894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255237577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37369756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292607333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292607333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421038685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758775912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758775910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1099209530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1559330968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2658540498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10696022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1768845836.8199999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47556861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1827098719.8199999</v>
      </c>
      <c r="E366" s="16"/>
    </row>
    <row r="367" spans="1:5" x14ac:dyDescent="0.25">
      <c r="A367" s="16" t="s">
        <v>499</v>
      </c>
      <c r="B367" s="16"/>
      <c r="C367" s="22"/>
      <c r="D367" s="25">
        <v>831441778.18000007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369028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3961653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1994590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16218336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803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5287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7531720</v>
      </c>
      <c r="D380" s="25">
        <v>0</v>
      </c>
      <c r="E380" s="204" t="s">
        <v>1064</v>
      </c>
      <c r="F380" s="47"/>
    </row>
    <row r="381" spans="1:6" x14ac:dyDescent="0.25">
      <c r="A381" s="48" t="s">
        <v>513</v>
      </c>
      <c r="B381" s="35"/>
      <c r="C381" s="35"/>
      <c r="D381" s="25">
        <v>30081417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30081417</v>
      </c>
      <c r="E383" s="16"/>
    </row>
    <row r="384" spans="1:6" x14ac:dyDescent="0.25">
      <c r="A384" s="16" t="s">
        <v>516</v>
      </c>
      <c r="B384" s="16"/>
      <c r="C384" s="22"/>
      <c r="D384" s="25">
        <v>861523195.18000007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353221730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31673679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14578519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151063673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21610467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18140643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19239879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11856525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3239894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7123991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845106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9285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2212411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1010387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6900222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179160979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620641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879655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20114199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2662157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2831191</v>
      </c>
      <c r="D414" s="25">
        <v>0</v>
      </c>
      <c r="E414" s="204" t="s">
        <v>1064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227610118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848995233</v>
      </c>
      <c r="E416" s="25"/>
    </row>
    <row r="417" spans="1:13" x14ac:dyDescent="0.25">
      <c r="A417" s="25" t="s">
        <v>530</v>
      </c>
      <c r="B417" s="16"/>
      <c r="C417" s="22"/>
      <c r="D417" s="25">
        <v>12527962.180000067</v>
      </c>
      <c r="E417" s="25"/>
    </row>
    <row r="418" spans="1:13" x14ac:dyDescent="0.25">
      <c r="A418" s="25" t="s">
        <v>531</v>
      </c>
      <c r="B418" s="16"/>
      <c r="C418" s="294">
        <v>8371690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3320440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11692130</v>
      </c>
      <c r="E420" s="25"/>
      <c r="F420" s="11">
        <v>-164395</v>
      </c>
    </row>
    <row r="421" spans="1:13" x14ac:dyDescent="0.25">
      <c r="A421" s="25" t="s">
        <v>534</v>
      </c>
      <c r="B421" s="16"/>
      <c r="C421" s="22"/>
      <c r="D421" s="25">
        <v>24220092.180000067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24220092.180000067</v>
      </c>
      <c r="E424" s="16"/>
    </row>
    <row r="426" spans="1:13" ht="29.1" customHeight="1" x14ac:dyDescent="0.25">
      <c r="A426" s="342" t="s">
        <v>538</v>
      </c>
      <c r="B426" s="342"/>
      <c r="C426" s="342"/>
      <c r="D426" s="342"/>
      <c r="E426" s="342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377369</v>
      </c>
      <c r="E612" s="219">
        <f>SUM(C624:D647)+SUM(C668:D713)</f>
        <v>748012522.71924448</v>
      </c>
      <c r="F612" s="219">
        <f>CE64-(AX64+BD64+BE64+BG64+BJ64+BN64+BP64+BQ64+CB64+CC64+CD64)</f>
        <v>149202826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2736.7200000000003</v>
      </c>
      <c r="I612" s="217">
        <f>CE92-(AX92+AY92+AZ92+BD92+BE92+BF92+BG92+BJ92+BN92+BO92+BP92+BQ92+BR92+CB92+CC92+CD92)</f>
        <v>131102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2658540500</v>
      </c>
      <c r="L612" s="223">
        <f>CE94-(AW94+AX94+AY94+AZ94+BA94+BB94+BC94+BD94+BE94+BF94+BG94+BH94+BI94+BJ94+BK94+BL94+BM94+BN94+BO94+BP94+BQ94+BR94+BS94+BT94+BU94+BV94+BW94+BX94+BY94+BZ94+CA94+CB94+CC94+CD94)</f>
        <v>701.2399999999999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17092905.68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17092905.68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217438</v>
      </c>
      <c r="D617" s="217">
        <f>(D615/D612)*BJ90</f>
        <v>11595.504278517843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1194956</v>
      </c>
      <c r="D618" s="217">
        <f>(D615/D612)*BG90</f>
        <v>679.42407881940483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36368884.909999996</v>
      </c>
      <c r="D619" s="217">
        <f>(D615/D612)*BN90</f>
        <v>500327.89164260973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21253958</v>
      </c>
      <c r="D620" s="217">
        <f>(D615/D612)*CC90</f>
        <v>320280.51075546746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103351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3409272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63380743.240755409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-130940</v>
      </c>
      <c r="D624" s="217">
        <f>(D615/D612)*BD90</f>
        <v>265337.75024827156</v>
      </c>
      <c r="E624" s="219">
        <f>(E623/E612)*SUM(C624:D624)</f>
        <v>11387.816436086676</v>
      </c>
      <c r="F624" s="219">
        <f>SUM(C624:E624)</f>
        <v>145785.56668435823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9324793</v>
      </c>
      <c r="D625" s="217">
        <f>(D615/D612)*AY90</f>
        <v>487962.37340809655</v>
      </c>
      <c r="E625" s="219">
        <f>(E623/E612)*SUM(C625:D625)</f>
        <v>831456.30576529447</v>
      </c>
      <c r="F625" s="219">
        <f>(F624/F612)*AY64</f>
        <v>369.36106111324204</v>
      </c>
      <c r="G625" s="217">
        <f>SUM(C625:F625)</f>
        <v>10644581.040234504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1635944</v>
      </c>
      <c r="D626" s="217">
        <f>(D615/D612)*BR90</f>
        <v>0</v>
      </c>
      <c r="E626" s="219">
        <f>(E623/E612)*SUM(C626:D626)</f>
        <v>138617.12668034018</v>
      </c>
      <c r="F626" s="219">
        <f>(F624/F612)*BR64</f>
        <v>1.8506208675978733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1284432</v>
      </c>
      <c r="D627" s="217">
        <f>(D615/D612)*BO90</f>
        <v>0</v>
      </c>
      <c r="E627" s="219">
        <f>(E623/E612)*SUM(C627:D627)</f>
        <v>108832.74320898681</v>
      </c>
      <c r="F627" s="219">
        <f>(F624/F612)*BO64</f>
        <v>0.90967688898290389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290403</v>
      </c>
      <c r="D631" s="217">
        <f>(D615/D612)*AW90</f>
        <v>0</v>
      </c>
      <c r="E631" s="219">
        <f>(E623/E612)*SUM(C631:D631)</f>
        <v>24606.483742322984</v>
      </c>
      <c r="F631" s="219">
        <f>(F624/F612)*AW64</f>
        <v>0.28922057909660531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7590536</v>
      </c>
      <c r="D632" s="217">
        <f>(D615/D612)*BB90</f>
        <v>45702.593035251964</v>
      </c>
      <c r="E632" s="219">
        <f>(E623/E612)*SUM(C632:D632)</f>
        <v>647035.26062754611</v>
      </c>
      <c r="F632" s="219">
        <f>(F624/F612)*BB64</f>
        <v>73.495248373271821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766484</v>
      </c>
      <c r="D634" s="217">
        <f>(D615/D612)*BI90</f>
        <v>0</v>
      </c>
      <c r="E634" s="219">
        <f>(E623/E612)*SUM(C634:D634)</f>
        <v>64945.872063135335</v>
      </c>
      <c r="F634" s="219">
        <f>(F624/F612)*BI64</f>
        <v>30.684740087668221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2794657</v>
      </c>
      <c r="D635" s="217">
        <f>(D615/D612)*BK90</f>
        <v>0</v>
      </c>
      <c r="E635" s="219">
        <f>(E623/E612)*SUM(C635:D635)</f>
        <v>236797.42301515178</v>
      </c>
      <c r="F635" s="219">
        <f>(F624/F612)*BK64</f>
        <v>8.4518851661676884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-21228.440000000002</v>
      </c>
      <c r="D636" s="217">
        <f>(D615/D612)*BH90</f>
        <v>209670.27072366833</v>
      </c>
      <c r="E636" s="219">
        <f>(E623/E612)*SUM(C636:D636)</f>
        <v>15967.090023434761</v>
      </c>
      <c r="F636" s="219">
        <f>(F624/F612)*BH64</f>
        <v>1.7314150883756236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4023107</v>
      </c>
      <c r="D637" s="217">
        <f>(D615/D612)*BL90</f>
        <v>79175.552651754653</v>
      </c>
      <c r="E637" s="219">
        <f>(E623/E612)*SUM(C637:D637)</f>
        <v>347595.40685957321</v>
      </c>
      <c r="F637" s="219">
        <f>(F624/F612)*BL64</f>
        <v>34.214012829887608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390194</v>
      </c>
      <c r="D639" s="217">
        <f>(D615/D612)*BS90</f>
        <v>79130.257713166691</v>
      </c>
      <c r="E639" s="219">
        <f>(E623/E612)*SUM(C639:D639)</f>
        <v>39766.874713060264</v>
      </c>
      <c r="F639" s="219">
        <f>(F624/F612)*BS64</f>
        <v>10.022079323627976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3076517</v>
      </c>
      <c r="D642" s="217">
        <f>(D615/D612)*BV90</f>
        <v>0</v>
      </c>
      <c r="E642" s="219">
        <f>(E623/E612)*SUM(C642:D642)</f>
        <v>260680.03961212619</v>
      </c>
      <c r="F642" s="219">
        <f>(F624/F612)*BV64</f>
        <v>10.582932743903148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38752925.82</v>
      </c>
      <c r="D643" s="217">
        <f>(D615/D612)*BW90</f>
        <v>12365.518234513169</v>
      </c>
      <c r="E643" s="219">
        <f>(E623/E612)*SUM(C643:D643)</f>
        <v>3284668.2406196962</v>
      </c>
      <c r="F643" s="219">
        <f>(F624/F612)*BW64</f>
        <v>41.002879666249818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9195144.2699999996</v>
      </c>
      <c r="D645" s="217">
        <f>(D615/D612)*BY90</f>
        <v>149246.82264732927</v>
      </c>
      <c r="E645" s="219">
        <f>(E623/E612)*SUM(C645:D645)</f>
        <v>791770.77200694976</v>
      </c>
      <c r="F645" s="219">
        <f>(F624/F612)*BY64</f>
        <v>50.472899438561633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8508322</v>
      </c>
      <c r="D646" s="217">
        <f>(D615/D612)*BZ90</f>
        <v>0</v>
      </c>
      <c r="E646" s="219">
        <f>(E623/E612)*SUM(C646:D646)</f>
        <v>720928.80227631598</v>
      </c>
      <c r="F646" s="219">
        <f>(F624/F612)*BZ64</f>
        <v>11.571754453517219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12257185.5</v>
      </c>
      <c r="D647" s="217">
        <f>(D615/D612)*CA90</f>
        <v>0</v>
      </c>
      <c r="E647" s="219">
        <f>(E623/E612)*SUM(C647:D647)</f>
        <v>1038578.2369065989</v>
      </c>
      <c r="F647" s="219">
        <f>(F624/F612)*CA64</f>
        <v>218.98785610712932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179379241.74000001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18279507</v>
      </c>
      <c r="D668" s="217">
        <f>(D615/D612)*C90</f>
        <v>853809.59238305211</v>
      </c>
      <c r="E668" s="219">
        <f>(E623/E612)*SUM(C668:D668)</f>
        <v>1621207.9202597502</v>
      </c>
      <c r="F668" s="219">
        <f>(F624/F612)*C64</f>
        <v>1588.2919397779463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77528888.810000002</v>
      </c>
      <c r="D670" s="217">
        <f>(D615/D612)*E90</f>
        <v>7239444.7395751104</v>
      </c>
      <c r="E670" s="219">
        <f>(E623/E612)*SUM(C670:D670)</f>
        <v>7182607.0025152368</v>
      </c>
      <c r="F670" s="219">
        <f>(F624/F612)*E64</f>
        <v>5550.2591873534257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132428</v>
      </c>
      <c r="D672" s="217">
        <f>(D615/D612)*G90</f>
        <v>0</v>
      </c>
      <c r="E672" s="219">
        <f>(E623/E612)*SUM(C672:D672)</f>
        <v>11220.915173150237</v>
      </c>
      <c r="F672" s="219">
        <f>(F624/F612)*G64</f>
        <v>5.1786117203108384E-2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12177139.190000001</v>
      </c>
      <c r="D675" s="217">
        <f>(D615/D612)*J90</f>
        <v>528048.39405844151</v>
      </c>
      <c r="E675" s="219">
        <f>(E623/E612)*SUM(C675:D675)</f>
        <v>1076538.4370350786</v>
      </c>
      <c r="F675" s="219">
        <f>(F624/F612)*J64</f>
        <v>1030.4235494660836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5250906</v>
      </c>
      <c r="D676" s="217">
        <f>(D615/D612)*K90</f>
        <v>0</v>
      </c>
      <c r="E676" s="219">
        <f>(E623/E612)*SUM(C676:D676)</f>
        <v>444920.79324754293</v>
      </c>
      <c r="F676" s="219">
        <f>(F624/F612)*K64</f>
        <v>386.2609230593734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243259</v>
      </c>
      <c r="D679" s="217">
        <f>(D615/D612)*N90</f>
        <v>0</v>
      </c>
      <c r="E679" s="219">
        <f>(E623/E612)*SUM(C679:D679)</f>
        <v>20611.86912212941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13924465.32</v>
      </c>
      <c r="D680" s="217">
        <f>(D615/D612)*O90</f>
        <v>516588.77459568752</v>
      </c>
      <c r="E680" s="219">
        <f>(E623/E612)*SUM(C680:D680)</f>
        <v>1223622.2174036617</v>
      </c>
      <c r="F680" s="219">
        <f>(F624/F612)*O64</f>
        <v>780.63761007136986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85151360.299999997</v>
      </c>
      <c r="D681" s="217">
        <f>(D615/D612)*P90</f>
        <v>1560863.5837411128</v>
      </c>
      <c r="E681" s="219">
        <f>(E623/E612)*SUM(C681:D681)</f>
        <v>7347317.0981565155</v>
      </c>
      <c r="F681" s="219">
        <f>(F624/F612)*P64</f>
        <v>31153.63797443204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8303768</v>
      </c>
      <c r="D682" s="217">
        <f>(D615/D612)*Q90</f>
        <v>629780.82612700039</v>
      </c>
      <c r="E682" s="219">
        <f>(E623/E612)*SUM(C682:D682)</f>
        <v>756959.20479933964</v>
      </c>
      <c r="F682" s="219">
        <f>(F624/F612)*Q64</f>
        <v>712.61019399750546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6811672.21</v>
      </c>
      <c r="D683" s="217">
        <f>(D615/D612)*R90</f>
        <v>0</v>
      </c>
      <c r="E683" s="219">
        <f>(E623/E612)*SUM(C683:D683)</f>
        <v>577167.94073545479</v>
      </c>
      <c r="F683" s="219">
        <f>(F624/F612)*R64</f>
        <v>859.06719602720193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-766782</v>
      </c>
      <c r="D684" s="217">
        <f>(D615/D612)*S90</f>
        <v>39044.237062821798</v>
      </c>
      <c r="E684" s="219">
        <f>(E623/E612)*SUM(C684:D684)</f>
        <v>-61662.81833310322</v>
      </c>
      <c r="F684" s="219">
        <f>(F624/F612)*S64</f>
        <v>-1009.5429961711699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877</v>
      </c>
      <c r="D685" s="217">
        <f>(D615/D612)*T90</f>
        <v>23643.957942915291</v>
      </c>
      <c r="E685" s="219">
        <f>(E623/E612)*SUM(C685:D685)</f>
        <v>2077.7145999474205</v>
      </c>
      <c r="F685" s="219">
        <f>(F624/F612)*T64</f>
        <v>0.18369415158838445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15580994.48</v>
      </c>
      <c r="D686" s="217">
        <f>(D615/D612)*U90</f>
        <v>321639.35891310626</v>
      </c>
      <c r="E686" s="219">
        <f>(E623/E612)*SUM(C686:D686)</f>
        <v>1347465.0778997832</v>
      </c>
      <c r="F686" s="219">
        <f>(F624/F612)*U64</f>
        <v>1368.0446062165752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48357302.5</v>
      </c>
      <c r="D687" s="217">
        <f>(D615/D612)*V90</f>
        <v>516181.12014839583</v>
      </c>
      <c r="E687" s="219">
        <f>(E623/E612)*SUM(C687:D687)</f>
        <v>4141157.564246479</v>
      </c>
      <c r="F687" s="219">
        <f>(F624/F612)*V64</f>
        <v>12834.969302066438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3494859</v>
      </c>
      <c r="D688" s="217">
        <f>(D615/D612)*W90</f>
        <v>140187.8349297372</v>
      </c>
      <c r="E688" s="219">
        <f>(E623/E612)*SUM(C688:D688)</f>
        <v>308005.49872515508</v>
      </c>
      <c r="F688" s="219">
        <f>(F624/F612)*W64</f>
        <v>416.49131325082567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4034220</v>
      </c>
      <c r="D689" s="217">
        <f>(D615/D612)*X90</f>
        <v>89865.158158513281</v>
      </c>
      <c r="E689" s="219">
        <f>(E623/E612)*SUM(C689:D689)</f>
        <v>349442.78948971938</v>
      </c>
      <c r="F689" s="219">
        <f>(F624/F612)*X64</f>
        <v>829.97610041421808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21615660.530000001</v>
      </c>
      <c r="D690" s="217">
        <f>(D615/D612)*Y90</f>
        <v>435012.59019877098</v>
      </c>
      <c r="E690" s="219">
        <f>(E623/E612)*SUM(C690:D690)</f>
        <v>1868401.9436419373</v>
      </c>
      <c r="F690" s="219">
        <f>(F624/F612)*Y64</f>
        <v>7546.7830432365772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68412896.900000006</v>
      </c>
      <c r="D691" s="217">
        <f>(D615/D612)*Z90</f>
        <v>0</v>
      </c>
      <c r="E691" s="219">
        <f>(E623/E612)*SUM(C691:D691)</f>
        <v>5796774.9483823124</v>
      </c>
      <c r="F691" s="219">
        <f>(F624/F612)*Z64</f>
        <v>37742.654367735049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3804407.04</v>
      </c>
      <c r="D692" s="217">
        <f>(D615/D612)*AA90</f>
        <v>84248.585773606203</v>
      </c>
      <c r="E692" s="219">
        <f>(E623/E612)*SUM(C692:D692)</f>
        <v>329494.32834747253</v>
      </c>
      <c r="F692" s="219">
        <f>(F624/F612)*AA64</f>
        <v>2070.2291800148887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18662913.200000003</v>
      </c>
      <c r="D693" s="217">
        <f>(D615/D612)*AB90</f>
        <v>213429.75062646906</v>
      </c>
      <c r="E693" s="219">
        <f>(E623/E612)*SUM(C693:D693)</f>
        <v>1599433.9794323868</v>
      </c>
      <c r="F693" s="219">
        <f>(F624/F612)*AB64</f>
        <v>24626.540189566036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8672375</v>
      </c>
      <c r="D694" s="217">
        <f>(D615/D612)*AC90</f>
        <v>28898.170819118688</v>
      </c>
      <c r="E694" s="219">
        <f>(E623/E612)*SUM(C694:D694)</f>
        <v>737277.97858586791</v>
      </c>
      <c r="F694" s="219">
        <f>(F624/F612)*AC64</f>
        <v>591.87232738328476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10326512</v>
      </c>
      <c r="D696" s="217">
        <f>(D615/D612)*AE90</f>
        <v>85833.908624184813</v>
      </c>
      <c r="E696" s="219">
        <f>(E623/E612)*SUM(C696:D696)</f>
        <v>882260.92815847031</v>
      </c>
      <c r="F696" s="219">
        <f>(F624/F612)*AE64</f>
        <v>150.05662572358807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37368962.57</v>
      </c>
      <c r="D698" s="217">
        <f>(D615/D612)*AG90</f>
        <v>960977.41708216618</v>
      </c>
      <c r="E698" s="219">
        <f>(E623/E612)*SUM(C698:D698)</f>
        <v>3247779.9648638377</v>
      </c>
      <c r="F698" s="219">
        <f>(F624/F612)*AG64</f>
        <v>2641.8863568544921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150547936.17000002</v>
      </c>
      <c r="D701" s="217">
        <f>(D615/D612)*AJ90</f>
        <v>210712.05431119143</v>
      </c>
      <c r="E701" s="219">
        <f>(E623/E612)*SUM(C701:D701)</f>
        <v>12774111.240400765</v>
      </c>
      <c r="F701" s="219">
        <f>(F624/F612)*AJ64</f>
        <v>12640.886659947799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3442340</v>
      </c>
      <c r="D702" s="217">
        <f>(D615/D612)*AK90</f>
        <v>0</v>
      </c>
      <c r="E702" s="219">
        <f>(E623/E612)*SUM(C702:D702)</f>
        <v>291677.02553192666</v>
      </c>
      <c r="F702" s="219">
        <f>(F624/F612)*AK64</f>
        <v>46.283109427864865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2372845</v>
      </c>
      <c r="D703" s="217">
        <f>(D615/D612)*AL90</f>
        <v>13180.827129096455</v>
      </c>
      <c r="E703" s="219">
        <f>(E623/E612)*SUM(C703:D703)</f>
        <v>202173.20662670449</v>
      </c>
      <c r="F703" s="219">
        <f>(F624/F612)*AL64</f>
        <v>4.6509795827697342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7109002</v>
      </c>
      <c r="D706" s="217">
        <f>(D615/D612)*AO90</f>
        <v>440040.32838203455</v>
      </c>
      <c r="E706" s="219">
        <f>(E623/E612)*SUM(C706:D706)</f>
        <v>639646.92969232611</v>
      </c>
      <c r="F706" s="219">
        <f>(F624/F612)*AO64</f>
        <v>314.11309082993341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7887</v>
      </c>
      <c r="D709" s="217">
        <f>(D615/D612)*AR90</f>
        <v>0</v>
      </c>
      <c r="E709" s="219">
        <f>(E623/E612)*SUM(C709:D709)</f>
        <v>668.28282516262357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1165422</v>
      </c>
      <c r="D713" s="217">
        <f>(D615/D612)*AV90</f>
        <v>0</v>
      </c>
      <c r="E713" s="219">
        <f>(E623/E612)*SUM(C713:D713)</f>
        <v>98748.764633786632</v>
      </c>
      <c r="F713" s="219">
        <f>(F624/F612)*AV64</f>
        <v>44.620091098059383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811393265.96000004</v>
      </c>
      <c r="D715" s="202">
        <f>SUM(D616:D647)+SUM(D668:D713)</f>
        <v>17092905.679999996</v>
      </c>
      <c r="E715" s="202">
        <f>SUM(E624:E647)+SUM(E668:E713)</f>
        <v>63380743.240755431</v>
      </c>
      <c r="F715" s="202">
        <f>SUM(F625:F648)+SUM(F668:F713)</f>
        <v>145785.56668435826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811393265.95999992</v>
      </c>
      <c r="D716" s="202">
        <f>D615</f>
        <v>17092905.68</v>
      </c>
      <c r="E716" s="202">
        <f>E623</f>
        <v>63380743.240755409</v>
      </c>
      <c r="F716" s="202">
        <f>F624</f>
        <v>145785.56668435823</v>
      </c>
      <c r="G716" s="202">
        <f>G625</f>
        <v>10644581.040234504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179379241.74000001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161</v>
      </c>
      <c r="C2" s="11" t="str">
        <f>SUBSTITUTE(LEFT(data!C98,49),",","")</f>
        <v>Kadlec Regional Medical Center</v>
      </c>
      <c r="D2" s="11" t="str">
        <f>LEFT(data!C99, 49)</f>
        <v>888 Swift Blvd</v>
      </c>
      <c r="E2" s="11" t="str">
        <f>LEFT(data!C100, 100)</f>
        <v>Richland</v>
      </c>
      <c r="F2" s="11" t="str">
        <f>LEFT(data!C101, 2)</f>
        <v>WA</v>
      </c>
      <c r="G2" s="11" t="str">
        <f>LEFT(data!C102, 100)</f>
        <v>99352</v>
      </c>
      <c r="H2" s="11" t="str">
        <f>LEFT(data!C103, 100)</f>
        <v>Benton</v>
      </c>
      <c r="I2" s="11" t="str">
        <f>LEFT(data!C104, 49)</f>
        <v>Rand Wortman</v>
      </c>
      <c r="J2" s="11" t="str">
        <f>LEFT(data!C105, 49)</f>
        <v>Melissa Damm</v>
      </c>
      <c r="K2" s="11" t="str">
        <f>LEFT(data!C107, 49)</f>
        <v>(509)946-4611</v>
      </c>
      <c r="L2" s="11" t="str">
        <f>LEFT(data!C108, 49)</f>
        <v>(509)942-2003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161</v>
      </c>
      <c r="B2" s="200" t="str">
        <f>RIGHT(data!C96,4)</f>
        <v>2024</v>
      </c>
      <c r="C2" s="12" t="s">
        <v>1163</v>
      </c>
      <c r="D2" s="199">
        <f>ROUND(N(data!C181),0)</f>
        <v>24787512</v>
      </c>
      <c r="E2" s="199">
        <f>ROUND(N(data!C182),0)</f>
        <v>0</v>
      </c>
      <c r="F2" s="199">
        <f>ROUND(N(data!C183),0)</f>
        <v>4076391</v>
      </c>
      <c r="G2" s="199">
        <f>ROUND(N(data!C184),0)</f>
        <v>53290349</v>
      </c>
      <c r="H2" s="199">
        <f>ROUND(N(data!C185),0)</f>
        <v>0</v>
      </c>
      <c r="I2" s="199">
        <f>ROUND(N(data!C186),0)</f>
        <v>20895848</v>
      </c>
      <c r="J2" s="199">
        <f>ROUND(N(data!C187)+N(data!C188),0)</f>
        <v>4724762</v>
      </c>
      <c r="K2" s="199">
        <f>ROUND(N(data!C191),0)</f>
        <v>18969686</v>
      </c>
      <c r="L2" s="199">
        <f>ROUND(N(data!C192),0)</f>
        <v>2065216</v>
      </c>
      <c r="M2" s="199">
        <f>ROUND(N(data!C195),0)</f>
        <v>10563405</v>
      </c>
      <c r="N2" s="199">
        <f>ROUND(N(data!C196),0)</f>
        <v>16098</v>
      </c>
      <c r="O2" s="199">
        <f>ROUND(N(data!C199),0)</f>
        <v>0</v>
      </c>
      <c r="P2" s="199">
        <f>ROUND(N(data!C200),0)</f>
        <v>9452689</v>
      </c>
      <c r="Q2" s="199">
        <f>ROUND(N(data!C201),0)</f>
        <v>33755488</v>
      </c>
      <c r="R2" s="199">
        <f>ROUND(N(data!C204),0)</f>
        <v>-9541326</v>
      </c>
      <c r="S2" s="199">
        <f>ROUND(N(data!C205),0)</f>
        <v>11135671</v>
      </c>
      <c r="T2" s="199">
        <f>ROUND(N(data!B211),0)</f>
        <v>10386492</v>
      </c>
      <c r="U2" s="199">
        <f>ROUND(N(data!C211),0)</f>
        <v>0</v>
      </c>
      <c r="V2" s="199">
        <f>ROUND(N(data!D211),0)</f>
        <v>0</v>
      </c>
      <c r="W2" s="199">
        <f>ROUND(N(data!B212),0)</f>
        <v>4217560</v>
      </c>
      <c r="X2" s="199">
        <f>ROUND(N(data!C212),0)</f>
        <v>167302</v>
      </c>
      <c r="Y2" s="199">
        <f>ROUND(N(data!D212),0)</f>
        <v>0</v>
      </c>
      <c r="Z2" s="199">
        <f>ROUND(N(data!B213),0)</f>
        <v>212747245</v>
      </c>
      <c r="AA2" s="199">
        <f>ROUND(N(data!C213),0)</f>
        <v>19913762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23170983</v>
      </c>
      <c r="AG2" s="199">
        <f>ROUND(N(data!C215),0)</f>
        <v>1928131</v>
      </c>
      <c r="AH2" s="199">
        <f>ROUND(N(data!D215),0)</f>
        <v>0</v>
      </c>
      <c r="AI2" s="199">
        <f>ROUND(N(data!B216),0)</f>
        <v>136076975</v>
      </c>
      <c r="AJ2" s="199">
        <f>ROUND(N(data!C216),0)</f>
        <v>11337368</v>
      </c>
      <c r="AK2" s="199">
        <f>ROUND(N(data!D216),0)</f>
        <v>-1939037</v>
      </c>
      <c r="AL2" s="199">
        <f>ROUND(N(data!B217),0)</f>
        <v>0</v>
      </c>
      <c r="AM2" s="199">
        <f>ROUND(N(data!C217),0)</f>
        <v>138658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17904366</v>
      </c>
      <c r="AS2" s="199">
        <f>ROUND(N(data!C219),0)</f>
        <v>-11926089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3107279</v>
      </c>
      <c r="AY2" s="199">
        <f>ROUND(N(data!C225),0)</f>
        <v>292168</v>
      </c>
      <c r="AZ2" s="199">
        <f>ROUND(N(data!D225),0)</f>
        <v>0</v>
      </c>
      <c r="BA2" s="199">
        <f>ROUND(N(data!B226),0)</f>
        <v>59025638</v>
      </c>
      <c r="BB2" s="199">
        <f>ROUND(N(data!C226),0)</f>
        <v>8662999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11011149</v>
      </c>
      <c r="BH2" s="199">
        <f>ROUND(N(data!C228),0)</f>
        <v>1858902</v>
      </c>
      <c r="BI2" s="199">
        <f>ROUND(N(data!D228),0)</f>
        <v>0</v>
      </c>
      <c r="BJ2" s="199">
        <f>ROUND(N(data!B229),0)</f>
        <v>101530277</v>
      </c>
      <c r="BK2" s="199">
        <f>ROUND(N(data!C229),0)</f>
        <v>9488870</v>
      </c>
      <c r="BL2" s="199">
        <f>ROUND(N(data!D229),0)</f>
        <v>-1939037</v>
      </c>
      <c r="BM2" s="199">
        <f>ROUND(N(data!B230),0)</f>
        <v>-81012</v>
      </c>
      <c r="BN2" s="199">
        <f>ROUND(N(data!C230),0)</f>
        <v>190202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1046938755</v>
      </c>
      <c r="BW2" s="199">
        <f>ROUND(N(data!C240),0)</f>
        <v>452200331</v>
      </c>
      <c r="BX2" s="199">
        <f>ROUND(N(data!C241),0)</f>
        <v>26500730</v>
      </c>
      <c r="BY2" s="199">
        <f>ROUND(N(data!C242),0)</f>
        <v>88413490</v>
      </c>
      <c r="BZ2" s="199">
        <f>ROUND(N(data!C243),0)</f>
        <v>464438540</v>
      </c>
      <c r="CA2" s="199">
        <f>ROUND(N(data!C244),0)</f>
        <v>-3860989</v>
      </c>
      <c r="CB2" s="199">
        <f>ROUND(N(data!C247),0)</f>
        <v>7504</v>
      </c>
      <c r="CC2" s="199">
        <f>ROUND(N(data!C249),0)</f>
        <v>20730785</v>
      </c>
      <c r="CD2" s="199">
        <f>ROUND(N(data!C250),0)</f>
        <v>46893578</v>
      </c>
      <c r="CE2" s="199">
        <f>ROUND(N(data!C254)+N(data!C255),0)</f>
        <v>0</v>
      </c>
      <c r="CF2" s="199">
        <f>ROUND(N(data!D237),0)</f>
        <v>28046163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161</v>
      </c>
      <c r="B2" s="12" t="str">
        <f>RIGHT(data!C96,4)</f>
        <v>2024</v>
      </c>
      <c r="C2" s="12" t="s">
        <v>1163</v>
      </c>
      <c r="D2" s="198">
        <f>ROUND(N(data!C127),0)</f>
        <v>16413</v>
      </c>
      <c r="E2" s="198">
        <f>ROUND(N(data!C128),0)</f>
        <v>0</v>
      </c>
      <c r="F2" s="198">
        <f>ROUND(N(data!C129),0)</f>
        <v>0</v>
      </c>
      <c r="G2" s="198">
        <f>ROUND(N(data!C130),0)</f>
        <v>2479</v>
      </c>
      <c r="H2" s="198">
        <f>ROUND(N(data!D127),0)</f>
        <v>82083</v>
      </c>
      <c r="I2" s="198">
        <f>ROUND(N(data!D128),0)</f>
        <v>0</v>
      </c>
      <c r="J2" s="198">
        <f>ROUND(N(data!D129),0)</f>
        <v>0</v>
      </c>
      <c r="K2" s="198">
        <f>ROUND(N(data!D130),0)</f>
        <v>11783</v>
      </c>
      <c r="L2" s="198">
        <f>ROUND(N(data!C132),0)</f>
        <v>20</v>
      </c>
      <c r="M2" s="198">
        <f>ROUND(N(data!C133),0)</f>
        <v>20</v>
      </c>
      <c r="N2" s="198">
        <f>ROUND(N(data!C134),0)</f>
        <v>183</v>
      </c>
      <c r="O2" s="198">
        <f>ROUND(N(data!C135),0)</f>
        <v>20</v>
      </c>
      <c r="P2" s="198">
        <f>ROUND(N(data!C136),0)</f>
        <v>33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27</v>
      </c>
      <c r="W2" s="198">
        <f>ROUND(N(data!C144),0)</f>
        <v>337</v>
      </c>
      <c r="X2" s="198">
        <f>ROUND(N(data!C145),0)</f>
        <v>0</v>
      </c>
      <c r="Y2" s="198">
        <f>ROUND(N(data!B154),0)</f>
        <v>7248</v>
      </c>
      <c r="Z2" s="198">
        <f>ROUND(N(data!B155),0)</f>
        <v>36249</v>
      </c>
      <c r="AA2" s="198">
        <f>ROUND(N(data!B156),0)</f>
        <v>213332</v>
      </c>
      <c r="AB2" s="198">
        <f>ROUND(N(data!B157),0)</f>
        <v>611148954</v>
      </c>
      <c r="AC2" s="198">
        <f>ROUND(N(data!B158),0)</f>
        <v>773950026</v>
      </c>
      <c r="AD2" s="198">
        <f>ROUND(N(data!C154),0)</f>
        <v>3234</v>
      </c>
      <c r="AE2" s="198">
        <f>ROUND(N(data!C155),0)</f>
        <v>16174</v>
      </c>
      <c r="AF2" s="198">
        <f>ROUND(N(data!C156),0)</f>
        <v>95186</v>
      </c>
      <c r="AG2" s="198">
        <f>ROUND(N(data!C157),0)</f>
        <v>286522627</v>
      </c>
      <c r="AH2" s="198">
        <f>ROUND(N(data!C158),0)</f>
        <v>331488657</v>
      </c>
      <c r="AI2" s="198">
        <f>ROUND(N(data!D154),0)</f>
        <v>5931</v>
      </c>
      <c r="AJ2" s="198">
        <f>ROUND(N(data!D155),0)</f>
        <v>29661</v>
      </c>
      <c r="AK2" s="198">
        <f>ROUND(N(data!D156),0)</f>
        <v>174559</v>
      </c>
      <c r="AL2" s="198">
        <f>ROUND(N(data!D157),0)</f>
        <v>370255065</v>
      </c>
      <c r="AM2" s="198">
        <f>ROUND(N(data!D158),0)</f>
        <v>763102416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abSelected="1" workbookViewId="0">
      <selection activeCell="D2" sqref="D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161</v>
      </c>
      <c r="B2" s="200" t="str">
        <f>RIGHT(data!C96,4)</f>
        <v>2024</v>
      </c>
      <c r="C2" s="12" t="s">
        <v>1163</v>
      </c>
      <c r="D2" s="198">
        <f>ROUND(N(data!C266),0)</f>
        <v>350675557</v>
      </c>
      <c r="E2" s="198">
        <f>ROUND(N(data!C267),0)</f>
        <v>0</v>
      </c>
      <c r="F2" s="198">
        <f>ROUND(N(data!C268),0)</f>
        <v>192047804</v>
      </c>
      <c r="G2" s="198">
        <f>ROUND(N(data!C269),0)</f>
        <v>68725107</v>
      </c>
      <c r="H2" s="198">
        <f>ROUND(N(data!C270),0)</f>
        <v>0</v>
      </c>
      <c r="I2" s="198">
        <f>ROUND(N(data!C271),0)</f>
        <v>3394555</v>
      </c>
      <c r="J2" s="198">
        <f>ROUND(N(data!C272),0)</f>
        <v>0</v>
      </c>
      <c r="K2" s="198">
        <f>ROUND(N(data!C273),0)</f>
        <v>6951039</v>
      </c>
      <c r="L2" s="198">
        <f>ROUND(N(data!C274),0)</f>
        <v>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27754289</v>
      </c>
      <c r="Q2" s="198">
        <f>ROUND(N(data!C283),0)</f>
        <v>10386492</v>
      </c>
      <c r="R2" s="198">
        <f>ROUND(N(data!C284),0)</f>
        <v>4384862</v>
      </c>
      <c r="S2" s="198">
        <f>ROUND(N(data!C285),0)</f>
        <v>232661007</v>
      </c>
      <c r="T2" s="198">
        <f>ROUND(N(data!C286),0)</f>
        <v>138658</v>
      </c>
      <c r="U2" s="198">
        <f>ROUND(N(data!C287),0)</f>
        <v>25099114</v>
      </c>
      <c r="V2" s="198">
        <f>ROUND(N(data!C288),0)</f>
        <v>149353380</v>
      </c>
      <c r="W2" s="198">
        <f>ROUND(N(data!C289),0)</f>
        <v>0</v>
      </c>
      <c r="X2" s="198">
        <f>ROUND(N(data!C290),0)</f>
        <v>5978277</v>
      </c>
      <c r="Y2" s="198">
        <f>ROUND(N(data!C291),0)</f>
        <v>0</v>
      </c>
      <c r="Z2" s="198">
        <f>ROUND(N(data!C292),0)</f>
        <v>197025508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48320223</v>
      </c>
      <c r="AE2" s="198">
        <f>ROUND(N(data!C302),0)</f>
        <v>5251581</v>
      </c>
      <c r="AF2" s="198">
        <f>ROUND(N(data!C303),0)</f>
        <v>0</v>
      </c>
      <c r="AG2" s="198">
        <f>ROUND(N(data!C304),0)</f>
        <v>0</v>
      </c>
      <c r="AH2" s="198">
        <f>ROUND(N(data!C305),0)</f>
        <v>12231400</v>
      </c>
      <c r="AI2" s="198">
        <f>ROUND(N(data!C314),0)</f>
        <v>0</v>
      </c>
      <c r="AJ2" s="198">
        <f>ROUND(N(data!C315),0)</f>
        <v>26680982</v>
      </c>
      <c r="AK2" s="198">
        <f>ROUND(N(data!C316),0)</f>
        <v>22412777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11458049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244463632</v>
      </c>
      <c r="BA2" s="198">
        <f>ROUND(N(data!C336),0)</f>
        <v>0</v>
      </c>
      <c r="BB2" s="198">
        <f>ROUND(N(data!C337),0)</f>
        <v>0</v>
      </c>
      <c r="BC2" s="198">
        <f>ROUND(N(data!C338),0)</f>
        <v>41964459</v>
      </c>
      <c r="BD2" s="198">
        <f>ROUND(N(data!C339),0)</f>
        <v>0</v>
      </c>
      <c r="BE2" s="198">
        <f>ROUND(N(data!C343),0)</f>
        <v>461897723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3337.1</v>
      </c>
      <c r="BL2" s="198">
        <f>ROUND(N(data!C358),0)</f>
        <v>1267926646</v>
      </c>
      <c r="BM2" s="198">
        <f>ROUND(N(data!C359),0)</f>
        <v>1868541099</v>
      </c>
      <c r="BN2" s="198">
        <f>ROUND(N(data!C363),0)</f>
        <v>2074630857</v>
      </c>
      <c r="BO2" s="198">
        <f>ROUND(N(data!C364),0)</f>
        <v>67624362</v>
      </c>
      <c r="BP2" s="198">
        <f>ROUND(N(data!C365),0)</f>
        <v>0</v>
      </c>
      <c r="BQ2" s="198">
        <f>ROUND(N(data!D381),0)</f>
        <v>30322140</v>
      </c>
      <c r="BR2" s="198">
        <f>ROUND(N(data!C370),0)</f>
        <v>1180915</v>
      </c>
      <c r="BS2" s="198">
        <f>ROUND(N(data!C371),0)</f>
        <v>527740</v>
      </c>
      <c r="BT2" s="198">
        <f>ROUND(N(data!C372),0)</f>
        <v>1176675</v>
      </c>
      <c r="BU2" s="198">
        <f>ROUND(N(data!C373),0)</f>
        <v>0</v>
      </c>
      <c r="BV2" s="198">
        <f>ROUND(N(data!C374),0)</f>
        <v>17359635</v>
      </c>
      <c r="BW2" s="198">
        <f>ROUND(N(data!C375),0)</f>
        <v>1582</v>
      </c>
      <c r="BX2" s="198">
        <f>ROUND(N(data!C376),0)</f>
        <v>0</v>
      </c>
      <c r="BY2" s="198">
        <f>ROUND(N(data!C377),0)</f>
        <v>0</v>
      </c>
      <c r="BZ2" s="198">
        <f>ROUND(N(data!C378),0)</f>
        <v>5527</v>
      </c>
      <c r="CA2" s="198">
        <f>ROUND(N(data!C379),0)</f>
        <v>2298230</v>
      </c>
      <c r="CB2" s="198">
        <f>ROUND(N(data!C380),0)</f>
        <v>7771836</v>
      </c>
      <c r="CC2" s="198">
        <f>ROUND(N(data!C382),0)</f>
        <v>0</v>
      </c>
      <c r="CD2" s="198">
        <f>ROUND(N(data!C389),0)</f>
        <v>379311146</v>
      </c>
      <c r="CE2" s="198">
        <f>ROUND(N(data!C390),0)</f>
        <v>107774862</v>
      </c>
      <c r="CF2" s="198">
        <f>ROUND(N(data!C391),0)</f>
        <v>18076212</v>
      </c>
      <c r="CG2" s="198">
        <f>ROUND(N(data!C392),0)</f>
        <v>179509270</v>
      </c>
      <c r="CH2" s="198">
        <f>ROUND(N(data!C393),0)</f>
        <v>0</v>
      </c>
      <c r="CI2" s="198">
        <f>ROUND(N(data!C394),0)</f>
        <v>25000278</v>
      </c>
      <c r="CJ2" s="198">
        <f>ROUND(N(data!C395),0)</f>
        <v>17580273</v>
      </c>
      <c r="CK2" s="198">
        <f>ROUND(N(data!C396),0)</f>
        <v>21034902</v>
      </c>
      <c r="CL2" s="198">
        <f>ROUND(N(data!C397),0)</f>
        <v>0</v>
      </c>
      <c r="CM2" s="198">
        <f>ROUND(N(data!C398),0)</f>
        <v>0</v>
      </c>
      <c r="CN2" s="198">
        <f>ROUND(N(data!C399),0)</f>
        <v>1594345</v>
      </c>
      <c r="CO2" s="198">
        <f>ROUND(N(data!C362),0)</f>
        <v>28046163</v>
      </c>
      <c r="CP2" s="198">
        <f>ROUND(N(data!D415),0)</f>
        <v>204256003</v>
      </c>
      <c r="CQ2" s="52">
        <f>ROUND(N(data!C401),0)</f>
        <v>2987497</v>
      </c>
      <c r="CR2" s="52">
        <f>ROUND(N(data!C402),0)</f>
        <v>13878078</v>
      </c>
      <c r="CS2" s="52">
        <f>ROUND(N(data!C403),0)</f>
        <v>930879</v>
      </c>
      <c r="CT2" s="52">
        <f>ROUND(N(data!C404),0)</f>
        <v>10579502</v>
      </c>
      <c r="CU2" s="52">
        <f>ROUND(N(data!C405),0)</f>
        <v>2238135</v>
      </c>
      <c r="CV2" s="52">
        <f>ROUND(N(data!C406),0)</f>
        <v>1558812</v>
      </c>
      <c r="CW2" s="52">
        <f>ROUND(N(data!C407),0)</f>
        <v>0</v>
      </c>
      <c r="CX2" s="52">
        <f>ROUND(N(data!C408),0)</f>
        <v>9012360</v>
      </c>
      <c r="CY2" s="52">
        <f>ROUND(N(data!C409),0)</f>
        <v>112119839</v>
      </c>
      <c r="CZ2" s="52">
        <f>ROUND(N(data!C410),0)</f>
        <v>958461</v>
      </c>
      <c r="DA2" s="52">
        <f>ROUND(N(data!C411),0)</f>
        <v>1168717</v>
      </c>
      <c r="DB2" s="52">
        <f>ROUND(N(data!C412),0)</f>
        <v>42276998</v>
      </c>
      <c r="DC2" s="52">
        <f>ROUND(N(data!C413),0)</f>
        <v>2630780</v>
      </c>
      <c r="DD2" s="52">
        <f>ROUND(N(data!C414),0)</f>
        <v>3915945</v>
      </c>
      <c r="DE2" s="52">
        <f>ROUND(N(data!C419),0)</f>
        <v>0</v>
      </c>
      <c r="DF2" s="198">
        <f>ROUND(N(data!D420),0)</f>
        <v>4330308</v>
      </c>
      <c r="DG2" s="198">
        <f>ROUND(N(data!C422),0)</f>
        <v>0</v>
      </c>
      <c r="DH2" s="198">
        <f>ROUND(N(data!C423),0)</f>
        <v>0</v>
      </c>
    </row>
  </sheetData>
  <sheetProtection algorithmName="SHA-512" hashValue="X8tcqfAIiG0Hl5zGKjriyrt3C+62obKhSugd3hSXBXs2oaEyd2/Wy4Jq7JeKsOU6vVDGLwQ4fIEHr8zR6XcM5Q==" saltValue="SMpyvkfH8EmbDljmDfOJNA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161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6303</v>
      </c>
      <c r="F2" s="271">
        <f>ROUND(N(data!C60), 2)</f>
        <v>83.65</v>
      </c>
      <c r="G2" s="198">
        <f>ROUND(N(data!C61), 0)</f>
        <v>10093743</v>
      </c>
      <c r="H2" s="198">
        <f>ROUND(N(data!C62), 0)</f>
        <v>1024189</v>
      </c>
      <c r="I2" s="198">
        <f>ROUND(N(data!C63), 0)</f>
        <v>0</v>
      </c>
      <c r="J2" s="198">
        <f>ROUND(N(data!C64), 0)</f>
        <v>1146014</v>
      </c>
      <c r="K2" s="198">
        <f>ROUND(N(data!C65), 0)</f>
        <v>0</v>
      </c>
      <c r="L2" s="198">
        <f>ROUND(N(data!C66), 0)</f>
        <v>41495</v>
      </c>
      <c r="M2" s="198">
        <f>ROUND(N(data!C67), 0)</f>
        <v>375780</v>
      </c>
      <c r="N2" s="198">
        <f>ROUND(N(data!C68), 0)</f>
        <v>0</v>
      </c>
      <c r="O2" s="198">
        <f>ROUND(N(data!C69), 0)</f>
        <v>2833339</v>
      </c>
      <c r="P2" s="198">
        <f>ROUND(N(data!C70), 0)</f>
        <v>6892</v>
      </c>
      <c r="Q2" s="198">
        <f>ROUND(N(data!C71), 0)</f>
        <v>-209602</v>
      </c>
      <c r="R2" s="198">
        <f>ROUND(N(data!C72), 0)</f>
        <v>6985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2983590</v>
      </c>
      <c r="Y2" s="198">
        <f>ROUND(N(data!C79), 0)</f>
        <v>0</v>
      </c>
      <c r="Z2" s="198">
        <f>ROUND(N(data!C80), 0)</f>
        <v>23157</v>
      </c>
      <c r="AA2" s="198">
        <f>ROUND(N(data!C81), 0)</f>
        <v>0</v>
      </c>
      <c r="AB2" s="198">
        <f>ROUND(N(data!C82), 0)</f>
        <v>5336</v>
      </c>
      <c r="AC2" s="198">
        <f>ROUND(N(data!C83), 0)</f>
        <v>16981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18850</v>
      </c>
      <c r="AH2" s="198">
        <f>ROUND(N(data!C91), 0)</f>
        <v>0</v>
      </c>
      <c r="AI2" s="198">
        <f>ROUND(N(data!C92), 0)</f>
        <v>7269</v>
      </c>
      <c r="AJ2" s="198">
        <f>ROUND(N(data!C93), 0)</f>
        <v>0</v>
      </c>
      <c r="AK2" s="271">
        <f>ROUND(N(data!C94), 2)</f>
        <v>49.94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161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161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65518</v>
      </c>
      <c r="F4" s="271">
        <f>ROUND(N(data!E60), 2)</f>
        <v>505.94</v>
      </c>
      <c r="G4" s="198">
        <f>ROUND(N(data!E61), 0)</f>
        <v>46620735</v>
      </c>
      <c r="H4" s="198">
        <f>ROUND(N(data!E62), 0)</f>
        <v>4000121</v>
      </c>
      <c r="I4" s="198">
        <f>ROUND(N(data!E63), 0)</f>
        <v>61740</v>
      </c>
      <c r="J4" s="198">
        <f>ROUND(N(data!E64), 0)</f>
        <v>6448443</v>
      </c>
      <c r="K4" s="198">
        <f>ROUND(N(data!E65), 0)</f>
        <v>0</v>
      </c>
      <c r="L4" s="198">
        <f>ROUND(N(data!E66), 0)</f>
        <v>620534</v>
      </c>
      <c r="M4" s="198">
        <f>ROUND(N(data!E67), 0)</f>
        <v>532752</v>
      </c>
      <c r="N4" s="198">
        <f>ROUND(N(data!E68), 0)</f>
        <v>220919</v>
      </c>
      <c r="O4" s="198">
        <f>ROUND(N(data!E69), 0)</f>
        <v>15462051</v>
      </c>
      <c r="P4" s="198">
        <f>ROUND(N(data!E70), 0)</f>
        <v>23083</v>
      </c>
      <c r="Q4" s="198">
        <f>ROUND(N(data!E71), 0)</f>
        <v>1358318</v>
      </c>
      <c r="R4" s="198">
        <f>ROUND(N(data!E72), 0)</f>
        <v>17234</v>
      </c>
      <c r="S4" s="198">
        <f>ROUND(N(data!E73), 0)</f>
        <v>0</v>
      </c>
      <c r="T4" s="198">
        <f>ROUND(N(data!E74), 0)</f>
        <v>2559</v>
      </c>
      <c r="U4" s="198">
        <f>ROUND(N(data!E75), 0)</f>
        <v>0</v>
      </c>
      <c r="V4" s="198">
        <f>ROUND(N(data!E76), 0)</f>
        <v>0</v>
      </c>
      <c r="W4" s="198">
        <f>ROUND(N(data!E77), 0)</f>
        <v>1111</v>
      </c>
      <c r="X4" s="198">
        <f>ROUND(N(data!E78), 0)</f>
        <v>13780532</v>
      </c>
      <c r="Y4" s="198">
        <f>ROUND(N(data!E79), 0)</f>
        <v>15856</v>
      </c>
      <c r="Z4" s="198">
        <f>ROUND(N(data!E80), 0)</f>
        <v>91120</v>
      </c>
      <c r="AA4" s="198">
        <f>ROUND(N(data!E81), 0)</f>
        <v>36330</v>
      </c>
      <c r="AB4" s="198">
        <f>ROUND(N(data!E82), 0)</f>
        <v>49505</v>
      </c>
      <c r="AC4" s="198">
        <f>ROUND(N(data!E83), 0)</f>
        <v>86403</v>
      </c>
      <c r="AD4" s="198">
        <f>ROUND(N(data!E84), 0)</f>
        <v>407290</v>
      </c>
      <c r="AE4" s="198">
        <f>ROUND(N(data!E89), 0)</f>
        <v>0</v>
      </c>
      <c r="AF4" s="198">
        <f>ROUND(N(data!E87), 0)</f>
        <v>0</v>
      </c>
      <c r="AG4" s="198">
        <f>ROUND(N(data!E90), 0)</f>
        <v>159829</v>
      </c>
      <c r="AH4" s="198">
        <f>ROUND(N(data!E91), 0)</f>
        <v>0</v>
      </c>
      <c r="AI4" s="198">
        <f>ROUND(N(data!E92), 0)</f>
        <v>61630</v>
      </c>
      <c r="AJ4" s="198">
        <f>ROUND(N(data!E93), 0)</f>
        <v>0</v>
      </c>
      <c r="AK4" s="271">
        <f>ROUND(N(data!E94), 2)</f>
        <v>298.14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161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161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0</v>
      </c>
      <c r="G6" s="198">
        <f>ROUND(N(data!G61), 0)</f>
        <v>300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17</v>
      </c>
      <c r="M6" s="198">
        <f>ROUND(N(data!G67), 0)</f>
        <v>0</v>
      </c>
      <c r="N6" s="198">
        <f>ROUND(N(data!G68), 0)</f>
        <v>0</v>
      </c>
      <c r="O6" s="198">
        <f>ROUND(N(data!G69), 0)</f>
        <v>499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89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410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161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161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161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11783</v>
      </c>
      <c r="F9" s="271">
        <f>ROUND(N(data!J60), 2)</f>
        <v>63.36</v>
      </c>
      <c r="G9" s="198">
        <f>ROUND(N(data!J61), 0)</f>
        <v>6934485</v>
      </c>
      <c r="H9" s="198">
        <f>ROUND(N(data!J62), 0)</f>
        <v>803927</v>
      </c>
      <c r="I9" s="198">
        <f>ROUND(N(data!J63), 0)</f>
        <v>95500</v>
      </c>
      <c r="J9" s="198">
        <f>ROUND(N(data!J64), 0)</f>
        <v>1191319</v>
      </c>
      <c r="K9" s="198">
        <f>ROUND(N(data!J65), 0)</f>
        <v>0</v>
      </c>
      <c r="L9" s="198">
        <f>ROUND(N(data!J66), 0)</f>
        <v>40151</v>
      </c>
      <c r="M9" s="198">
        <f>ROUND(N(data!J67), 0)</f>
        <v>151319</v>
      </c>
      <c r="N9" s="198">
        <f>ROUND(N(data!J68), 0)</f>
        <v>0</v>
      </c>
      <c r="O9" s="198">
        <f>ROUND(N(data!J69), 0)</f>
        <v>2452492</v>
      </c>
      <c r="P9" s="198">
        <f>ROUND(N(data!J70), 0)</f>
        <v>2021</v>
      </c>
      <c r="Q9" s="198">
        <f>ROUND(N(data!J71), 0)</f>
        <v>352646</v>
      </c>
      <c r="R9" s="198">
        <f>ROUND(N(data!J72), 0)</f>
        <v>555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5786</v>
      </c>
      <c r="X9" s="198">
        <f>ROUND(N(data!J78), 0)</f>
        <v>2049751</v>
      </c>
      <c r="Y9" s="198">
        <f>ROUND(N(data!J79), 0)</f>
        <v>11979</v>
      </c>
      <c r="Z9" s="198">
        <f>ROUND(N(data!J80), 0)</f>
        <v>10455</v>
      </c>
      <c r="AA9" s="198">
        <f>ROUND(N(data!J81), 0)</f>
        <v>0</v>
      </c>
      <c r="AB9" s="198">
        <f>ROUND(N(data!J82), 0)</f>
        <v>357</v>
      </c>
      <c r="AC9" s="198">
        <f>ROUND(N(data!J83), 0)</f>
        <v>18942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11658</v>
      </c>
      <c r="AH9" s="198">
        <f>ROUND(N(data!J91), 0)</f>
        <v>0</v>
      </c>
      <c r="AI9" s="198">
        <f>ROUND(N(data!J92), 0)</f>
        <v>4495</v>
      </c>
      <c r="AJ9" s="198">
        <f>ROUND(N(data!J93), 0)</f>
        <v>0</v>
      </c>
      <c r="AK9" s="271">
        <f>ROUND(N(data!J94), 2)</f>
        <v>49.84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161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27.87</v>
      </c>
      <c r="G10" s="198">
        <f>ROUND(N(data!K61), 0)</f>
        <v>3605822</v>
      </c>
      <c r="H10" s="198">
        <f>ROUND(N(data!K62), 0)</f>
        <v>292095</v>
      </c>
      <c r="I10" s="198">
        <f>ROUND(N(data!K63), 0)</f>
        <v>0</v>
      </c>
      <c r="J10" s="198">
        <f>ROUND(N(data!K64), 0)</f>
        <v>400038</v>
      </c>
      <c r="K10" s="198">
        <f>ROUND(N(data!K65), 0)</f>
        <v>0</v>
      </c>
      <c r="L10" s="198">
        <f>ROUND(N(data!K66), 0)</f>
        <v>18478</v>
      </c>
      <c r="M10" s="198">
        <f>ROUND(N(data!K67), 0)</f>
        <v>5670</v>
      </c>
      <c r="N10" s="198">
        <f>ROUND(N(data!K68), 0)</f>
        <v>230820</v>
      </c>
      <c r="O10" s="198">
        <f>ROUND(N(data!K69), 0)</f>
        <v>1116616</v>
      </c>
      <c r="P10" s="198">
        <f>ROUND(N(data!K70), 0)</f>
        <v>0</v>
      </c>
      <c r="Q10" s="198">
        <f>ROUND(N(data!K71), 0)</f>
        <v>0</v>
      </c>
      <c r="R10" s="198">
        <f>ROUND(N(data!K72), 0)</f>
        <v>4746</v>
      </c>
      <c r="S10" s="198">
        <f>ROUND(N(data!K73), 0)</f>
        <v>0</v>
      </c>
      <c r="T10" s="198">
        <f>ROUND(N(data!K74), 0)</f>
        <v>946</v>
      </c>
      <c r="U10" s="198">
        <f>ROUND(N(data!K75), 0)</f>
        <v>0</v>
      </c>
      <c r="V10" s="198">
        <f>ROUND(N(data!K76), 0)</f>
        <v>0</v>
      </c>
      <c r="W10" s="198">
        <f>ROUND(N(data!K77), 0)</f>
        <v>743</v>
      </c>
      <c r="X10" s="198">
        <f>ROUND(N(data!K78), 0)</f>
        <v>1065838</v>
      </c>
      <c r="Y10" s="198">
        <f>ROUND(N(data!K79), 0)</f>
        <v>0</v>
      </c>
      <c r="Z10" s="198">
        <f>ROUND(N(data!K80), 0)</f>
        <v>14202</v>
      </c>
      <c r="AA10" s="198">
        <f>ROUND(N(data!K81), 0)</f>
        <v>19649</v>
      </c>
      <c r="AB10" s="198">
        <f>ROUND(N(data!K82), 0)</f>
        <v>1948</v>
      </c>
      <c r="AC10" s="198">
        <f>ROUND(N(data!K83), 0)</f>
        <v>8544</v>
      </c>
      <c r="AD10" s="198">
        <f>ROUND(N(data!K84), 0)</f>
        <v>96000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1.78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161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161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161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0</v>
      </c>
      <c r="G13" s="198">
        <f>ROUND(N(data!N61), 0)</f>
        <v>215</v>
      </c>
      <c r="H13" s="198">
        <f>ROUND(N(data!N62), 0)</f>
        <v>0</v>
      </c>
      <c r="I13" s="198">
        <f>ROUND(N(data!N63), 0)</f>
        <v>0</v>
      </c>
      <c r="J13" s="198">
        <f>ROUND(N(data!N64), 0)</f>
        <v>667</v>
      </c>
      <c r="K13" s="198">
        <f>ROUND(N(data!N65), 0)</f>
        <v>0</v>
      </c>
      <c r="L13" s="198">
        <f>ROUND(N(data!N66), 0)</f>
        <v>838</v>
      </c>
      <c r="M13" s="198">
        <f>ROUND(N(data!N67), 0)</f>
        <v>0</v>
      </c>
      <c r="N13" s="198">
        <f>ROUND(N(data!N68), 0)</f>
        <v>250599</v>
      </c>
      <c r="O13" s="198">
        <f>ROUND(N(data!N69), 0)</f>
        <v>3565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3501</v>
      </c>
      <c r="X13" s="198">
        <f>ROUND(N(data!N78), 0)</f>
        <v>64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161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2479</v>
      </c>
      <c r="F14" s="271">
        <f>ROUND(N(data!O60), 2)</f>
        <v>68.62</v>
      </c>
      <c r="G14" s="198">
        <f>ROUND(N(data!O61), 0)</f>
        <v>6885535</v>
      </c>
      <c r="H14" s="198">
        <f>ROUND(N(data!O62), 0)</f>
        <v>1052161</v>
      </c>
      <c r="I14" s="198">
        <f>ROUND(N(data!O63), 0)</f>
        <v>1312804</v>
      </c>
      <c r="J14" s="198">
        <f>ROUND(N(data!O64), 0)</f>
        <v>1098493</v>
      </c>
      <c r="K14" s="198">
        <f>ROUND(N(data!O65), 0)</f>
        <v>0</v>
      </c>
      <c r="L14" s="198">
        <f>ROUND(N(data!O66), 0)</f>
        <v>983673</v>
      </c>
      <c r="M14" s="198">
        <f>ROUND(N(data!O67), 0)</f>
        <v>59326</v>
      </c>
      <c r="N14" s="198">
        <f>ROUND(N(data!O68), 0)</f>
        <v>14794</v>
      </c>
      <c r="O14" s="198">
        <f>ROUND(N(data!O69), 0)</f>
        <v>2896583</v>
      </c>
      <c r="P14" s="198">
        <f>ROUND(N(data!O70), 0)</f>
        <v>6692</v>
      </c>
      <c r="Q14" s="198">
        <f>ROUND(N(data!O71), 0)</f>
        <v>829446</v>
      </c>
      <c r="R14" s="198">
        <f>ROUND(N(data!O72), 0)</f>
        <v>110</v>
      </c>
      <c r="S14" s="198">
        <f>ROUND(N(data!O73), 0)</f>
        <v>0</v>
      </c>
      <c r="T14" s="198">
        <f>ROUND(N(data!O74), 0)</f>
        <v>637</v>
      </c>
      <c r="U14" s="198">
        <f>ROUND(N(data!O75), 0)</f>
        <v>0</v>
      </c>
      <c r="V14" s="198">
        <f>ROUND(N(data!O76), 0)</f>
        <v>0</v>
      </c>
      <c r="W14" s="198">
        <f>ROUND(N(data!O77), 0)</f>
        <v>7139</v>
      </c>
      <c r="X14" s="198">
        <f>ROUND(N(data!O78), 0)</f>
        <v>2035282</v>
      </c>
      <c r="Y14" s="198">
        <f>ROUND(N(data!O79), 0)</f>
        <v>1002</v>
      </c>
      <c r="Z14" s="198">
        <f>ROUND(N(data!O80), 0)</f>
        <v>12835</v>
      </c>
      <c r="AA14" s="198">
        <f>ROUND(N(data!O81), 0)</f>
        <v>0</v>
      </c>
      <c r="AB14" s="198">
        <f>ROUND(N(data!O82), 0)</f>
        <v>1525</v>
      </c>
      <c r="AC14" s="198">
        <f>ROUND(N(data!O83), 0)</f>
        <v>1915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11405</v>
      </c>
      <c r="AH14" s="198">
        <f>ROUND(N(data!O91), 0)</f>
        <v>0</v>
      </c>
      <c r="AI14" s="198">
        <f>ROUND(N(data!O92), 0)</f>
        <v>4398</v>
      </c>
      <c r="AJ14" s="198">
        <f>ROUND(N(data!O93), 0)</f>
        <v>0</v>
      </c>
      <c r="AK14" s="271">
        <f>ROUND(N(data!O94), 2)</f>
        <v>36.270000000000003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161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0</v>
      </c>
      <c r="F15" s="271">
        <f>ROUND(N(data!P60), 2)</f>
        <v>301.83999999999997</v>
      </c>
      <c r="G15" s="198">
        <f>ROUND(N(data!P61), 0)</f>
        <v>36598899</v>
      </c>
      <c r="H15" s="198">
        <f>ROUND(N(data!P62), 0)</f>
        <v>3229158</v>
      </c>
      <c r="I15" s="198">
        <f>ROUND(N(data!P63), 0)</f>
        <v>118749</v>
      </c>
      <c r="J15" s="198">
        <f>ROUND(N(data!P64), 0)</f>
        <v>39901317</v>
      </c>
      <c r="K15" s="198">
        <f>ROUND(N(data!P65), 0)</f>
        <v>0</v>
      </c>
      <c r="L15" s="198">
        <f>ROUND(N(data!P66), 0)</f>
        <v>690466</v>
      </c>
      <c r="M15" s="198">
        <f>ROUND(N(data!P67), 0)</f>
        <v>3131698</v>
      </c>
      <c r="N15" s="198">
        <f>ROUND(N(data!P68), 0)</f>
        <v>2388979</v>
      </c>
      <c r="O15" s="198">
        <f>ROUND(N(data!P69), 0)</f>
        <v>13605123</v>
      </c>
      <c r="P15" s="198">
        <f>ROUND(N(data!P70), 0)</f>
        <v>15367</v>
      </c>
      <c r="Q15" s="198">
        <f>ROUND(N(data!P71), 0)</f>
        <v>498632</v>
      </c>
      <c r="R15" s="198">
        <f>ROUND(N(data!P72), 0)</f>
        <v>87127</v>
      </c>
      <c r="S15" s="198">
        <f>ROUND(N(data!P73), 0)</f>
        <v>0</v>
      </c>
      <c r="T15" s="198">
        <f>ROUND(N(data!P74), 0)</f>
        <v>205400</v>
      </c>
      <c r="U15" s="198">
        <f>ROUND(N(data!P75), 0)</f>
        <v>0</v>
      </c>
      <c r="V15" s="198">
        <f>ROUND(N(data!P76), 0)</f>
        <v>0</v>
      </c>
      <c r="W15" s="198">
        <f>ROUND(N(data!P77), 0)</f>
        <v>1619159</v>
      </c>
      <c r="X15" s="198">
        <f>ROUND(N(data!P78), 0)</f>
        <v>10818197</v>
      </c>
      <c r="Y15" s="198">
        <f>ROUND(N(data!P79), 0)</f>
        <v>16054</v>
      </c>
      <c r="Z15" s="198">
        <f>ROUND(N(data!P80), 0)</f>
        <v>142417</v>
      </c>
      <c r="AA15" s="198">
        <f>ROUND(N(data!P81), 0)</f>
        <v>74688</v>
      </c>
      <c r="AB15" s="198">
        <f>ROUND(N(data!P82), 0)</f>
        <v>21426</v>
      </c>
      <c r="AC15" s="198">
        <f>ROUND(N(data!P83), 0)</f>
        <v>106656</v>
      </c>
      <c r="AD15" s="198">
        <f>ROUND(N(data!P84), 0)</f>
        <v>568793</v>
      </c>
      <c r="AE15" s="198">
        <f>ROUND(N(data!P89), 0)</f>
        <v>0</v>
      </c>
      <c r="AF15" s="198">
        <f>ROUND(N(data!P87), 0)</f>
        <v>0</v>
      </c>
      <c r="AG15" s="198">
        <f>ROUND(N(data!P90), 0)</f>
        <v>34460</v>
      </c>
      <c r="AH15" s="198">
        <f>ROUND(N(data!P91), 0)</f>
        <v>0</v>
      </c>
      <c r="AI15" s="198">
        <f>ROUND(N(data!P92), 0)</f>
        <v>13288</v>
      </c>
      <c r="AJ15" s="198">
        <f>ROUND(N(data!P93), 0)</f>
        <v>0</v>
      </c>
      <c r="AK15" s="271">
        <f>ROUND(N(data!P94), 2)</f>
        <v>78.48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161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46.9</v>
      </c>
      <c r="G16" s="198">
        <f>ROUND(N(data!Q61), 0)</f>
        <v>5196450</v>
      </c>
      <c r="H16" s="198">
        <f>ROUND(N(data!Q62), 0)</f>
        <v>608982</v>
      </c>
      <c r="I16" s="198">
        <f>ROUND(N(data!Q63), 0)</f>
        <v>0</v>
      </c>
      <c r="J16" s="198">
        <f>ROUND(N(data!Q64), 0)</f>
        <v>678891</v>
      </c>
      <c r="K16" s="198">
        <f>ROUND(N(data!Q65), 0)</f>
        <v>0</v>
      </c>
      <c r="L16" s="198">
        <f>ROUND(N(data!Q66), 0)</f>
        <v>6279</v>
      </c>
      <c r="M16" s="198">
        <f>ROUND(N(data!Q67), 0)</f>
        <v>84804</v>
      </c>
      <c r="N16" s="198">
        <f>ROUND(N(data!Q68), 0)</f>
        <v>0</v>
      </c>
      <c r="O16" s="198">
        <f>ROUND(N(data!Q69), 0)</f>
        <v>1555545</v>
      </c>
      <c r="P16" s="198">
        <f>ROUND(N(data!Q70), 0)</f>
        <v>1874</v>
      </c>
      <c r="Q16" s="198">
        <f>ROUND(N(data!Q71), 0)</f>
        <v>0</v>
      </c>
      <c r="R16" s="198">
        <f>ROUND(N(data!Q72), 0)</f>
        <v>225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1536008</v>
      </c>
      <c r="Y16" s="198">
        <f>ROUND(N(data!Q79), 0)</f>
        <v>428</v>
      </c>
      <c r="Z16" s="198">
        <f>ROUND(N(data!Q80), 0)</f>
        <v>15816</v>
      </c>
      <c r="AA16" s="198">
        <f>ROUND(N(data!Q81), 0)</f>
        <v>0</v>
      </c>
      <c r="AB16" s="198">
        <f>ROUND(N(data!Q82), 0)</f>
        <v>1210</v>
      </c>
      <c r="AC16" s="198">
        <f>ROUND(N(data!Q83), 0)</f>
        <v>-16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13904</v>
      </c>
      <c r="AH16" s="198">
        <f>ROUND(N(data!Q91), 0)</f>
        <v>0</v>
      </c>
      <c r="AI16" s="198">
        <f>ROUND(N(data!Q92), 0)</f>
        <v>5361</v>
      </c>
      <c r="AJ16" s="198">
        <f>ROUND(N(data!Q93), 0)</f>
        <v>0</v>
      </c>
      <c r="AK16" s="271">
        <f>ROUND(N(data!Q94), 2)</f>
        <v>30.4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161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0</v>
      </c>
      <c r="F17" s="271">
        <f>ROUND(N(data!R60), 2)</f>
        <v>7.66</v>
      </c>
      <c r="G17" s="198">
        <f>ROUND(N(data!R61), 0)</f>
        <v>339062</v>
      </c>
      <c r="H17" s="198">
        <f>ROUND(N(data!R62), 0)</f>
        <v>64698</v>
      </c>
      <c r="I17" s="198">
        <f>ROUND(N(data!R63), 0)</f>
        <v>9103493</v>
      </c>
      <c r="J17" s="198">
        <f>ROUND(N(data!R64), 0)</f>
        <v>920399</v>
      </c>
      <c r="K17" s="198">
        <f>ROUND(N(data!R65), 0)</f>
        <v>0</v>
      </c>
      <c r="L17" s="198">
        <f>ROUND(N(data!R66), 0)</f>
        <v>10260</v>
      </c>
      <c r="M17" s="198">
        <f>ROUND(N(data!R67), 0)</f>
        <v>9294</v>
      </c>
      <c r="N17" s="198">
        <f>ROUND(N(data!R68), 0)</f>
        <v>0</v>
      </c>
      <c r="O17" s="198">
        <f>ROUND(N(data!R69), 0)</f>
        <v>131899</v>
      </c>
      <c r="P17" s="198">
        <f>ROUND(N(data!R70), 0)</f>
        <v>27416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100223</v>
      </c>
      <c r="Y17" s="198">
        <f>ROUND(N(data!R79), 0)</f>
        <v>0</v>
      </c>
      <c r="Z17" s="198">
        <f>ROUND(N(data!R80), 0)</f>
        <v>350</v>
      </c>
      <c r="AA17" s="198">
        <f>ROUND(N(data!R81), 0)</f>
        <v>0</v>
      </c>
      <c r="AB17" s="198">
        <f>ROUND(N(data!R82), 0)</f>
        <v>3910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161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-661296</v>
      </c>
      <c r="K18" s="198">
        <f>ROUND(N(data!S65), 0)</f>
        <v>0</v>
      </c>
      <c r="L18" s="198">
        <f>ROUND(N(data!S66), 0)</f>
        <v>219309</v>
      </c>
      <c r="M18" s="198">
        <f>ROUND(N(data!S67), 0)</f>
        <v>0</v>
      </c>
      <c r="N18" s="198">
        <f>ROUND(N(data!S68), 0)</f>
        <v>0</v>
      </c>
      <c r="O18" s="198">
        <f>ROUND(N(data!S69), 0)</f>
        <v>1312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1312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862</v>
      </c>
      <c r="AH18" s="198">
        <f>ROUND(N(data!S91), 0)</f>
        <v>0</v>
      </c>
      <c r="AI18" s="198">
        <f>ROUND(N(data!S92), 0)</f>
        <v>332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161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1188</v>
      </c>
      <c r="K19" s="198">
        <f>ROUND(N(data!T65), 0)</f>
        <v>0</v>
      </c>
      <c r="L19" s="198">
        <f>ROUND(N(data!T66), 0)</f>
        <v>10</v>
      </c>
      <c r="M19" s="198">
        <f>ROUND(N(data!T67), 0)</f>
        <v>0</v>
      </c>
      <c r="N19" s="198">
        <f>ROUND(N(data!T68), 0)</f>
        <v>0</v>
      </c>
      <c r="O19" s="198">
        <f>ROUND(N(data!T69), 0)</f>
        <v>142</v>
      </c>
      <c r="P19" s="198">
        <f>ROUND(N(data!T70), 0)</f>
        <v>142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522</v>
      </c>
      <c r="AH19" s="198">
        <f>ROUND(N(data!T91), 0)</f>
        <v>0</v>
      </c>
      <c r="AI19" s="198">
        <f>ROUND(N(data!T92), 0)</f>
        <v>201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161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0</v>
      </c>
      <c r="F20" s="271">
        <f>ROUND(N(data!U60), 2)</f>
        <v>65.790000000000006</v>
      </c>
      <c r="G20" s="198">
        <f>ROUND(N(data!U61), 0)</f>
        <v>4734745</v>
      </c>
      <c r="H20" s="198">
        <f>ROUND(N(data!U62), 0)</f>
        <v>491399</v>
      </c>
      <c r="I20" s="198">
        <f>ROUND(N(data!U63), 0)</f>
        <v>122996</v>
      </c>
      <c r="J20" s="198">
        <f>ROUND(N(data!U64), 0)</f>
        <v>2936595</v>
      </c>
      <c r="K20" s="198">
        <f>ROUND(N(data!U65), 0)</f>
        <v>0</v>
      </c>
      <c r="L20" s="198">
        <f>ROUND(N(data!U66), 0)</f>
        <v>3489186</v>
      </c>
      <c r="M20" s="198">
        <f>ROUND(N(data!U67), 0)</f>
        <v>250204</v>
      </c>
      <c r="N20" s="198">
        <f>ROUND(N(data!U68), 0)</f>
        <v>40611</v>
      </c>
      <c r="O20" s="198">
        <f>ROUND(N(data!U69), 0)</f>
        <v>4386370</v>
      </c>
      <c r="P20" s="198">
        <f>ROUND(N(data!U70), 0)</f>
        <v>2877159</v>
      </c>
      <c r="Q20" s="198">
        <f>ROUND(N(data!U71), 0)</f>
        <v>0</v>
      </c>
      <c r="R20" s="198">
        <f>ROUND(N(data!U72), 0)</f>
        <v>122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98630</v>
      </c>
      <c r="X20" s="198">
        <f>ROUND(N(data!U78), 0)</f>
        <v>1399534</v>
      </c>
      <c r="Y20" s="198">
        <f>ROUND(N(data!U79), 0)</f>
        <v>0</v>
      </c>
      <c r="Z20" s="198">
        <f>ROUND(N(data!U80), 0)</f>
        <v>697</v>
      </c>
      <c r="AA20" s="198">
        <f>ROUND(N(data!U81), 0)</f>
        <v>222</v>
      </c>
      <c r="AB20" s="198">
        <f>ROUND(N(data!U82), 0)</f>
        <v>5827</v>
      </c>
      <c r="AC20" s="198">
        <f>ROUND(N(data!U83), 0)</f>
        <v>4179</v>
      </c>
      <c r="AD20" s="198">
        <f>ROUND(N(data!U84), 0)</f>
        <v>0</v>
      </c>
      <c r="AE20" s="198">
        <f>ROUND(N(data!U89), 0)</f>
        <v>0</v>
      </c>
      <c r="AF20" s="198">
        <f>ROUND(N(data!U87), 0)</f>
        <v>0</v>
      </c>
      <c r="AG20" s="198">
        <f>ROUND(N(data!U90), 0)</f>
        <v>7101</v>
      </c>
      <c r="AH20" s="198">
        <f>ROUND(N(data!U91), 0)</f>
        <v>0</v>
      </c>
      <c r="AI20" s="198">
        <f>ROUND(N(data!U92), 0)</f>
        <v>2738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161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144.38</v>
      </c>
      <c r="G21" s="198">
        <f>ROUND(N(data!V61), 0)</f>
        <v>21719487</v>
      </c>
      <c r="H21" s="198">
        <f>ROUND(N(data!V62), 0)</f>
        <v>1736784</v>
      </c>
      <c r="I21" s="198">
        <f>ROUND(N(data!V63), 0)</f>
        <v>217927</v>
      </c>
      <c r="J21" s="198">
        <f>ROUND(N(data!V64), 0)</f>
        <v>15662886</v>
      </c>
      <c r="K21" s="198">
        <f>ROUND(N(data!V65), 0)</f>
        <v>0</v>
      </c>
      <c r="L21" s="198">
        <f>ROUND(N(data!V66), 0)</f>
        <v>521744</v>
      </c>
      <c r="M21" s="198">
        <f>ROUND(N(data!V67), 0)</f>
        <v>560969</v>
      </c>
      <c r="N21" s="198">
        <f>ROUND(N(data!V68), 0)</f>
        <v>715161</v>
      </c>
      <c r="O21" s="198">
        <f>ROUND(N(data!V69), 0)</f>
        <v>7510001</v>
      </c>
      <c r="P21" s="198">
        <f>ROUND(N(data!V70), 0)</f>
        <v>1147</v>
      </c>
      <c r="Q21" s="198">
        <f>ROUND(N(data!V71), 0)</f>
        <v>242357</v>
      </c>
      <c r="R21" s="198">
        <f>ROUND(N(data!V72), 0)</f>
        <v>5225</v>
      </c>
      <c r="S21" s="198">
        <f>ROUND(N(data!V73), 0)</f>
        <v>0</v>
      </c>
      <c r="T21" s="198">
        <f>ROUND(N(data!V74), 0)</f>
        <v>0</v>
      </c>
      <c r="U21" s="198">
        <f>ROUND(N(data!V75), 0)</f>
        <v>597770</v>
      </c>
      <c r="V21" s="198">
        <f>ROUND(N(data!V76), 0)</f>
        <v>0</v>
      </c>
      <c r="W21" s="198">
        <f>ROUND(N(data!V77), 0)</f>
        <v>42472</v>
      </c>
      <c r="X21" s="198">
        <f>ROUND(N(data!V78), 0)</f>
        <v>6420021</v>
      </c>
      <c r="Y21" s="198">
        <f>ROUND(N(data!V79), 0)</f>
        <v>0</v>
      </c>
      <c r="Z21" s="198">
        <f>ROUND(N(data!V80), 0)</f>
        <v>90885</v>
      </c>
      <c r="AA21" s="198">
        <f>ROUND(N(data!V81), 0)</f>
        <v>83493</v>
      </c>
      <c r="AB21" s="198">
        <f>ROUND(N(data!V82), 0)</f>
        <v>4275</v>
      </c>
      <c r="AC21" s="198">
        <f>ROUND(N(data!V83), 0)</f>
        <v>22356</v>
      </c>
      <c r="AD21" s="198">
        <f>ROUND(N(data!V84), 0)</f>
        <v>211555</v>
      </c>
      <c r="AE21" s="198">
        <f>ROUND(N(data!V89), 0)</f>
        <v>0</v>
      </c>
      <c r="AF21" s="198">
        <f>ROUND(N(data!V87), 0)</f>
        <v>0</v>
      </c>
      <c r="AG21" s="198">
        <f>ROUND(N(data!V90), 0)</f>
        <v>11396</v>
      </c>
      <c r="AH21" s="198">
        <f>ROUND(N(data!V91), 0)</f>
        <v>0</v>
      </c>
      <c r="AI21" s="198">
        <f>ROUND(N(data!V92), 0)</f>
        <v>4394</v>
      </c>
      <c r="AJ21" s="198">
        <f>ROUND(N(data!V93), 0)</f>
        <v>0</v>
      </c>
      <c r="AK21" s="271">
        <f>ROUND(N(data!V94), 2)</f>
        <v>28.29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161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0</v>
      </c>
      <c r="F22" s="271">
        <f>ROUND(N(data!W60), 2)</f>
        <v>12.75</v>
      </c>
      <c r="G22" s="198">
        <f>ROUND(N(data!W61), 0)</f>
        <v>1509950</v>
      </c>
      <c r="H22" s="198">
        <f>ROUND(N(data!W62), 0)</f>
        <v>150163</v>
      </c>
      <c r="I22" s="198">
        <f>ROUND(N(data!W63), 0)</f>
        <v>372</v>
      </c>
      <c r="J22" s="198">
        <f>ROUND(N(data!W64), 0)</f>
        <v>349982</v>
      </c>
      <c r="K22" s="198">
        <f>ROUND(N(data!W65), 0)</f>
        <v>0</v>
      </c>
      <c r="L22" s="198">
        <f>ROUND(N(data!W66), 0)</f>
        <v>11678</v>
      </c>
      <c r="M22" s="198">
        <f>ROUND(N(data!W67), 0)</f>
        <v>349202</v>
      </c>
      <c r="N22" s="198">
        <f>ROUND(N(data!W68), 0)</f>
        <v>109475</v>
      </c>
      <c r="O22" s="198">
        <f>ROUND(N(data!W69), 0)</f>
        <v>461194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14022</v>
      </c>
      <c r="X22" s="198">
        <f>ROUND(N(data!W78), 0)</f>
        <v>446323</v>
      </c>
      <c r="Y22" s="198">
        <f>ROUND(N(data!W79), 0)</f>
        <v>0</v>
      </c>
      <c r="Z22" s="198">
        <f>ROUND(N(data!W80), 0)</f>
        <v>630</v>
      </c>
      <c r="AA22" s="198">
        <f>ROUND(N(data!W81), 0)</f>
        <v>0</v>
      </c>
      <c r="AB22" s="198">
        <f>ROUND(N(data!W82), 0)</f>
        <v>0</v>
      </c>
      <c r="AC22" s="198">
        <f>ROUND(N(data!W83), 0)</f>
        <v>219</v>
      </c>
      <c r="AD22" s="198">
        <f>ROUND(N(data!W84), 0)</f>
        <v>-484</v>
      </c>
      <c r="AE22" s="198">
        <f>ROUND(N(data!W89), 0)</f>
        <v>0</v>
      </c>
      <c r="AF22" s="198">
        <f>ROUND(N(data!W87), 0)</f>
        <v>0</v>
      </c>
      <c r="AG22" s="198">
        <f>ROUND(N(data!W90), 0)</f>
        <v>3095</v>
      </c>
      <c r="AH22" s="198">
        <f>ROUND(N(data!W91), 0)</f>
        <v>0</v>
      </c>
      <c r="AI22" s="198">
        <f>ROUND(N(data!W92), 0)</f>
        <v>1193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161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0</v>
      </c>
      <c r="F23" s="271">
        <f>ROUND(N(data!X60), 2)</f>
        <v>17.77</v>
      </c>
      <c r="G23" s="198">
        <f>ROUND(N(data!X61), 0)</f>
        <v>1579432</v>
      </c>
      <c r="H23" s="198">
        <f>ROUND(N(data!X62), 0)</f>
        <v>177325</v>
      </c>
      <c r="I23" s="198">
        <f>ROUND(N(data!X63), 0)</f>
        <v>0</v>
      </c>
      <c r="J23" s="198">
        <f>ROUND(N(data!X64), 0)</f>
        <v>1121734</v>
      </c>
      <c r="K23" s="198">
        <f>ROUND(N(data!X65), 0)</f>
        <v>0</v>
      </c>
      <c r="L23" s="198">
        <f>ROUND(N(data!X66), 0)</f>
        <v>17707</v>
      </c>
      <c r="M23" s="198">
        <f>ROUND(N(data!X67), 0)</f>
        <v>258248</v>
      </c>
      <c r="N23" s="198">
        <f>ROUND(N(data!X68), 0)</f>
        <v>96456</v>
      </c>
      <c r="O23" s="198">
        <f>ROUND(N(data!X69), 0)</f>
        <v>820545</v>
      </c>
      <c r="P23" s="198">
        <f>ROUND(N(data!X70), 0)</f>
        <v>0</v>
      </c>
      <c r="Q23" s="198">
        <f>ROUND(N(data!X71), 0)</f>
        <v>396716</v>
      </c>
      <c r="R23" s="198">
        <f>ROUND(N(data!X72), 0)</f>
        <v>17392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-61841</v>
      </c>
      <c r="X23" s="198">
        <f>ROUND(N(data!X78), 0)</f>
        <v>466861</v>
      </c>
      <c r="Y23" s="198">
        <f>ROUND(N(data!X79), 0)</f>
        <v>0</v>
      </c>
      <c r="Z23" s="198">
        <f>ROUND(N(data!X80), 0)</f>
        <v>980</v>
      </c>
      <c r="AA23" s="198">
        <f>ROUND(N(data!X81), 0)</f>
        <v>0</v>
      </c>
      <c r="AB23" s="198">
        <f>ROUND(N(data!X82), 0)</f>
        <v>437</v>
      </c>
      <c r="AC23" s="198">
        <f>ROUND(N(data!X83), 0)</f>
        <v>0</v>
      </c>
      <c r="AD23" s="198">
        <f>ROUND(N(data!X84), 0)</f>
        <v>23365</v>
      </c>
      <c r="AE23" s="198">
        <f>ROUND(N(data!X89), 0)</f>
        <v>0</v>
      </c>
      <c r="AF23" s="198">
        <f>ROUND(N(data!X87), 0)</f>
        <v>0</v>
      </c>
      <c r="AG23" s="198">
        <f>ROUND(N(data!X90), 0)</f>
        <v>1984</v>
      </c>
      <c r="AH23" s="198">
        <f>ROUND(N(data!X91), 0)</f>
        <v>0</v>
      </c>
      <c r="AI23" s="198">
        <f>ROUND(N(data!X92), 0)</f>
        <v>765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161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0</v>
      </c>
      <c r="F24" s="271">
        <f>ROUND(N(data!Y60), 2)</f>
        <v>67.650000000000006</v>
      </c>
      <c r="G24" s="198">
        <f>ROUND(N(data!Y61), 0)</f>
        <v>6684325</v>
      </c>
      <c r="H24" s="198">
        <f>ROUND(N(data!Y62), 0)</f>
        <v>749068</v>
      </c>
      <c r="I24" s="198">
        <f>ROUND(N(data!Y63), 0)</f>
        <v>813058</v>
      </c>
      <c r="J24" s="198">
        <f>ROUND(N(data!Y64), 0)</f>
        <v>9496920</v>
      </c>
      <c r="K24" s="198">
        <f>ROUND(N(data!Y65), 0)</f>
        <v>0</v>
      </c>
      <c r="L24" s="198">
        <f>ROUND(N(data!Y66), 0)</f>
        <v>145572</v>
      </c>
      <c r="M24" s="198">
        <f>ROUND(N(data!Y67), 0)</f>
        <v>657660</v>
      </c>
      <c r="N24" s="198">
        <f>ROUND(N(data!Y68), 0)</f>
        <v>646202</v>
      </c>
      <c r="O24" s="198">
        <f>ROUND(N(data!Y69), 0)</f>
        <v>2737913</v>
      </c>
      <c r="P24" s="198">
        <f>ROUND(N(data!Y70), 0)</f>
        <v>0</v>
      </c>
      <c r="Q24" s="198">
        <f>ROUND(N(data!Y71), 0)</f>
        <v>755765</v>
      </c>
      <c r="R24" s="198">
        <f>ROUND(N(data!Y72), 0)</f>
        <v>33051</v>
      </c>
      <c r="S24" s="198">
        <f>ROUND(N(data!Y73), 0)</f>
        <v>0</v>
      </c>
      <c r="T24" s="198">
        <f>ROUND(N(data!Y74), 0)</f>
        <v>913</v>
      </c>
      <c r="U24" s="198">
        <f>ROUND(N(data!Y75), 0)</f>
        <v>0</v>
      </c>
      <c r="V24" s="198">
        <f>ROUND(N(data!Y76), 0)</f>
        <v>0</v>
      </c>
      <c r="W24" s="198">
        <f>ROUND(N(data!Y77), 0)</f>
        <v>-40158</v>
      </c>
      <c r="X24" s="198">
        <f>ROUND(N(data!Y78), 0)</f>
        <v>1975807</v>
      </c>
      <c r="Y24" s="198">
        <f>ROUND(N(data!Y79), 0)</f>
        <v>0</v>
      </c>
      <c r="Z24" s="198">
        <f>ROUND(N(data!Y80), 0)</f>
        <v>7137</v>
      </c>
      <c r="AA24" s="198">
        <f>ROUND(N(data!Y81), 0)</f>
        <v>466</v>
      </c>
      <c r="AB24" s="198">
        <f>ROUND(N(data!Y82), 0)</f>
        <v>343</v>
      </c>
      <c r="AC24" s="198">
        <f>ROUND(N(data!Y83), 0)</f>
        <v>4589</v>
      </c>
      <c r="AD24" s="198">
        <f>ROUND(N(data!Y84), 0)</f>
        <v>6472</v>
      </c>
      <c r="AE24" s="198">
        <f>ROUND(N(data!Y89), 0)</f>
        <v>0</v>
      </c>
      <c r="AF24" s="198">
        <f>ROUND(N(data!Y87), 0)</f>
        <v>0</v>
      </c>
      <c r="AG24" s="198">
        <f>ROUND(N(data!Y90), 0)</f>
        <v>9604</v>
      </c>
      <c r="AH24" s="198">
        <f>ROUND(N(data!Y91), 0)</f>
        <v>0</v>
      </c>
      <c r="AI24" s="198">
        <f>ROUND(N(data!Y92), 0)</f>
        <v>3703</v>
      </c>
      <c r="AJ24" s="198">
        <f>ROUND(N(data!Y93), 0)</f>
        <v>0</v>
      </c>
      <c r="AK24" s="271">
        <f>ROUND(N(data!Y94), 2)</f>
        <v>7.05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161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134.68</v>
      </c>
      <c r="G25" s="198">
        <f>ROUND(N(data!Z61), 0)</f>
        <v>17157413</v>
      </c>
      <c r="H25" s="198">
        <f>ROUND(N(data!Z62), 0)</f>
        <v>1598084</v>
      </c>
      <c r="I25" s="198">
        <f>ROUND(N(data!Z63), 0)</f>
        <v>-78079</v>
      </c>
      <c r="J25" s="198">
        <f>ROUND(N(data!Z64), 0)</f>
        <v>47233526</v>
      </c>
      <c r="K25" s="198">
        <f>ROUND(N(data!Z65), 0)</f>
        <v>0</v>
      </c>
      <c r="L25" s="198">
        <f>ROUND(N(data!Z66), 0)</f>
        <v>1344207</v>
      </c>
      <c r="M25" s="198">
        <f>ROUND(N(data!Z67), 0)</f>
        <v>1128888</v>
      </c>
      <c r="N25" s="198">
        <f>ROUND(N(data!Z68), 0)</f>
        <v>843892</v>
      </c>
      <c r="O25" s="198">
        <f>ROUND(N(data!Z69), 0)</f>
        <v>6329553</v>
      </c>
      <c r="P25" s="198">
        <f>ROUND(N(data!Z70), 0)</f>
        <v>0</v>
      </c>
      <c r="Q25" s="198">
        <f>ROUND(N(data!Z71), 0)</f>
        <v>0</v>
      </c>
      <c r="R25" s="198">
        <f>ROUND(N(data!Z72), 0)</f>
        <v>7412</v>
      </c>
      <c r="S25" s="198">
        <f>ROUND(N(data!Z73), 0)</f>
        <v>0</v>
      </c>
      <c r="T25" s="198">
        <f>ROUND(N(data!Z74), 0)</f>
        <v>61444</v>
      </c>
      <c r="U25" s="198">
        <f>ROUND(N(data!Z75), 0)</f>
        <v>0</v>
      </c>
      <c r="V25" s="198">
        <f>ROUND(N(data!Z76), 0)</f>
        <v>0</v>
      </c>
      <c r="W25" s="198">
        <f>ROUND(N(data!Z77), 0)</f>
        <v>628629</v>
      </c>
      <c r="X25" s="198">
        <f>ROUND(N(data!Z78), 0)</f>
        <v>5071526</v>
      </c>
      <c r="Y25" s="198">
        <f>ROUND(N(data!Z79), 0)</f>
        <v>0</v>
      </c>
      <c r="Z25" s="198">
        <f>ROUND(N(data!Z80), 0)</f>
        <v>62601</v>
      </c>
      <c r="AA25" s="198">
        <f>ROUND(N(data!Z81), 0)</f>
        <v>380517</v>
      </c>
      <c r="AB25" s="198">
        <f>ROUND(N(data!Z82), 0)</f>
        <v>38630</v>
      </c>
      <c r="AC25" s="198">
        <f>ROUND(N(data!Z83), 0)</f>
        <v>78794</v>
      </c>
      <c r="AD25" s="198">
        <f>ROUND(N(data!Z84), 0)</f>
        <v>33270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30.35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161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6.95</v>
      </c>
      <c r="G26" s="198">
        <f>ROUND(N(data!AA61), 0)</f>
        <v>819395</v>
      </c>
      <c r="H26" s="198">
        <f>ROUND(N(data!AA62), 0)</f>
        <v>82384</v>
      </c>
      <c r="I26" s="198">
        <f>ROUND(N(data!AA63), 0)</f>
        <v>0</v>
      </c>
      <c r="J26" s="198">
        <f>ROUND(N(data!AA64), 0)</f>
        <v>2732366</v>
      </c>
      <c r="K26" s="198">
        <f>ROUND(N(data!AA65), 0)</f>
        <v>0</v>
      </c>
      <c r="L26" s="198">
        <f>ROUND(N(data!AA66), 0)</f>
        <v>113616</v>
      </c>
      <c r="M26" s="198">
        <f>ROUND(N(data!AA67), 0)</f>
        <v>246938</v>
      </c>
      <c r="N26" s="198">
        <f>ROUND(N(data!AA68), 0)</f>
        <v>105907</v>
      </c>
      <c r="O26" s="198">
        <f>ROUND(N(data!AA69), 0)</f>
        <v>209083</v>
      </c>
      <c r="P26" s="198">
        <f>ROUND(N(data!AA70), 0)</f>
        <v>0</v>
      </c>
      <c r="Q26" s="198">
        <f>ROUND(N(data!AA71), 0)</f>
        <v>0</v>
      </c>
      <c r="R26" s="198">
        <f>ROUND(N(data!AA72), 0)</f>
        <v>18252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-51902</v>
      </c>
      <c r="X26" s="198">
        <f>ROUND(N(data!AA78), 0)</f>
        <v>242203</v>
      </c>
      <c r="Y26" s="198">
        <f>ROUND(N(data!AA79), 0)</f>
        <v>0</v>
      </c>
      <c r="Z26" s="198">
        <f>ROUND(N(data!AA80), 0)</f>
        <v>420</v>
      </c>
      <c r="AA26" s="198">
        <f>ROUND(N(data!AA81), 0)</f>
        <v>0</v>
      </c>
      <c r="AB26" s="198">
        <f>ROUND(N(data!AA82), 0)</f>
        <v>110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1860</v>
      </c>
      <c r="AH26" s="198">
        <f>ROUND(N(data!AA91), 0)</f>
        <v>0</v>
      </c>
      <c r="AI26" s="198">
        <f>ROUND(N(data!AA92), 0)</f>
        <v>717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161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46.29</v>
      </c>
      <c r="G27" s="198">
        <f>ROUND(N(data!AB61), 0)</f>
        <v>4507827</v>
      </c>
      <c r="H27" s="198">
        <f>ROUND(N(data!AB62), 0)</f>
        <v>471529</v>
      </c>
      <c r="I27" s="198">
        <f>ROUND(N(data!AB63), 0)</f>
        <v>0</v>
      </c>
      <c r="J27" s="198">
        <f>ROUND(N(data!AB64), 0)</f>
        <v>26758299</v>
      </c>
      <c r="K27" s="198">
        <f>ROUND(N(data!AB65), 0)</f>
        <v>0</v>
      </c>
      <c r="L27" s="198">
        <f>ROUND(N(data!AB66), 0)</f>
        <v>1122879</v>
      </c>
      <c r="M27" s="198">
        <f>ROUND(N(data!AB67), 0)</f>
        <v>80333</v>
      </c>
      <c r="N27" s="198">
        <f>ROUND(N(data!AB68), 0)</f>
        <v>1006034</v>
      </c>
      <c r="O27" s="198">
        <f>ROUND(N(data!AB69), 0)</f>
        <v>2299602</v>
      </c>
      <c r="P27" s="198">
        <f>ROUND(N(data!AB70), 0)</f>
        <v>0</v>
      </c>
      <c r="Q27" s="198">
        <f>ROUND(N(data!AB71), 0)</f>
        <v>0</v>
      </c>
      <c r="R27" s="198">
        <f>ROUND(N(data!AB72), 0)</f>
        <v>168277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178872</v>
      </c>
      <c r="X27" s="198">
        <f>ROUND(N(data!AB78), 0)</f>
        <v>1332460</v>
      </c>
      <c r="Y27" s="198">
        <f>ROUND(N(data!AB79), 0)</f>
        <v>3522</v>
      </c>
      <c r="Z27" s="198">
        <f>ROUND(N(data!AB80), 0)</f>
        <v>1965</v>
      </c>
      <c r="AA27" s="198">
        <f>ROUND(N(data!AB81), 0)</f>
        <v>0</v>
      </c>
      <c r="AB27" s="198">
        <f>ROUND(N(data!AB82), 0)</f>
        <v>265122</v>
      </c>
      <c r="AC27" s="198">
        <f>ROUND(N(data!AB83), 0)</f>
        <v>349384</v>
      </c>
      <c r="AD27" s="198">
        <f>ROUND(N(data!AB84), 0)</f>
        <v>17359635</v>
      </c>
      <c r="AE27" s="198">
        <f>ROUND(N(data!AB89), 0)</f>
        <v>0</v>
      </c>
      <c r="AF27" s="198">
        <f>ROUND(N(data!AB87), 0)</f>
        <v>0</v>
      </c>
      <c r="AG27" s="198">
        <f>ROUND(N(data!AB90), 0)</f>
        <v>4712</v>
      </c>
      <c r="AH27" s="198">
        <f>ROUND(N(data!AB91), 0)</f>
        <v>0</v>
      </c>
      <c r="AI27" s="198">
        <f>ROUND(N(data!AB92), 0)</f>
        <v>1817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161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43.37</v>
      </c>
      <c r="G28" s="198">
        <f>ROUND(N(data!AC61), 0)</f>
        <v>3290281</v>
      </c>
      <c r="H28" s="198">
        <f>ROUND(N(data!AC62), 0)</f>
        <v>399845</v>
      </c>
      <c r="I28" s="198">
        <f>ROUND(N(data!AC63), 0)</f>
        <v>9310</v>
      </c>
      <c r="J28" s="198">
        <f>ROUND(N(data!AC64), 0)</f>
        <v>590560</v>
      </c>
      <c r="K28" s="198">
        <f>ROUND(N(data!AC65), 0)</f>
        <v>0</v>
      </c>
      <c r="L28" s="198">
        <f>ROUND(N(data!AC66), 0)</f>
        <v>1169114</v>
      </c>
      <c r="M28" s="198">
        <f>ROUND(N(data!AC67), 0)</f>
        <v>78318</v>
      </c>
      <c r="N28" s="198">
        <f>ROUND(N(data!AC68), 0)</f>
        <v>238758</v>
      </c>
      <c r="O28" s="198">
        <f>ROUND(N(data!AC69), 0)</f>
        <v>3012288</v>
      </c>
      <c r="P28" s="198">
        <f>ROUND(N(data!AC70), 0)</f>
        <v>0</v>
      </c>
      <c r="Q28" s="198">
        <f>ROUND(N(data!AC71), 0)</f>
        <v>1676841</v>
      </c>
      <c r="R28" s="198">
        <f>ROUND(N(data!AC72), 0)</f>
        <v>0</v>
      </c>
      <c r="S28" s="198">
        <f>ROUND(N(data!AC73), 0)</f>
        <v>0</v>
      </c>
      <c r="T28" s="198">
        <f>ROUND(N(data!AC74), 0)</f>
        <v>30</v>
      </c>
      <c r="U28" s="198">
        <f>ROUND(N(data!AC75), 0)</f>
        <v>0</v>
      </c>
      <c r="V28" s="198">
        <f>ROUND(N(data!AC76), 0)</f>
        <v>0</v>
      </c>
      <c r="W28" s="198">
        <f>ROUND(N(data!AC77), 0)</f>
        <v>20110</v>
      </c>
      <c r="X28" s="198">
        <f>ROUND(N(data!AC78), 0)</f>
        <v>972568</v>
      </c>
      <c r="Y28" s="198">
        <f>ROUND(N(data!AC79), 0)</f>
        <v>21079</v>
      </c>
      <c r="Z28" s="198">
        <f>ROUND(N(data!AC80), 0)</f>
        <v>13880</v>
      </c>
      <c r="AA28" s="198">
        <f>ROUND(N(data!AC81), 0)</f>
        <v>0</v>
      </c>
      <c r="AB28" s="198">
        <f>ROUND(N(data!AC82), 0)</f>
        <v>1611</v>
      </c>
      <c r="AC28" s="198">
        <f>ROUND(N(data!AC83), 0)</f>
        <v>306169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638</v>
      </c>
      <c r="AH28" s="198">
        <f>ROUND(N(data!AC91), 0)</f>
        <v>0</v>
      </c>
      <c r="AI28" s="198">
        <f>ROUND(N(data!AC92), 0)</f>
        <v>246</v>
      </c>
      <c r="AJ28" s="198">
        <f>ROUND(N(data!AC93), 0)</f>
        <v>0</v>
      </c>
      <c r="AK28" s="271">
        <f>ROUND(N(data!AC94), 2)</f>
        <v>5.72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161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161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0</v>
      </c>
      <c r="F30" s="271">
        <f>ROUND(N(data!AE60), 2)</f>
        <v>61.13</v>
      </c>
      <c r="G30" s="198">
        <f>ROUND(N(data!AE61), 0)</f>
        <v>6166735</v>
      </c>
      <c r="H30" s="198">
        <f>ROUND(N(data!AE62), 0)</f>
        <v>695167</v>
      </c>
      <c r="I30" s="198">
        <f>ROUND(N(data!AE63), 0)</f>
        <v>55</v>
      </c>
      <c r="J30" s="198">
        <f>ROUND(N(data!AE64), 0)</f>
        <v>62934</v>
      </c>
      <c r="K30" s="198">
        <f>ROUND(N(data!AE65), 0)</f>
        <v>0</v>
      </c>
      <c r="L30" s="198">
        <f>ROUND(N(data!AE66), 0)</f>
        <v>28776</v>
      </c>
      <c r="M30" s="198">
        <f>ROUND(N(data!AE67), 0)</f>
        <v>28732</v>
      </c>
      <c r="N30" s="198">
        <f>ROUND(N(data!AE68), 0)</f>
        <v>625230</v>
      </c>
      <c r="O30" s="198">
        <f>ROUND(N(data!AE69), 0)</f>
        <v>1885975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29708</v>
      </c>
      <c r="U30" s="198">
        <f>ROUND(N(data!AE75), 0)</f>
        <v>0</v>
      </c>
      <c r="V30" s="198">
        <f>ROUND(N(data!AE76), 0)</f>
        <v>0</v>
      </c>
      <c r="W30" s="198">
        <f>ROUND(N(data!AE77), 0)</f>
        <v>2278</v>
      </c>
      <c r="X30" s="198">
        <f>ROUND(N(data!AE78), 0)</f>
        <v>1822813</v>
      </c>
      <c r="Y30" s="198">
        <f>ROUND(N(data!AE79), 0)</f>
        <v>0</v>
      </c>
      <c r="Z30" s="198">
        <f>ROUND(N(data!AE80), 0)</f>
        <v>3023</v>
      </c>
      <c r="AA30" s="198">
        <f>ROUND(N(data!AE81), 0)</f>
        <v>0</v>
      </c>
      <c r="AB30" s="198">
        <f>ROUND(N(data!AE82), 0)</f>
        <v>12170</v>
      </c>
      <c r="AC30" s="198">
        <f>ROUND(N(data!AE83), 0)</f>
        <v>15983</v>
      </c>
      <c r="AD30" s="198">
        <f>ROUND(N(data!AE84), 0)</f>
        <v>1979</v>
      </c>
      <c r="AE30" s="198">
        <f>ROUND(N(data!AE89), 0)</f>
        <v>0</v>
      </c>
      <c r="AF30" s="198">
        <f>ROUND(N(data!AE87), 0)</f>
        <v>0</v>
      </c>
      <c r="AG30" s="198">
        <f>ROUND(N(data!AE90), 0)</f>
        <v>1895</v>
      </c>
      <c r="AH30" s="198">
        <f>ROUND(N(data!AE91), 0)</f>
        <v>0</v>
      </c>
      <c r="AI30" s="198">
        <f>ROUND(N(data!AE92), 0)</f>
        <v>731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161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161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0</v>
      </c>
      <c r="F32" s="271">
        <f>ROUND(N(data!AG60), 2)</f>
        <v>164.59</v>
      </c>
      <c r="G32" s="198">
        <f>ROUND(N(data!AG61), 0)</f>
        <v>19108687</v>
      </c>
      <c r="H32" s="198">
        <f>ROUND(N(data!AG62), 0)</f>
        <v>1808171</v>
      </c>
      <c r="I32" s="198">
        <f>ROUND(N(data!AG63), 0)</f>
        <v>1038986</v>
      </c>
      <c r="J32" s="198">
        <f>ROUND(N(data!AG64), 0)</f>
        <v>2803480</v>
      </c>
      <c r="K32" s="198">
        <f>ROUND(N(data!AG65), 0)</f>
        <v>0</v>
      </c>
      <c r="L32" s="198">
        <f>ROUND(N(data!AG66), 0)</f>
        <v>785506</v>
      </c>
      <c r="M32" s="198">
        <f>ROUND(N(data!AG67), 0)</f>
        <v>206843</v>
      </c>
      <c r="N32" s="198">
        <f>ROUND(N(data!AG68), 0)</f>
        <v>961056</v>
      </c>
      <c r="O32" s="198">
        <f>ROUND(N(data!AG69), 0)</f>
        <v>6218774</v>
      </c>
      <c r="P32" s="198">
        <f>ROUND(N(data!AG70), 0)</f>
        <v>16570</v>
      </c>
      <c r="Q32" s="198">
        <f>ROUND(N(data!AG71), 0)</f>
        <v>248186</v>
      </c>
      <c r="R32" s="198">
        <f>ROUND(N(data!AG72), 0)</f>
        <v>22081</v>
      </c>
      <c r="S32" s="198">
        <f>ROUND(N(data!AG73), 0)</f>
        <v>0</v>
      </c>
      <c r="T32" s="198">
        <f>ROUND(N(data!AG74), 0)</f>
        <v>62653</v>
      </c>
      <c r="U32" s="198">
        <f>ROUND(N(data!AG75), 0)</f>
        <v>0</v>
      </c>
      <c r="V32" s="198">
        <f>ROUND(N(data!AG76), 0)</f>
        <v>0</v>
      </c>
      <c r="W32" s="198">
        <f>ROUND(N(data!AG77), 0)</f>
        <v>85628</v>
      </c>
      <c r="X32" s="198">
        <f>ROUND(N(data!AG78), 0)</f>
        <v>5648299</v>
      </c>
      <c r="Y32" s="198">
        <f>ROUND(N(data!AG79), 0)</f>
        <v>0</v>
      </c>
      <c r="Z32" s="198">
        <f>ROUND(N(data!AG80), 0)</f>
        <v>53848</v>
      </c>
      <c r="AA32" s="198">
        <f>ROUND(N(data!AG81), 0)</f>
        <v>0</v>
      </c>
      <c r="AB32" s="198">
        <f>ROUND(N(data!AG82), 0)</f>
        <v>31813</v>
      </c>
      <c r="AC32" s="198">
        <f>ROUND(N(data!AG83), 0)</f>
        <v>49696</v>
      </c>
      <c r="AD32" s="198">
        <f>ROUND(N(data!AG84), 0)</f>
        <v>97</v>
      </c>
      <c r="AE32" s="198">
        <f>ROUND(N(data!AG89), 0)</f>
        <v>0</v>
      </c>
      <c r="AF32" s="198">
        <f>ROUND(N(data!AG87), 0)</f>
        <v>0</v>
      </c>
      <c r="AG32" s="198">
        <f>ROUND(N(data!AG90), 0)</f>
        <v>21216</v>
      </c>
      <c r="AH32" s="198">
        <f>ROUND(N(data!AG91), 0)</f>
        <v>0</v>
      </c>
      <c r="AI32" s="198">
        <f>ROUND(N(data!AG92), 0)</f>
        <v>8181</v>
      </c>
      <c r="AJ32" s="198">
        <f>ROUND(N(data!AG93), 0)</f>
        <v>0</v>
      </c>
      <c r="AK32" s="271">
        <f>ROUND(N(data!AG94), 2)</f>
        <v>77.5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161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161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161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618.04</v>
      </c>
      <c r="G35" s="198">
        <f>ROUND(N(data!AJ61), 0)</f>
        <v>85319666</v>
      </c>
      <c r="H35" s="198">
        <f>ROUND(N(data!AJ62), 0)</f>
        <v>7165096</v>
      </c>
      <c r="I35" s="198">
        <f>ROUND(N(data!AJ63), 0)</f>
        <v>80795</v>
      </c>
      <c r="J35" s="198">
        <f>ROUND(N(data!AJ64), 0)</f>
        <v>14708434</v>
      </c>
      <c r="K35" s="198">
        <f>ROUND(N(data!AJ65), 0)</f>
        <v>0</v>
      </c>
      <c r="L35" s="198">
        <f>ROUND(N(data!AJ66), 0)</f>
        <v>1575103</v>
      </c>
      <c r="M35" s="198">
        <f>ROUND(N(data!AJ67), 0)</f>
        <v>594949</v>
      </c>
      <c r="N35" s="198">
        <f>ROUND(N(data!AJ68), 0)</f>
        <v>8884997</v>
      </c>
      <c r="O35" s="198">
        <f>ROUND(N(data!AJ69), 0)</f>
        <v>32128809</v>
      </c>
      <c r="P35" s="198">
        <f>ROUND(N(data!AJ70), 0)</f>
        <v>0</v>
      </c>
      <c r="Q35" s="198">
        <f>ROUND(N(data!AJ71), 0)</f>
        <v>184773</v>
      </c>
      <c r="R35" s="198">
        <f>ROUND(N(data!AJ72), 0)</f>
        <v>132668</v>
      </c>
      <c r="S35" s="198">
        <f>ROUND(N(data!AJ73), 0)</f>
        <v>6690</v>
      </c>
      <c r="T35" s="198">
        <f>ROUND(N(data!AJ74), 0)</f>
        <v>93651</v>
      </c>
      <c r="U35" s="198">
        <f>ROUND(N(data!AJ75), 0)</f>
        <v>294768</v>
      </c>
      <c r="V35" s="198">
        <f>ROUND(N(data!AJ76), 0)</f>
        <v>0</v>
      </c>
      <c r="W35" s="198">
        <f>ROUND(N(data!AJ77), 0)</f>
        <v>4801184</v>
      </c>
      <c r="X35" s="198">
        <f>ROUND(N(data!AJ78), 0)</f>
        <v>25219473</v>
      </c>
      <c r="Y35" s="198">
        <f>ROUND(N(data!AJ79), 0)</f>
        <v>4452</v>
      </c>
      <c r="Z35" s="198">
        <f>ROUND(N(data!AJ80), 0)</f>
        <v>412961</v>
      </c>
      <c r="AA35" s="198">
        <f>ROUND(N(data!AJ81), 0)</f>
        <v>490020</v>
      </c>
      <c r="AB35" s="198">
        <f>ROUND(N(data!AJ82), 0)</f>
        <v>154920</v>
      </c>
      <c r="AC35" s="198">
        <f>ROUND(N(data!AJ83), 0)</f>
        <v>333249</v>
      </c>
      <c r="AD35" s="198">
        <f>ROUND(N(data!AJ84), 0)</f>
        <v>1126346</v>
      </c>
      <c r="AE35" s="198">
        <f>ROUND(N(data!AJ89), 0)</f>
        <v>0</v>
      </c>
      <c r="AF35" s="198">
        <f>ROUND(N(data!AJ87), 0)</f>
        <v>0</v>
      </c>
      <c r="AG35" s="198">
        <f>ROUND(N(data!AJ90), 0)</f>
        <v>4652</v>
      </c>
      <c r="AH35" s="198">
        <f>ROUND(N(data!AJ91), 0)</f>
        <v>0</v>
      </c>
      <c r="AI35" s="198">
        <f>ROUND(N(data!AJ92), 0)</f>
        <v>1794</v>
      </c>
      <c r="AJ35" s="198">
        <f>ROUND(N(data!AJ93), 0)</f>
        <v>0</v>
      </c>
      <c r="AK35" s="271">
        <f>ROUND(N(data!AJ94), 2)</f>
        <v>40.049999999999997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161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19.39</v>
      </c>
      <c r="G36" s="198">
        <f>ROUND(N(data!AK61), 0)</f>
        <v>2148819</v>
      </c>
      <c r="H36" s="198">
        <f>ROUND(N(data!AK62), 0)</f>
        <v>270253</v>
      </c>
      <c r="I36" s="198">
        <f>ROUND(N(data!AK63), 0)</f>
        <v>0</v>
      </c>
      <c r="J36" s="198">
        <f>ROUND(N(data!AK64), 0)</f>
        <v>17784</v>
      </c>
      <c r="K36" s="198">
        <f>ROUND(N(data!AK65), 0)</f>
        <v>0</v>
      </c>
      <c r="L36" s="198">
        <f>ROUND(N(data!AK66), 0)</f>
        <v>5202</v>
      </c>
      <c r="M36" s="198">
        <f>ROUND(N(data!AK67), 0)</f>
        <v>4170</v>
      </c>
      <c r="N36" s="198">
        <f>ROUND(N(data!AK68), 0)</f>
        <v>112168</v>
      </c>
      <c r="O36" s="198">
        <f>ROUND(N(data!AK69), 0)</f>
        <v>650622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635165</v>
      </c>
      <c r="Y36" s="198">
        <f>ROUND(N(data!AK79), 0)</f>
        <v>860</v>
      </c>
      <c r="Z36" s="198">
        <f>ROUND(N(data!AK80), 0)</f>
        <v>1517</v>
      </c>
      <c r="AA36" s="198">
        <f>ROUND(N(data!AK81), 0)</f>
        <v>0</v>
      </c>
      <c r="AB36" s="198">
        <f>ROUND(N(data!AK82), 0)</f>
        <v>1283</v>
      </c>
      <c r="AC36" s="198">
        <f>ROUND(N(data!AK83), 0)</f>
        <v>11797</v>
      </c>
      <c r="AD36" s="198">
        <f>ROUND(N(data!AK84), 0)</f>
        <v>390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161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13.28</v>
      </c>
      <c r="G37" s="198">
        <f>ROUND(N(data!AL61), 0)</f>
        <v>1363086</v>
      </c>
      <c r="H37" s="198">
        <f>ROUND(N(data!AL62), 0)</f>
        <v>181615</v>
      </c>
      <c r="I37" s="198">
        <f>ROUND(N(data!AL63), 0)</f>
        <v>0</v>
      </c>
      <c r="J37" s="198">
        <f>ROUND(N(data!AL64), 0)</f>
        <v>7349</v>
      </c>
      <c r="K37" s="198">
        <f>ROUND(N(data!AL65), 0)</f>
        <v>0</v>
      </c>
      <c r="L37" s="198">
        <f>ROUND(N(data!AL66), 0)</f>
        <v>1081</v>
      </c>
      <c r="M37" s="198">
        <f>ROUND(N(data!AL67), 0)</f>
        <v>12107</v>
      </c>
      <c r="N37" s="198">
        <f>ROUND(N(data!AL68), 0)</f>
        <v>112168</v>
      </c>
      <c r="O37" s="198">
        <f>ROUND(N(data!AL69), 0)</f>
        <v>414471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402912</v>
      </c>
      <c r="Y37" s="198">
        <f>ROUND(N(data!AL79), 0)</f>
        <v>0</v>
      </c>
      <c r="Z37" s="198">
        <f>ROUND(N(data!AL80), 0)</f>
        <v>2173</v>
      </c>
      <c r="AA37" s="198">
        <f>ROUND(N(data!AL81), 0)</f>
        <v>0</v>
      </c>
      <c r="AB37" s="198">
        <f>ROUND(N(data!AL82), 0)</f>
        <v>5721</v>
      </c>
      <c r="AC37" s="198">
        <f>ROUND(N(data!AL83), 0)</f>
        <v>3665</v>
      </c>
      <c r="AD37" s="198">
        <f>ROUND(N(data!AL84), 0)</f>
        <v>5323</v>
      </c>
      <c r="AE37" s="198">
        <f>ROUND(N(data!AL89), 0)</f>
        <v>0</v>
      </c>
      <c r="AF37" s="198">
        <f>ROUND(N(data!AL87), 0)</f>
        <v>0</v>
      </c>
      <c r="AG37" s="198">
        <f>ROUND(N(data!AL90), 0)</f>
        <v>291</v>
      </c>
      <c r="AH37" s="198">
        <f>ROUND(N(data!AL91), 0)</f>
        <v>0</v>
      </c>
      <c r="AI37" s="198">
        <f>ROUND(N(data!AL92), 0)</f>
        <v>112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161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161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161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44.86</v>
      </c>
      <c r="G40" s="198">
        <f>ROUND(N(data!AO61), 0)</f>
        <v>4334268</v>
      </c>
      <c r="H40" s="198">
        <f>ROUND(N(data!AO62), 0)</f>
        <v>414248</v>
      </c>
      <c r="I40" s="198">
        <f>ROUND(N(data!AO63), 0)</f>
        <v>0</v>
      </c>
      <c r="J40" s="198">
        <f>ROUND(N(data!AO64), 0)</f>
        <v>397328</v>
      </c>
      <c r="K40" s="198">
        <f>ROUND(N(data!AO65), 0)</f>
        <v>0</v>
      </c>
      <c r="L40" s="198">
        <f>ROUND(N(data!AO66), 0)</f>
        <v>1246</v>
      </c>
      <c r="M40" s="198">
        <f>ROUND(N(data!AO67), 0)</f>
        <v>2425</v>
      </c>
      <c r="N40" s="198">
        <f>ROUND(N(data!AO68), 0)</f>
        <v>0</v>
      </c>
      <c r="O40" s="198">
        <f>ROUND(N(data!AO69), 0)</f>
        <v>1298980</v>
      </c>
      <c r="P40" s="198">
        <f>ROUND(N(data!AO70), 0)</f>
        <v>9134</v>
      </c>
      <c r="Q40" s="198">
        <f>ROUND(N(data!AO71), 0)</f>
        <v>1140</v>
      </c>
      <c r="R40" s="198">
        <f>ROUND(N(data!AO72), 0)</f>
        <v>695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1281158</v>
      </c>
      <c r="Y40" s="198">
        <f>ROUND(N(data!AO79), 0)</f>
        <v>0</v>
      </c>
      <c r="Z40" s="198">
        <f>ROUND(N(data!AO80), 0)</f>
        <v>5125</v>
      </c>
      <c r="AA40" s="198">
        <f>ROUND(N(data!AO81), 0)</f>
        <v>0</v>
      </c>
      <c r="AB40" s="198">
        <f>ROUND(N(data!AO82), 0)</f>
        <v>1102</v>
      </c>
      <c r="AC40" s="198">
        <f>ROUND(N(data!AO83), 0)</f>
        <v>626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9715</v>
      </c>
      <c r="AH40" s="198">
        <f>ROUND(N(data!AO91), 0)</f>
        <v>0</v>
      </c>
      <c r="AI40" s="198">
        <f>ROUND(N(data!AO92), 0)</f>
        <v>3746</v>
      </c>
      <c r="AJ40" s="198">
        <f>ROUND(N(data!AO93), 0)</f>
        <v>0</v>
      </c>
      <c r="AK40" s="271">
        <f>ROUND(N(data!AO94), 2)</f>
        <v>30.1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161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161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161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161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161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161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161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4.29</v>
      </c>
      <c r="G47" s="198">
        <f>ROUND(N(data!AV61), 0)</f>
        <v>541834</v>
      </c>
      <c r="H47" s="198">
        <f>ROUND(N(data!AV62), 0)</f>
        <v>61485</v>
      </c>
      <c r="I47" s="198">
        <f>ROUND(N(data!AV63), 0)</f>
        <v>0</v>
      </c>
      <c r="J47" s="198">
        <f>ROUND(N(data!AV64), 0)</f>
        <v>57312</v>
      </c>
      <c r="K47" s="198">
        <f>ROUND(N(data!AV65), 0)</f>
        <v>0</v>
      </c>
      <c r="L47" s="198">
        <f>ROUND(N(data!AV66), 0)</f>
        <v>1004</v>
      </c>
      <c r="M47" s="198">
        <f>ROUND(N(data!AV67), 0)</f>
        <v>0</v>
      </c>
      <c r="N47" s="198">
        <f>ROUND(N(data!AV68), 0)</f>
        <v>48173</v>
      </c>
      <c r="O47" s="198">
        <f>ROUND(N(data!AV69), 0)</f>
        <v>163526</v>
      </c>
      <c r="P47" s="198">
        <f>ROUND(N(data!AV70), 0)</f>
        <v>0</v>
      </c>
      <c r="Q47" s="198">
        <f>ROUND(N(data!AV71), 0)</f>
        <v>0</v>
      </c>
      <c r="R47" s="198">
        <f>ROUND(N(data!AV72), 0)</f>
        <v>731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160160</v>
      </c>
      <c r="Y47" s="198">
        <f>ROUND(N(data!AV79), 0)</f>
        <v>0</v>
      </c>
      <c r="Z47" s="198">
        <f>ROUND(N(data!AV80), 0)</f>
        <v>2323</v>
      </c>
      <c r="AA47" s="198">
        <f>ROUND(N(data!AV81), 0)</f>
        <v>0</v>
      </c>
      <c r="AB47" s="198">
        <f>ROUND(N(data!AV82), 0)</f>
        <v>181</v>
      </c>
      <c r="AC47" s="198">
        <f>ROUND(N(data!AV83), 0)</f>
        <v>131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1.88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161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0</v>
      </c>
      <c r="G48" s="198">
        <f>ROUND(N(data!AW61), 0)</f>
        <v>199811</v>
      </c>
      <c r="H48" s="198">
        <f>ROUND(N(data!AW62), 0)</f>
        <v>0</v>
      </c>
      <c r="I48" s="198">
        <f>ROUND(N(data!AW63), 0)</f>
        <v>0</v>
      </c>
      <c r="J48" s="198">
        <f>ROUND(N(data!AW64), 0)</f>
        <v>274</v>
      </c>
      <c r="K48" s="198">
        <f>ROUND(N(data!AW65), 0)</f>
        <v>0</v>
      </c>
      <c r="L48" s="198">
        <f>ROUND(N(data!AW66), 0)</f>
        <v>219961</v>
      </c>
      <c r="M48" s="198">
        <f>ROUND(N(data!AW67), 0)</f>
        <v>0</v>
      </c>
      <c r="N48" s="198">
        <f>ROUND(N(data!AW68), 0)</f>
        <v>0</v>
      </c>
      <c r="O48" s="198">
        <f>ROUND(N(data!AW69), 0)</f>
        <v>51387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59062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-7675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161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161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0</v>
      </c>
      <c r="F50" s="271">
        <f>ROUND(N(data!AY60), 2)</f>
        <v>98.66</v>
      </c>
      <c r="G50" s="198">
        <f>ROUND(N(data!AY61), 0)</f>
        <v>5026474</v>
      </c>
      <c r="H50" s="198">
        <f>ROUND(N(data!AY62), 0)</f>
        <v>556024</v>
      </c>
      <c r="I50" s="198">
        <f>ROUND(N(data!AY63), 0)</f>
        <v>0</v>
      </c>
      <c r="J50" s="198">
        <f>ROUND(N(data!AY64), 0)</f>
        <v>463497</v>
      </c>
      <c r="K50" s="198">
        <f>ROUND(N(data!AY65), 0)</f>
        <v>0</v>
      </c>
      <c r="L50" s="198">
        <f>ROUND(N(data!AY66), 0)</f>
        <v>3423029</v>
      </c>
      <c r="M50" s="198">
        <f>ROUND(N(data!AY67), 0)</f>
        <v>40504</v>
      </c>
      <c r="N50" s="198">
        <f>ROUND(N(data!AY68), 0)</f>
        <v>58292</v>
      </c>
      <c r="O50" s="198">
        <f>ROUND(N(data!AY69), 0)</f>
        <v>1677459</v>
      </c>
      <c r="P50" s="198">
        <f>ROUND(N(data!AY70), 0)</f>
        <v>0</v>
      </c>
      <c r="Q50" s="198">
        <f>ROUND(N(data!AY71), 0)</f>
        <v>85661</v>
      </c>
      <c r="R50" s="198">
        <f>ROUND(N(data!AY72), 0)</f>
        <v>64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103134</v>
      </c>
      <c r="X50" s="198">
        <f>ROUND(N(data!AY78), 0)</f>
        <v>1485766</v>
      </c>
      <c r="Y50" s="198">
        <f>ROUND(N(data!AY79), 0)</f>
        <v>2231</v>
      </c>
      <c r="Z50" s="198">
        <f>ROUND(N(data!AY80), 0)</f>
        <v>389</v>
      </c>
      <c r="AA50" s="198">
        <f>ROUND(N(data!AY81), 0)</f>
        <v>0</v>
      </c>
      <c r="AB50" s="198">
        <f>ROUND(N(data!AY82), 0)</f>
        <v>258</v>
      </c>
      <c r="AC50" s="198">
        <f>ROUND(N(data!AY83), 0)</f>
        <v>-44</v>
      </c>
      <c r="AD50" s="198">
        <f>ROUND(N(data!AY84), 0)</f>
        <v>2298230</v>
      </c>
      <c r="AE50" s="198">
        <f>ROUND(N(data!AY89), 0)</f>
        <v>0</v>
      </c>
      <c r="AF50" s="198">
        <f>ROUND(N(data!AY87), 0)</f>
        <v>0</v>
      </c>
      <c r="AG50" s="198">
        <f>ROUND(N(data!AY90), 0)</f>
        <v>10773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161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161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161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34.46</v>
      </c>
      <c r="G53" s="198">
        <f>ROUND(N(data!BB61), 0)</f>
        <v>3677250</v>
      </c>
      <c r="H53" s="198">
        <f>ROUND(N(data!BB62), 0)</f>
        <v>398710</v>
      </c>
      <c r="I53" s="198">
        <f>ROUND(N(data!BB63), 0)</f>
        <v>0</v>
      </c>
      <c r="J53" s="198">
        <f>ROUND(N(data!BB64), 0)</f>
        <v>32884</v>
      </c>
      <c r="K53" s="198">
        <f>ROUND(N(data!BB65), 0)</f>
        <v>0</v>
      </c>
      <c r="L53" s="198">
        <f>ROUND(N(data!BB66), 0)</f>
        <v>543380</v>
      </c>
      <c r="M53" s="198">
        <f>ROUND(N(data!BB67), 0)</f>
        <v>0</v>
      </c>
      <c r="N53" s="198">
        <f>ROUND(N(data!BB68), 0)</f>
        <v>257915</v>
      </c>
      <c r="O53" s="198">
        <f>ROUND(N(data!BB69), 0)</f>
        <v>1169057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50789</v>
      </c>
      <c r="X53" s="198">
        <f>ROUND(N(data!BB78), 0)</f>
        <v>1086951</v>
      </c>
      <c r="Y53" s="198">
        <f>ROUND(N(data!BB79), 0)</f>
        <v>0</v>
      </c>
      <c r="Z53" s="198">
        <f>ROUND(N(data!BB80), 0)</f>
        <v>1050</v>
      </c>
      <c r="AA53" s="198">
        <f>ROUND(N(data!BB81), 0)</f>
        <v>0</v>
      </c>
      <c r="AB53" s="198">
        <f>ROUND(N(data!BB82), 0)</f>
        <v>20984</v>
      </c>
      <c r="AC53" s="198">
        <f>ROUND(N(data!BB83), 0)</f>
        <v>9283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1009</v>
      </c>
      <c r="AH53" s="198">
        <f>ROUND(N(data!BB91), 0)</f>
        <v>0</v>
      </c>
      <c r="AI53" s="198">
        <f>ROUND(N(data!BB92), 0)</f>
        <v>389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161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161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7048</v>
      </c>
      <c r="I55" s="198">
        <f>ROUND(N(data!BD63), 0)</f>
        <v>0</v>
      </c>
      <c r="J55" s="198">
        <f>ROUND(N(data!BD64), 0)</f>
        <v>107170</v>
      </c>
      <c r="K55" s="198">
        <f>ROUND(N(data!BD65), 0)</f>
        <v>0</v>
      </c>
      <c r="L55" s="198">
        <f>ROUND(N(data!BD66), 0)</f>
        <v>26176</v>
      </c>
      <c r="M55" s="198">
        <f>ROUND(N(data!BD67), 0)</f>
        <v>108</v>
      </c>
      <c r="N55" s="198">
        <f>ROUND(N(data!BD68), 0)</f>
        <v>0</v>
      </c>
      <c r="O55" s="198">
        <f>ROUND(N(data!BD69), 0)</f>
        <v>198709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3388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195321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5858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161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429234</v>
      </c>
      <c r="F56" s="271">
        <f>ROUND(N(data!BE60), 2)</f>
        <v>127.52</v>
      </c>
      <c r="G56" s="198">
        <f>ROUND(N(data!BE61), 0)</f>
        <v>6504748</v>
      </c>
      <c r="H56" s="198">
        <f>ROUND(N(data!BE62), 0)</f>
        <v>683195</v>
      </c>
      <c r="I56" s="198">
        <f>ROUND(N(data!BE63), 0)</f>
        <v>45540</v>
      </c>
      <c r="J56" s="198">
        <f>ROUND(N(data!BE64), 0)</f>
        <v>1722881</v>
      </c>
      <c r="K56" s="198">
        <f>ROUND(N(data!BE65), 0)</f>
        <v>0</v>
      </c>
      <c r="L56" s="198">
        <f>ROUND(N(data!BE66), 0)</f>
        <v>736970</v>
      </c>
      <c r="M56" s="198">
        <f>ROUND(N(data!BE67), 0)</f>
        <v>1084187</v>
      </c>
      <c r="N56" s="198">
        <f>ROUND(N(data!BE68), 0)</f>
        <v>96419</v>
      </c>
      <c r="O56" s="198">
        <f>ROUND(N(data!BE69), 0)</f>
        <v>6544885</v>
      </c>
      <c r="P56" s="198">
        <f>ROUND(N(data!BE70), 0)</f>
        <v>0</v>
      </c>
      <c r="Q56" s="198">
        <f>ROUND(N(data!BE71), 0)</f>
        <v>575</v>
      </c>
      <c r="R56" s="198">
        <f>ROUND(N(data!BE72), 0)</f>
        <v>62570</v>
      </c>
      <c r="S56" s="198">
        <f>ROUND(N(data!BE73), 0)</f>
        <v>0</v>
      </c>
      <c r="T56" s="198">
        <f>ROUND(N(data!BE74), 0)</f>
        <v>1250554</v>
      </c>
      <c r="U56" s="198">
        <f>ROUND(N(data!BE75), 0)</f>
        <v>0</v>
      </c>
      <c r="V56" s="198">
        <f>ROUND(N(data!BE76), 0)</f>
        <v>0</v>
      </c>
      <c r="W56" s="198">
        <f>ROUND(N(data!BE77), 0)</f>
        <v>1426286</v>
      </c>
      <c r="X56" s="198">
        <f>ROUND(N(data!BE78), 0)</f>
        <v>1922726</v>
      </c>
      <c r="Y56" s="198">
        <f>ROUND(N(data!BE79), 0)</f>
        <v>0</v>
      </c>
      <c r="Z56" s="198">
        <f>ROUND(N(data!BE80), 0)</f>
        <v>4167</v>
      </c>
      <c r="AA56" s="198">
        <f>ROUND(N(data!BE81), 0)</f>
        <v>18244</v>
      </c>
      <c r="AB56" s="198">
        <f>ROUND(N(data!BE82), 0)</f>
        <v>1859235</v>
      </c>
      <c r="AC56" s="198">
        <f>ROUND(N(data!BE83), 0)</f>
        <v>528</v>
      </c>
      <c r="AD56" s="198">
        <f>ROUND(N(data!BE84), 0)</f>
        <v>1582</v>
      </c>
      <c r="AE56" s="198">
        <f>ROUND(N(data!BE89), 0)</f>
        <v>0</v>
      </c>
      <c r="AF56" s="198">
        <f>ROUND(N(data!BE87), 0)</f>
        <v>0</v>
      </c>
      <c r="AG56" s="198">
        <f>ROUND(N(data!BE90), 0)</f>
        <v>51865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161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161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19.18</v>
      </c>
      <c r="G58" s="198">
        <f>ROUND(N(data!BG61), 0)</f>
        <v>819252</v>
      </c>
      <c r="H58" s="198">
        <f>ROUND(N(data!BG62), 0)</f>
        <v>93786</v>
      </c>
      <c r="I58" s="198">
        <f>ROUND(N(data!BG63), 0)</f>
        <v>0</v>
      </c>
      <c r="J58" s="198">
        <f>ROUND(N(data!BG64), 0)</f>
        <v>7067</v>
      </c>
      <c r="K58" s="198">
        <f>ROUND(N(data!BG65), 0)</f>
        <v>0</v>
      </c>
      <c r="L58" s="198">
        <f>ROUND(N(data!BG66), 0)</f>
        <v>3122</v>
      </c>
      <c r="M58" s="198">
        <f>ROUND(N(data!BG67), 0)</f>
        <v>0</v>
      </c>
      <c r="N58" s="198">
        <f>ROUND(N(data!BG68), 0)</f>
        <v>0</v>
      </c>
      <c r="O58" s="198">
        <f>ROUND(N(data!BG69), 0)</f>
        <v>247086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242161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4925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15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161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0.8</v>
      </c>
      <c r="G59" s="198">
        <f>ROUND(N(data!BH61), 0)</f>
        <v>59466</v>
      </c>
      <c r="H59" s="198">
        <f>ROUND(N(data!BH62), 0)</f>
        <v>7179</v>
      </c>
      <c r="I59" s="198">
        <f>ROUND(N(data!BH63), 0)</f>
        <v>0</v>
      </c>
      <c r="J59" s="198">
        <f>ROUND(N(data!BH64), 0)</f>
        <v>83</v>
      </c>
      <c r="K59" s="198">
        <f>ROUND(N(data!BH65), 0)</f>
        <v>0</v>
      </c>
      <c r="L59" s="198">
        <f>ROUND(N(data!BH66), 0)</f>
        <v>44722</v>
      </c>
      <c r="M59" s="198">
        <f>ROUND(N(data!BH67), 0)</f>
        <v>0</v>
      </c>
      <c r="N59" s="198">
        <f>ROUND(N(data!BH68), 0)</f>
        <v>0</v>
      </c>
      <c r="O59" s="198">
        <f>ROUND(N(data!BH69), 0)</f>
        <v>20148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17577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107</v>
      </c>
      <c r="AC59" s="198">
        <f>ROUND(N(data!BH83), 0)</f>
        <v>2464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4629</v>
      </c>
      <c r="AH59" s="198">
        <f>ROUND(N(data!BH91), 0)</f>
        <v>0</v>
      </c>
      <c r="AI59" s="198">
        <f>ROUND(N(data!BH92), 0)</f>
        <v>1785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161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256</v>
      </c>
      <c r="I60" s="198">
        <f>ROUND(N(data!BI63), 0)</f>
        <v>0</v>
      </c>
      <c r="J60" s="198">
        <f>ROUND(N(data!BI64), 0)</f>
        <v>8197</v>
      </c>
      <c r="K60" s="198">
        <f>ROUND(N(data!BI65), 0)</f>
        <v>0</v>
      </c>
      <c r="L60" s="198">
        <f>ROUND(N(data!BI66), 0)</f>
        <v>661154</v>
      </c>
      <c r="M60" s="198">
        <f>ROUND(N(data!BI67), 0)</f>
        <v>4310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161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143988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26</v>
      </c>
      <c r="M61" s="198">
        <f>ROUND(N(data!BJ67), 0)</f>
        <v>0</v>
      </c>
      <c r="N61" s="198">
        <f>ROUND(N(data!BJ68), 0)</f>
        <v>0</v>
      </c>
      <c r="O61" s="198">
        <f>ROUND(N(data!BJ69), 0)</f>
        <v>42561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42561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256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161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33.229999999999997</v>
      </c>
      <c r="G62" s="198">
        <f>ROUND(N(data!BK61), 0)</f>
        <v>1795046</v>
      </c>
      <c r="H62" s="198">
        <f>ROUND(N(data!BK62), 0)</f>
        <v>183635</v>
      </c>
      <c r="I62" s="198">
        <f>ROUND(N(data!BK63), 0)</f>
        <v>0</v>
      </c>
      <c r="J62" s="198">
        <f>ROUND(N(data!BK64), 0)</f>
        <v>10325</v>
      </c>
      <c r="K62" s="198">
        <f>ROUND(N(data!BK65), 0)</f>
        <v>0</v>
      </c>
      <c r="L62" s="198">
        <f>ROUND(N(data!BK66), 0)</f>
        <v>8655</v>
      </c>
      <c r="M62" s="198">
        <f>ROUND(N(data!BK67), 0)</f>
        <v>0</v>
      </c>
      <c r="N62" s="198">
        <f>ROUND(N(data!BK68), 0)</f>
        <v>165680</v>
      </c>
      <c r="O62" s="198">
        <f>ROUND(N(data!BK69), 0)</f>
        <v>544290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813</v>
      </c>
      <c r="X62" s="198">
        <f>ROUND(N(data!BK78), 0)</f>
        <v>530594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9264</v>
      </c>
      <c r="AC62" s="198">
        <f>ROUND(N(data!BK83), 0)</f>
        <v>3619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161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43.42</v>
      </c>
      <c r="G63" s="198">
        <f>ROUND(N(data!BL61), 0)</f>
        <v>2730281</v>
      </c>
      <c r="H63" s="198">
        <f>ROUND(N(data!BL62), 0)</f>
        <v>273918</v>
      </c>
      <c r="I63" s="198">
        <f>ROUND(N(data!BL63), 0)</f>
        <v>0</v>
      </c>
      <c r="J63" s="198">
        <f>ROUND(N(data!BL64), 0)</f>
        <v>70871</v>
      </c>
      <c r="K63" s="198">
        <f>ROUND(N(data!BL65), 0)</f>
        <v>0</v>
      </c>
      <c r="L63" s="198">
        <f>ROUND(N(data!BL66), 0)</f>
        <v>25421</v>
      </c>
      <c r="M63" s="198">
        <f>ROUND(N(data!BL67), 0)</f>
        <v>0</v>
      </c>
      <c r="N63" s="198">
        <f>ROUND(N(data!BL68), 0)</f>
        <v>0</v>
      </c>
      <c r="O63" s="198">
        <f>ROUND(N(data!BL69), 0)</f>
        <v>818177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807038</v>
      </c>
      <c r="Y63" s="198">
        <f>ROUND(N(data!BL79), 0)</f>
        <v>0</v>
      </c>
      <c r="Z63" s="198">
        <f>ROUND(N(data!BL80), 0)</f>
        <v>420</v>
      </c>
      <c r="AA63" s="198">
        <f>ROUND(N(data!BL81), 0)</f>
        <v>0</v>
      </c>
      <c r="AB63" s="198">
        <f>ROUND(N(data!BL82), 0)</f>
        <v>9447</v>
      </c>
      <c r="AC63" s="198">
        <f>ROUND(N(data!BL83), 0)</f>
        <v>1272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1748</v>
      </c>
      <c r="AH63" s="198">
        <f>ROUND(N(data!BL91), 0)</f>
        <v>0</v>
      </c>
      <c r="AI63" s="198">
        <f>ROUND(N(data!BL92), 0)</f>
        <v>674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161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161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74.22</v>
      </c>
      <c r="G65" s="198">
        <f>ROUND(N(data!BN61), 0)</f>
        <v>10666716</v>
      </c>
      <c r="H65" s="198">
        <f>ROUND(N(data!BN62), 0)</f>
        <v>826662</v>
      </c>
      <c r="I65" s="198">
        <f>ROUND(N(data!BN63), 0)</f>
        <v>386288</v>
      </c>
      <c r="J65" s="198">
        <f>ROUND(N(data!BN64), 0)</f>
        <v>600039</v>
      </c>
      <c r="K65" s="198">
        <f>ROUND(N(data!BN65), 0)</f>
        <v>0</v>
      </c>
      <c r="L65" s="198">
        <f>ROUND(N(data!BN66), 0)</f>
        <v>3833637</v>
      </c>
      <c r="M65" s="198">
        <f>ROUND(N(data!BN67), 0)</f>
        <v>7204359</v>
      </c>
      <c r="N65" s="198">
        <f>ROUND(N(data!BN68), 0)</f>
        <v>867481</v>
      </c>
      <c r="O65" s="198">
        <f>ROUND(N(data!BN69), 0)</f>
        <v>12668760</v>
      </c>
      <c r="P65" s="198">
        <f>ROUND(N(data!BN70), 0)</f>
        <v>0</v>
      </c>
      <c r="Q65" s="198">
        <f>ROUND(N(data!BN71), 0)</f>
        <v>0</v>
      </c>
      <c r="R65" s="198">
        <f>ROUND(N(data!BN72), 0)</f>
        <v>263811</v>
      </c>
      <c r="S65" s="198">
        <f>ROUND(N(data!BN73), 0)</f>
        <v>9408</v>
      </c>
      <c r="T65" s="198">
        <f>ROUND(N(data!BN74), 0)</f>
        <v>526350</v>
      </c>
      <c r="U65" s="198">
        <f>ROUND(N(data!BN75), 0)</f>
        <v>630882</v>
      </c>
      <c r="V65" s="198">
        <f>ROUND(N(data!BN76), 0)</f>
        <v>0</v>
      </c>
      <c r="W65" s="198">
        <f>ROUND(N(data!BN77), 0)</f>
        <v>17949</v>
      </c>
      <c r="X65" s="198">
        <f>ROUND(N(data!BN78), 0)</f>
        <v>3152954</v>
      </c>
      <c r="Y65" s="198">
        <f>ROUND(N(data!BN79), 0)</f>
        <v>523</v>
      </c>
      <c r="Z65" s="198">
        <f>ROUND(N(data!BN80), 0)</f>
        <v>11901</v>
      </c>
      <c r="AA65" s="198">
        <f>ROUND(N(data!BN81), 0)</f>
        <v>6503745</v>
      </c>
      <c r="AB65" s="198">
        <f>ROUND(N(data!BN82), 0)</f>
        <v>59700</v>
      </c>
      <c r="AC65" s="198">
        <f>ROUND(N(data!BN83), 0)</f>
        <v>1491537</v>
      </c>
      <c r="AD65" s="198">
        <f>ROUND(N(data!BN84), 0)</f>
        <v>374412</v>
      </c>
      <c r="AE65" s="198">
        <f>ROUND(N(data!BN89), 0)</f>
        <v>0</v>
      </c>
      <c r="AF65" s="198">
        <f>ROUND(N(data!BN87), 0)</f>
        <v>0</v>
      </c>
      <c r="AG65" s="198">
        <f>ROUND(N(data!BN90), 0)</f>
        <v>11046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161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3.04</v>
      </c>
      <c r="G66" s="198">
        <f>ROUND(N(data!BO61), 0)</f>
        <v>307323</v>
      </c>
      <c r="H66" s="198">
        <f>ROUND(N(data!BO62), 0)</f>
        <v>71918880</v>
      </c>
      <c r="I66" s="198">
        <f>ROUND(N(data!BO63), 0)</f>
        <v>0</v>
      </c>
      <c r="J66" s="198">
        <f>ROUND(N(data!BO64), 0)</f>
        <v>85</v>
      </c>
      <c r="K66" s="198">
        <f>ROUND(N(data!BO65), 0)</f>
        <v>0</v>
      </c>
      <c r="L66" s="198">
        <f>ROUND(N(data!BO66), 0)</f>
        <v>20580</v>
      </c>
      <c r="M66" s="198">
        <f>ROUND(N(data!BO67), 0)</f>
        <v>0</v>
      </c>
      <c r="N66" s="198">
        <f>ROUND(N(data!BO68), 0)</f>
        <v>0</v>
      </c>
      <c r="O66" s="198">
        <f>ROUND(N(data!BO69), 0)</f>
        <v>759328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90841</v>
      </c>
      <c r="Y66" s="198">
        <f>ROUND(N(data!BO79), 0)</f>
        <v>0</v>
      </c>
      <c r="Z66" s="198">
        <f>ROUND(N(data!BO80), 0)</f>
        <v>80</v>
      </c>
      <c r="AA66" s="198">
        <f>ROUND(N(data!BO81), 0)</f>
        <v>668407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161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372</v>
      </c>
      <c r="I67" s="198">
        <f>ROUND(N(data!BP63), 0)</f>
        <v>0</v>
      </c>
      <c r="J67" s="198">
        <f>ROUND(N(data!BP64), 0)</f>
        <v>6096</v>
      </c>
      <c r="K67" s="198">
        <f>ROUND(N(data!BP65), 0)</f>
        <v>0</v>
      </c>
      <c r="L67" s="198">
        <f>ROUND(N(data!BP66), 0)</f>
        <v>15122</v>
      </c>
      <c r="M67" s="198">
        <f>ROUND(N(data!BP67), 0)</f>
        <v>0</v>
      </c>
      <c r="N67" s="198">
        <f>ROUND(N(data!BP68), 0)</f>
        <v>0</v>
      </c>
      <c r="O67" s="198">
        <f>ROUND(N(data!BP69), 0)</f>
        <v>121922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121922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161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161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0</v>
      </c>
      <c r="G69" s="198">
        <f>ROUND(N(data!BR61), 0)</f>
        <v>129287</v>
      </c>
      <c r="H69" s="198">
        <f>ROUND(N(data!BR62), 0)</f>
        <v>0</v>
      </c>
      <c r="I69" s="198">
        <f>ROUND(N(data!BR63), 0)</f>
        <v>368</v>
      </c>
      <c r="J69" s="198">
        <f>ROUND(N(data!BR64), 0)</f>
        <v>936</v>
      </c>
      <c r="K69" s="198">
        <f>ROUND(N(data!BR65), 0)</f>
        <v>0</v>
      </c>
      <c r="L69" s="198">
        <f>ROUND(N(data!BR66), 0)</f>
        <v>700348</v>
      </c>
      <c r="M69" s="198">
        <f>ROUND(N(data!BR67), 0)</f>
        <v>0</v>
      </c>
      <c r="N69" s="198">
        <f>ROUND(N(data!BR68), 0)</f>
        <v>0</v>
      </c>
      <c r="O69" s="198">
        <f>ROUND(N(data!BR69), 0)</f>
        <v>495203</v>
      </c>
      <c r="P69" s="198">
        <f>ROUND(N(data!BR70), 0)</f>
        <v>0</v>
      </c>
      <c r="Q69" s="198">
        <f>ROUND(N(data!BR71), 0)</f>
        <v>0</v>
      </c>
      <c r="R69" s="198">
        <f>ROUND(N(data!BR72), 0)</f>
        <v>3910</v>
      </c>
      <c r="S69" s="198">
        <f>ROUND(N(data!BR73), 0)</f>
        <v>0</v>
      </c>
      <c r="T69" s="198">
        <f>ROUND(N(data!BR74), 0)</f>
        <v>0</v>
      </c>
      <c r="U69" s="198">
        <f>ROUND(N(data!BR75), 0)</f>
        <v>33097</v>
      </c>
      <c r="V69" s="198">
        <f>ROUND(N(data!BR76), 0)</f>
        <v>0</v>
      </c>
      <c r="W69" s="198">
        <f>ROUND(N(data!BR77), 0)</f>
        <v>0</v>
      </c>
      <c r="X69" s="198">
        <f>ROUND(N(data!BR78), 0)</f>
        <v>38216</v>
      </c>
      <c r="Y69" s="198">
        <f>ROUND(N(data!BR79), 0)</f>
        <v>412932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7048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161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3.35</v>
      </c>
      <c r="G70" s="198">
        <f>ROUND(N(data!BS61), 0)</f>
        <v>216904</v>
      </c>
      <c r="H70" s="198">
        <f>ROUND(N(data!BS62), 0)</f>
        <v>22064</v>
      </c>
      <c r="I70" s="198">
        <f>ROUND(N(data!BS63), 0)</f>
        <v>0</v>
      </c>
      <c r="J70" s="198">
        <f>ROUND(N(data!BS64), 0)</f>
        <v>6646</v>
      </c>
      <c r="K70" s="198">
        <f>ROUND(N(data!BS65), 0)</f>
        <v>0</v>
      </c>
      <c r="L70" s="198">
        <f>ROUND(N(data!BS66), 0)</f>
        <v>389</v>
      </c>
      <c r="M70" s="198">
        <f>ROUND(N(data!BS67), 0)</f>
        <v>0</v>
      </c>
      <c r="N70" s="198">
        <f>ROUND(N(data!BS68), 0)</f>
        <v>0</v>
      </c>
      <c r="O70" s="198">
        <f>ROUND(N(data!BS69), 0)</f>
        <v>70280</v>
      </c>
      <c r="P70" s="198">
        <f>ROUND(N(data!BS70), 0)</f>
        <v>0</v>
      </c>
      <c r="Q70" s="198">
        <f>ROUND(N(data!BS71), 0)</f>
        <v>0</v>
      </c>
      <c r="R70" s="198">
        <f>ROUND(N(data!BS72), 0)</f>
        <v>2500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348</v>
      </c>
      <c r="X70" s="198">
        <f>ROUND(N(data!BS78), 0)</f>
        <v>64114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684</v>
      </c>
      <c r="AC70" s="198">
        <f>ROUND(N(data!BS83), 0)</f>
        <v>2634</v>
      </c>
      <c r="AD70" s="198">
        <f>ROUND(N(data!BS84), 0)</f>
        <v>739</v>
      </c>
      <c r="AE70" s="198">
        <f>ROUND(N(data!BS89), 0)</f>
        <v>0</v>
      </c>
      <c r="AF70" s="198">
        <f>ROUND(N(data!BS87), 0)</f>
        <v>0</v>
      </c>
      <c r="AG70" s="198">
        <f>ROUND(N(data!BS90), 0)</f>
        <v>1747</v>
      </c>
      <c r="AH70" s="198">
        <f>ROUND(N(data!BS91), 0)</f>
        <v>0</v>
      </c>
      <c r="AI70" s="198">
        <f>ROUND(N(data!BS92), 0)</f>
        <v>674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161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161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161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33.26</v>
      </c>
      <c r="G73" s="198">
        <f>ROUND(N(data!BV61), 0)</f>
        <v>1840429</v>
      </c>
      <c r="H73" s="198">
        <f>ROUND(N(data!BV62), 0)</f>
        <v>210058</v>
      </c>
      <c r="I73" s="198">
        <f>ROUND(N(data!BV63), 0)</f>
        <v>0</v>
      </c>
      <c r="J73" s="198">
        <f>ROUND(N(data!BV64), 0)</f>
        <v>1200</v>
      </c>
      <c r="K73" s="198">
        <f>ROUND(N(data!BV65), 0)</f>
        <v>0</v>
      </c>
      <c r="L73" s="198">
        <f>ROUND(N(data!BV66), 0)</f>
        <v>120885</v>
      </c>
      <c r="M73" s="198">
        <f>ROUND(N(data!BV67), 0)</f>
        <v>0</v>
      </c>
      <c r="N73" s="198">
        <f>ROUND(N(data!BV68), 0)</f>
        <v>0</v>
      </c>
      <c r="O73" s="198">
        <f>ROUND(N(data!BV69), 0)</f>
        <v>556694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544009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7825</v>
      </c>
      <c r="AC73" s="198">
        <f>ROUND(N(data!BV83), 0)</f>
        <v>4860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161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50.54</v>
      </c>
      <c r="G74" s="198">
        <f>ROUND(N(data!BW61), 0)</f>
        <v>24942213</v>
      </c>
      <c r="H74" s="198">
        <f>ROUND(N(data!BW62), 0)</f>
        <v>1492069</v>
      </c>
      <c r="I74" s="198">
        <f>ROUND(N(data!BW63), 0)</f>
        <v>4581343</v>
      </c>
      <c r="J74" s="198">
        <f>ROUND(N(data!BW64), 0)</f>
        <v>43371</v>
      </c>
      <c r="K74" s="198">
        <f>ROUND(N(data!BW65), 0)</f>
        <v>0</v>
      </c>
      <c r="L74" s="198">
        <f>ROUND(N(data!BW66), 0)</f>
        <v>220513</v>
      </c>
      <c r="M74" s="198">
        <f>ROUND(N(data!BW67), 0)</f>
        <v>0</v>
      </c>
      <c r="N74" s="198">
        <f>ROUND(N(data!BW68), 0)</f>
        <v>0</v>
      </c>
      <c r="O74" s="198">
        <f>ROUND(N(data!BW69), 0)</f>
        <v>7480024</v>
      </c>
      <c r="P74" s="198">
        <f>ROUND(N(data!BW70), 0)</f>
        <v>0</v>
      </c>
      <c r="Q74" s="198">
        <f>ROUND(N(data!BW71), 0)</f>
        <v>0</v>
      </c>
      <c r="R74" s="198">
        <f>ROUND(N(data!BW72), 0)</f>
        <v>34909</v>
      </c>
      <c r="S74" s="198">
        <f>ROUND(N(data!BW73), 0)</f>
        <v>0</v>
      </c>
      <c r="T74" s="198">
        <f>ROUND(N(data!BW74), 0)</f>
        <v>2978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7372620</v>
      </c>
      <c r="Y74" s="198">
        <f>ROUND(N(data!BW79), 0)</f>
        <v>0</v>
      </c>
      <c r="Z74" s="198">
        <f>ROUND(N(data!BW80), 0)</f>
        <v>4029</v>
      </c>
      <c r="AA74" s="198">
        <f>ROUND(N(data!BW81), 0)</f>
        <v>-49611</v>
      </c>
      <c r="AB74" s="198">
        <f>ROUND(N(data!BW82), 0)</f>
        <v>663</v>
      </c>
      <c r="AC74" s="198">
        <f>ROUND(N(data!BW83), 0)</f>
        <v>114436</v>
      </c>
      <c r="AD74" s="198">
        <f>ROUND(N(data!BW84), 0)</f>
        <v>1250363</v>
      </c>
      <c r="AE74" s="198">
        <f>ROUND(N(data!BW89), 0)</f>
        <v>0</v>
      </c>
      <c r="AF74" s="198">
        <f>ROUND(N(data!BW87), 0)</f>
        <v>0</v>
      </c>
      <c r="AG74" s="198">
        <f>ROUND(N(data!BW90), 0)</f>
        <v>273</v>
      </c>
      <c r="AH74" s="198">
        <f>ROUND(N(data!BW91), 0)</f>
        <v>0</v>
      </c>
      <c r="AI74" s="198">
        <f>ROUND(N(data!BW92), 0)</f>
        <v>105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161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161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24.63</v>
      </c>
      <c r="G76" s="198">
        <f>ROUND(N(data!BY61), 0)</f>
        <v>2690298</v>
      </c>
      <c r="H76" s="198">
        <f>ROUND(N(data!BY62), 0)</f>
        <v>297316</v>
      </c>
      <c r="I76" s="198">
        <f>ROUND(N(data!BY63), 0)</f>
        <v>32193</v>
      </c>
      <c r="J76" s="198">
        <f>ROUND(N(data!BY64), 0)</f>
        <v>36575</v>
      </c>
      <c r="K76" s="198">
        <f>ROUND(N(data!BY65), 0)</f>
        <v>0</v>
      </c>
      <c r="L76" s="198">
        <f>ROUND(N(data!BY66), 0)</f>
        <v>292342</v>
      </c>
      <c r="M76" s="198">
        <f>ROUND(N(data!BY67), 0)</f>
        <v>359103</v>
      </c>
      <c r="N76" s="198">
        <f>ROUND(N(data!BY68), 0)</f>
        <v>263766</v>
      </c>
      <c r="O76" s="198">
        <f>ROUND(N(data!BY69), 0)</f>
        <v>1255362</v>
      </c>
      <c r="P76" s="198">
        <f>ROUND(N(data!BY70), 0)</f>
        <v>0</v>
      </c>
      <c r="Q76" s="198">
        <f>ROUND(N(data!BY71), 0)</f>
        <v>-6740</v>
      </c>
      <c r="R76" s="198">
        <f>ROUND(N(data!BY72), 0)</f>
        <v>1545</v>
      </c>
      <c r="S76" s="198">
        <f>ROUND(N(data!BY73), 0)</f>
        <v>0</v>
      </c>
      <c r="T76" s="198">
        <f>ROUND(N(data!BY74), 0)</f>
        <v>0</v>
      </c>
      <c r="U76" s="198">
        <f>ROUND(N(data!BY75), 0)</f>
        <v>11</v>
      </c>
      <c r="V76" s="198">
        <f>ROUND(N(data!BY76), 0)</f>
        <v>0</v>
      </c>
      <c r="W76" s="198">
        <f>ROUND(N(data!BY77), 0)</f>
        <v>43326</v>
      </c>
      <c r="X76" s="198">
        <f>ROUND(N(data!BY78), 0)</f>
        <v>795220</v>
      </c>
      <c r="Y76" s="198">
        <f>ROUND(N(data!BY79), 0)</f>
        <v>61352</v>
      </c>
      <c r="Z76" s="198">
        <f>ROUND(N(data!BY80), 0)</f>
        <v>45863</v>
      </c>
      <c r="AA76" s="198">
        <f>ROUND(N(data!BY81), 0)</f>
        <v>0</v>
      </c>
      <c r="AB76" s="198">
        <f>ROUND(N(data!BY82), 0)</f>
        <v>8319</v>
      </c>
      <c r="AC76" s="198">
        <f>ROUND(N(data!BY83), 0)</f>
        <v>306466</v>
      </c>
      <c r="AD76" s="198">
        <f>ROUND(N(data!BY84), 0)</f>
        <v>74740</v>
      </c>
      <c r="AE76" s="198">
        <f>ROUND(N(data!BY89), 0)</f>
        <v>0</v>
      </c>
      <c r="AF76" s="198">
        <f>ROUND(N(data!BY87), 0)</f>
        <v>0</v>
      </c>
      <c r="AG76" s="198">
        <f>ROUND(N(data!BY90), 0)</f>
        <v>3295</v>
      </c>
      <c r="AH76" s="198">
        <f>ROUND(N(data!BY91), 0)</f>
        <v>0</v>
      </c>
      <c r="AI76" s="198">
        <f>ROUND(N(data!BY92), 0)</f>
        <v>1271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161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41.52</v>
      </c>
      <c r="G77" s="198">
        <f>ROUND(N(data!BZ61), 0)</f>
        <v>5775374</v>
      </c>
      <c r="H77" s="198">
        <f>ROUND(N(data!BZ62), 0)</f>
        <v>1602951</v>
      </c>
      <c r="I77" s="198">
        <f>ROUND(N(data!BZ63), 0)</f>
        <v>0</v>
      </c>
      <c r="J77" s="198">
        <f>ROUND(N(data!BZ64), 0)</f>
        <v>9798</v>
      </c>
      <c r="K77" s="198">
        <f>ROUND(N(data!BZ65), 0)</f>
        <v>0</v>
      </c>
      <c r="L77" s="198">
        <f>ROUND(N(data!BZ66), 0)</f>
        <v>137</v>
      </c>
      <c r="M77" s="198">
        <f>ROUND(N(data!BZ67), 0)</f>
        <v>0</v>
      </c>
      <c r="N77" s="198">
        <f>ROUND(N(data!BZ68), 0)</f>
        <v>0</v>
      </c>
      <c r="O77" s="198">
        <f>ROUND(N(data!BZ69), 0)</f>
        <v>1852330</v>
      </c>
      <c r="P77" s="198">
        <f>ROUND(N(data!BZ70), 0)</f>
        <v>0</v>
      </c>
      <c r="Q77" s="198">
        <f>ROUND(N(data!BZ71), 0)</f>
        <v>71357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1707131</v>
      </c>
      <c r="Y77" s="198">
        <f>ROUND(N(data!BZ79), 0)</f>
        <v>63120</v>
      </c>
      <c r="Z77" s="198">
        <f>ROUND(N(data!BZ80), 0)</f>
        <v>1470</v>
      </c>
      <c r="AA77" s="198">
        <f>ROUND(N(data!BZ81), 0)</f>
        <v>0</v>
      </c>
      <c r="AB77" s="198">
        <f>ROUND(N(data!BZ82), 0)</f>
        <v>6228</v>
      </c>
      <c r="AC77" s="198">
        <f>ROUND(N(data!BZ83), 0)</f>
        <v>3024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161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70.66</v>
      </c>
      <c r="G78" s="198">
        <f>ROUND(N(data!CA61), 0)</f>
        <v>6417693</v>
      </c>
      <c r="H78" s="198">
        <f>ROUND(N(data!CA62), 0)</f>
        <v>725674</v>
      </c>
      <c r="I78" s="198">
        <f>ROUND(N(data!CA63), 0)</f>
        <v>111755</v>
      </c>
      <c r="J78" s="198">
        <f>ROUND(N(data!CA64), 0)</f>
        <v>145204</v>
      </c>
      <c r="K78" s="198">
        <f>ROUND(N(data!CA65), 0)</f>
        <v>0</v>
      </c>
      <c r="L78" s="198">
        <f>ROUND(N(data!CA66), 0)</f>
        <v>157802</v>
      </c>
      <c r="M78" s="198">
        <f>ROUND(N(data!CA67), 0)</f>
        <v>77071</v>
      </c>
      <c r="N78" s="198">
        <f>ROUND(N(data!CA68), 0)</f>
        <v>752798</v>
      </c>
      <c r="O78" s="198">
        <f>ROUND(N(data!CA69), 0)</f>
        <v>2124669</v>
      </c>
      <c r="P78" s="198">
        <f>ROUND(N(data!CA70), 0)</f>
        <v>0</v>
      </c>
      <c r="Q78" s="198">
        <f>ROUND(N(data!CA71), 0)</f>
        <v>0</v>
      </c>
      <c r="R78" s="198">
        <f>ROUND(N(data!CA72), 0)</f>
        <v>32370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8853</v>
      </c>
      <c r="X78" s="198">
        <f>ROUND(N(data!CA78), 0)</f>
        <v>1896993</v>
      </c>
      <c r="Y78" s="198">
        <f>ROUND(N(data!CA79), 0)</f>
        <v>0</v>
      </c>
      <c r="Z78" s="198">
        <f>ROUND(N(data!CA80), 0)</f>
        <v>66433</v>
      </c>
      <c r="AA78" s="198">
        <f>ROUND(N(data!CA81), 0)</f>
        <v>13665</v>
      </c>
      <c r="AB78" s="198">
        <f>ROUND(N(data!CA82), 0)</f>
        <v>5340</v>
      </c>
      <c r="AC78" s="198">
        <f>ROUND(N(data!CA83), 0)</f>
        <v>101015</v>
      </c>
      <c r="AD78" s="198">
        <f>ROUND(N(data!CA84), 0)</f>
        <v>514601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161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29.53</v>
      </c>
      <c r="G79" s="198">
        <f>ROUND(N(data!CB61), 0)</f>
        <v>2276149</v>
      </c>
      <c r="H79" s="198">
        <f>ROUND(N(data!CB62), 0)</f>
        <v>281119</v>
      </c>
      <c r="I79" s="198">
        <f>ROUND(N(data!CB63), 0)</f>
        <v>20979</v>
      </c>
      <c r="J79" s="198">
        <f>ROUND(N(data!CB64), 0)</f>
        <v>58039</v>
      </c>
      <c r="K79" s="198">
        <f>ROUND(N(data!CB65), 0)</f>
        <v>0</v>
      </c>
      <c r="L79" s="198">
        <f>ROUND(N(data!CB66), 0)</f>
        <v>203628</v>
      </c>
      <c r="M79" s="198">
        <f>ROUND(N(data!CB67), 0)</f>
        <v>0</v>
      </c>
      <c r="N79" s="198">
        <f>ROUND(N(data!CB68), 0)</f>
        <v>82758</v>
      </c>
      <c r="O79" s="198">
        <f>ROUND(N(data!CB69), 0)</f>
        <v>775132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672802</v>
      </c>
      <c r="Y79" s="198">
        <f>ROUND(N(data!CB79), 0)</f>
        <v>0</v>
      </c>
      <c r="Z79" s="198">
        <f>ROUND(N(data!CB80), 0)</f>
        <v>2122</v>
      </c>
      <c r="AA79" s="198">
        <f>ROUND(N(data!CB81), 0)</f>
        <v>0</v>
      </c>
      <c r="AB79" s="198">
        <f>ROUND(N(data!CB82), 0)</f>
        <v>7135</v>
      </c>
      <c r="AC79" s="198">
        <f>ROUND(N(data!CB83), 0)</f>
        <v>93073</v>
      </c>
      <c r="AD79" s="198">
        <f>ROUND(N(data!CB84), 0)</f>
        <v>2194024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161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78.03</v>
      </c>
      <c r="G80" s="198">
        <f>ROUND(N(data!CC61), 0)</f>
        <v>5831249</v>
      </c>
      <c r="H80" s="198">
        <f>ROUND(N(data!CC62), 0)</f>
        <v>665998</v>
      </c>
      <c r="I80" s="198">
        <f>ROUND(N(data!CC63), 0)</f>
        <v>40</v>
      </c>
      <c r="J80" s="198">
        <f>ROUND(N(data!CC64), 0)</f>
        <v>115072</v>
      </c>
      <c r="K80" s="198">
        <f>ROUND(N(data!CC65), 0)</f>
        <v>0</v>
      </c>
      <c r="L80" s="198">
        <f>ROUND(N(data!CC66), 0)</f>
        <v>777147</v>
      </c>
      <c r="M80" s="198">
        <f>ROUND(N(data!CC67), 0)</f>
        <v>0</v>
      </c>
      <c r="N80" s="198">
        <f>ROUND(N(data!CC68), 0)</f>
        <v>837396</v>
      </c>
      <c r="O80" s="198">
        <f>ROUND(N(data!CC69), 0)</f>
        <v>54195672</v>
      </c>
      <c r="P80" s="198">
        <f>ROUND(N(data!CC70), 0)</f>
        <v>0</v>
      </c>
      <c r="Q80" s="198">
        <f>ROUND(N(data!CC71), 0)</f>
        <v>7392007</v>
      </c>
      <c r="R80" s="198">
        <f>ROUND(N(data!CC72), 0)</f>
        <v>6316</v>
      </c>
      <c r="S80" s="198">
        <f>ROUND(N(data!CC73), 0)</f>
        <v>10563405</v>
      </c>
      <c r="T80" s="198">
        <f>ROUND(N(data!CC74), 0)</f>
        <v>310</v>
      </c>
      <c r="U80" s="198">
        <f>ROUND(N(data!CC75), 0)</f>
        <v>2285</v>
      </c>
      <c r="V80" s="198">
        <f>ROUND(N(data!CC76), 0)</f>
        <v>0</v>
      </c>
      <c r="W80" s="198">
        <f>ROUND(N(data!CC77), 0)</f>
        <v>799</v>
      </c>
      <c r="X80" s="198">
        <f>ROUND(N(data!CC78), 0)</f>
        <v>1723647</v>
      </c>
      <c r="Y80" s="198">
        <f>ROUND(N(data!CC79), 0)</f>
        <v>343070</v>
      </c>
      <c r="Z80" s="198">
        <f>ROUND(N(data!CC80), 0)</f>
        <v>60276</v>
      </c>
      <c r="AA80" s="198">
        <f>ROUND(N(data!CC81), 0)</f>
        <v>34037163</v>
      </c>
      <c r="AB80" s="198">
        <f>ROUND(N(data!CC82), 0)</f>
        <v>21495</v>
      </c>
      <c r="AC80" s="198">
        <f>ROUND(N(data!CC83), 0)</f>
        <v>44899</v>
      </c>
      <c r="AD80" s="198">
        <f>ROUND(N(data!CC84), 0)</f>
        <v>882561</v>
      </c>
      <c r="AE80" s="198">
        <f>ROUND(N(data!CC89), 0)</f>
        <v>0</v>
      </c>
      <c r="AF80" s="198">
        <f>ROUND(N(data!CC87), 0)</f>
        <v>0</v>
      </c>
      <c r="AG80" s="198">
        <f>ROUND(N(data!CC90), 0)</f>
        <v>7071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Kadlec Regional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H-161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888 Swift Blvd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888 Swift Blvd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Richland,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" zoomScale="85" zoomScaleNormal="85" workbookViewId="0">
      <selection activeCell="I32" sqref="I3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161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18279507</v>
      </c>
      <c r="C15" s="228">
        <f>data!C85</f>
        <v>15514560</v>
      </c>
      <c r="D15" s="228">
        <f>ROUND(N('Prior Year'!C59), 0)</f>
        <v>6128</v>
      </c>
      <c r="E15" s="1">
        <f>data!C59</f>
        <v>6303</v>
      </c>
      <c r="F15" s="205">
        <f t="shared" ref="F15:F59" si="0">IF(B15=0,"",IF(D15=0,"",B15/D15))</f>
        <v>2982.9482702349869</v>
      </c>
      <c r="G15" s="205">
        <f t="shared" ref="G15:G29" si="1">IF(C15=0,"",IF(E15=0,"",C15/E15))</f>
        <v>2461.4564493098524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77528889</v>
      </c>
      <c r="C17" s="228">
        <f>data!E85</f>
        <v>73560005</v>
      </c>
      <c r="D17" s="228">
        <f>ROUND(N('Prior Year'!E59), 0)</f>
        <v>62058</v>
      </c>
      <c r="E17" s="1">
        <f>data!E59</f>
        <v>65518</v>
      </c>
      <c r="F17" s="205">
        <f t="shared" si="0"/>
        <v>1249.297254181572</v>
      </c>
      <c r="G17" s="205">
        <f t="shared" si="1"/>
        <v>1122.7449708477059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132428</v>
      </c>
      <c r="C19" s="228">
        <f>data!G85</f>
        <v>816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12177139</v>
      </c>
      <c r="C22" s="228">
        <f>data!J85</f>
        <v>11669193</v>
      </c>
      <c r="D22" s="228">
        <f>ROUND(N('Prior Year'!J59), 0)</f>
        <v>6519</v>
      </c>
      <c r="E22" s="1">
        <f>data!J59</f>
        <v>11783</v>
      </c>
      <c r="F22" s="205">
        <f t="shared" si="0"/>
        <v>1867.9458505905814</v>
      </c>
      <c r="G22" s="205">
        <f t="shared" si="1"/>
        <v>990.34142408554692</v>
      </c>
      <c r="H22" s="6">
        <f t="shared" si="2"/>
        <v>-0.46982326935631757</v>
      </c>
      <c r="I22" s="228" t="s">
        <v>1375</v>
      </c>
      <c r="M22" s="7"/>
    </row>
    <row r="23" spans="1:13" x14ac:dyDescent="0.25">
      <c r="A23" s="1" t="s">
        <v>740</v>
      </c>
      <c r="B23" s="228">
        <f>ROUND(N('Prior Year'!K85), 0)</f>
        <v>5250906</v>
      </c>
      <c r="C23" s="228">
        <f>data!K85</f>
        <v>5573539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243259</v>
      </c>
      <c r="C26" s="228">
        <f>data!N85</f>
        <v>255884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13924465</v>
      </c>
      <c r="C27" s="228">
        <f>data!O85</f>
        <v>14303368.5</v>
      </c>
      <c r="D27" s="228">
        <f>ROUND(N('Prior Year'!O59), 0)</f>
        <v>2154</v>
      </c>
      <c r="E27" s="1">
        <f>data!O59</f>
        <v>2479</v>
      </c>
      <c r="F27" s="205">
        <f t="shared" si="0"/>
        <v>6464.4684308263695</v>
      </c>
      <c r="G27" s="205">
        <f t="shared" si="1"/>
        <v>5769.8138362242844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85151360</v>
      </c>
      <c r="C28" s="228">
        <f>data!P85</f>
        <v>99095595.890000001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8303768</v>
      </c>
      <c r="C29" s="228">
        <f>data!Q85</f>
        <v>8130951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6811672</v>
      </c>
      <c r="C30" s="228">
        <f>data!R85</f>
        <v>10579105.470000001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-766782</v>
      </c>
      <c r="C31" s="228">
        <f>data!S85</f>
        <v>-440675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877</v>
      </c>
      <c r="C32" s="228">
        <f>data!T85</f>
        <v>1340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15580994</v>
      </c>
      <c r="C33" s="228">
        <f>data!U85</f>
        <v>16452106.390000001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48357303</v>
      </c>
      <c r="C34" s="228">
        <f>data!V85</f>
        <v>48433403.549999997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3494859</v>
      </c>
      <c r="C35" s="228">
        <f>data!W85</f>
        <v>2942499.75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4034220</v>
      </c>
      <c r="C36" s="228">
        <f>data!X85</f>
        <v>4048082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21615661</v>
      </c>
      <c r="C37" s="228">
        <f>data!Y85</f>
        <v>21924245.57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68412897</v>
      </c>
      <c r="C38" s="228">
        <f>data!Z85</f>
        <v>75524214.079999998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3804407</v>
      </c>
      <c r="C39" s="228">
        <f>data!AA85</f>
        <v>4309689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18662913</v>
      </c>
      <c r="C40" s="228">
        <f>data!AB85</f>
        <v>18886868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8672375</v>
      </c>
      <c r="C41" s="228">
        <f>data!AC85</f>
        <v>8788474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10326512</v>
      </c>
      <c r="C43" s="228">
        <f>data!AE85</f>
        <v>9491625.4400000013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37368963</v>
      </c>
      <c r="C45" s="228">
        <f>data!AG85</f>
        <v>32931406.34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150547936</v>
      </c>
      <c r="C48" s="228">
        <f>data!AJ85</f>
        <v>149331502.94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3442340</v>
      </c>
      <c r="C49" s="228">
        <f>data!AK85</f>
        <v>3208628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2372845</v>
      </c>
      <c r="C50" s="228">
        <f>data!AL85</f>
        <v>2086554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7109002</v>
      </c>
      <c r="C53" s="228">
        <f>data!AO85</f>
        <v>6448495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7887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1165422</v>
      </c>
      <c r="C60" s="228">
        <f>data!AV85</f>
        <v>873334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290403</v>
      </c>
      <c r="C61" s="228">
        <f>data!AW85</f>
        <v>471433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9324793</v>
      </c>
      <c r="C63" s="228">
        <f>data!AY85</f>
        <v>8947049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0</v>
      </c>
      <c r="C65" s="228">
        <f>data!BA85</f>
        <v>0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7590536</v>
      </c>
      <c r="C66" s="228">
        <f>data!BB85</f>
        <v>6079196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-130940</v>
      </c>
      <c r="C68" s="228">
        <f>data!BD85</f>
        <v>339211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17092906</v>
      </c>
      <c r="C69" s="228">
        <f>data!BE85</f>
        <v>17417243.009999998</v>
      </c>
      <c r="D69" s="228">
        <f>ROUND(N('Prior Year'!BE59), 0)</f>
        <v>429234</v>
      </c>
      <c r="E69" s="1">
        <f>data!BE59</f>
        <v>429234</v>
      </c>
      <c r="F69" s="205">
        <f>IF(B69=0,"",IF(D69=0,"",B69/D69))</f>
        <v>39.821882702674998</v>
      </c>
      <c r="G69" s="205">
        <f t="shared" si="4"/>
        <v>40.577500873649335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0</v>
      </c>
      <c r="C70" s="228">
        <f>data!BF85</f>
        <v>0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1194956</v>
      </c>
      <c r="C71" s="228">
        <f>data!BG85</f>
        <v>1170313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-21228</v>
      </c>
      <c r="C72" s="228">
        <f>data!BH85</f>
        <v>131598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766484</v>
      </c>
      <c r="C73" s="228">
        <f>data!BI85</f>
        <v>673917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217438</v>
      </c>
      <c r="C74" s="228">
        <f>data!BJ85</f>
        <v>186575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2794657</v>
      </c>
      <c r="C75" s="228">
        <f>data!BK85</f>
        <v>2707631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4023107</v>
      </c>
      <c r="C76" s="228">
        <f>data!BL85</f>
        <v>3918668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36368885</v>
      </c>
      <c r="C78" s="228">
        <f>data!BN85</f>
        <v>36679530.390000001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1284432</v>
      </c>
      <c r="C79" s="228">
        <f>data!BO85</f>
        <v>73006196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103351</v>
      </c>
      <c r="C80" s="228">
        <f>data!BP85</f>
        <v>143512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1635944</v>
      </c>
      <c r="C82" s="228">
        <f>data!BR85</f>
        <v>1326142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390194</v>
      </c>
      <c r="C83" s="228">
        <f>data!BS85</f>
        <v>315544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3076517</v>
      </c>
      <c r="C86" s="228">
        <f>data!BV85</f>
        <v>2729266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38752926</v>
      </c>
      <c r="C87" s="228">
        <f>data!BW85</f>
        <v>37509169.519999996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0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9195144</v>
      </c>
      <c r="C89" s="228">
        <f>data!BY85</f>
        <v>5152214.5999999996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8508322</v>
      </c>
      <c r="C90" s="228">
        <f>data!BZ85</f>
        <v>9240590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12257186</v>
      </c>
      <c r="C91" s="228">
        <f>data!CA85</f>
        <v>9998065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3409272</v>
      </c>
      <c r="C92" s="228">
        <f>data!CB85</f>
        <v>1503780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21253958</v>
      </c>
      <c r="C93" s="228">
        <f>data!CC85</f>
        <v>61540013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6" workbookViewId="0">
      <selection activeCell="E39" sqref="E39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7771836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1" t="s">
        <v>1370</v>
      </c>
      <c r="B15" s="267"/>
      <c r="C15" s="267"/>
      <c r="D15" s="267">
        <v>2053572</v>
      </c>
    </row>
    <row r="16" spans="1:4" ht="15.75" x14ac:dyDescent="0.25">
      <c r="A16" s="1" t="s">
        <v>1371</v>
      </c>
      <c r="B16" s="267"/>
      <c r="C16" s="267"/>
      <c r="D16" s="267">
        <v>1250363</v>
      </c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3915945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1" t="s">
        <v>1372</v>
      </c>
      <c r="B29" s="267"/>
      <c r="C29" s="267"/>
      <c r="D29" s="267">
        <v>1137100</v>
      </c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H-161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Kadlec Regional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Benton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Rand Wortman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Melissa Damm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Susan Kreid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(509)946-4611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(509)942-2003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16413</v>
      </c>
      <c r="G23" s="67">
        <f>data!D127</f>
        <v>82083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2479</v>
      </c>
      <c r="G26" s="67">
        <f>data!D130</f>
        <v>11783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20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20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183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20</v>
      </c>
      <c r="E33" s="64" t="s">
        <v>846</v>
      </c>
      <c r="F33" s="67"/>
      <c r="G33" s="67">
        <f>data!C142</f>
        <v>27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33</v>
      </c>
      <c r="E34" s="64" t="s">
        <v>347</v>
      </c>
      <c r="F34" s="67"/>
      <c r="G34" s="67">
        <f>data!E143</f>
        <v>303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337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Kadlec Regional Medical Center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7248</v>
      </c>
      <c r="C7" s="127">
        <f>data!B155</f>
        <v>36249</v>
      </c>
      <c r="D7" s="127">
        <f>data!B156</f>
        <v>213332</v>
      </c>
      <c r="E7" s="127">
        <f>data!B157</f>
        <v>611148954</v>
      </c>
      <c r="F7" s="127">
        <f>data!B158</f>
        <v>773950026</v>
      </c>
      <c r="G7" s="127">
        <f>data!B157+data!B158</f>
        <v>1385098980</v>
      </c>
    </row>
    <row r="8" spans="1:7" ht="20.100000000000001" customHeight="1" x14ac:dyDescent="0.25">
      <c r="A8" s="63" t="s">
        <v>354</v>
      </c>
      <c r="B8" s="127">
        <f>data!C154</f>
        <v>3234</v>
      </c>
      <c r="C8" s="127">
        <f>data!C155</f>
        <v>16174</v>
      </c>
      <c r="D8" s="127">
        <f>data!C156</f>
        <v>95186</v>
      </c>
      <c r="E8" s="127">
        <f>data!C157</f>
        <v>286522627</v>
      </c>
      <c r="F8" s="127">
        <f>data!C158</f>
        <v>331488657</v>
      </c>
      <c r="G8" s="127">
        <f>data!C157+data!C158</f>
        <v>618011284</v>
      </c>
    </row>
    <row r="9" spans="1:7" ht="20.100000000000001" customHeight="1" x14ac:dyDescent="0.25">
      <c r="A9" s="63" t="s">
        <v>858</v>
      </c>
      <c r="B9" s="127">
        <f>data!D154</f>
        <v>5931</v>
      </c>
      <c r="C9" s="127">
        <f>data!D155</f>
        <v>29661</v>
      </c>
      <c r="D9" s="127">
        <f>data!D156</f>
        <v>174559</v>
      </c>
      <c r="E9" s="127">
        <f>data!D157</f>
        <v>370255065</v>
      </c>
      <c r="F9" s="127">
        <f>data!D158</f>
        <v>763102416</v>
      </c>
      <c r="G9" s="127">
        <f>data!D157+data!D158</f>
        <v>1133357481</v>
      </c>
    </row>
    <row r="10" spans="1:7" ht="20.100000000000001" customHeight="1" x14ac:dyDescent="0.25">
      <c r="A10" s="78" t="s">
        <v>229</v>
      </c>
      <c r="B10" s="127">
        <f>data!E154</f>
        <v>16413</v>
      </c>
      <c r="C10" s="127">
        <f>data!E155</f>
        <v>82084</v>
      </c>
      <c r="D10" s="127">
        <f>data!E156</f>
        <v>483077</v>
      </c>
      <c r="E10" s="127">
        <f>data!E157</f>
        <v>1267926646</v>
      </c>
      <c r="F10" s="127">
        <f>data!E158</f>
        <v>1868541099</v>
      </c>
      <c r="G10" s="127">
        <f>E10+F10</f>
        <v>3136467745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Kadlec Regional Medical Center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24787512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4076391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53290349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20895848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4724762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107774862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18969686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2065216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21034902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10563405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16098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10579503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9452689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33755488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43208177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-9541326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11135671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1594345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Kadlec Regional Medical Center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10386492</v>
      </c>
      <c r="D7" s="67">
        <f>data!C211</f>
        <v>0</v>
      </c>
      <c r="E7" s="67">
        <f>data!D211</f>
        <v>0</v>
      </c>
      <c r="F7" s="67">
        <f>data!E211</f>
        <v>10386492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4217560</v>
      </c>
      <c r="D8" s="67">
        <f>data!C212</f>
        <v>167302</v>
      </c>
      <c r="E8" s="67">
        <f>data!D212</f>
        <v>0</v>
      </c>
      <c r="F8" s="67">
        <f>data!E212</f>
        <v>4384862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212747245</v>
      </c>
      <c r="D9" s="67">
        <f>data!C213</f>
        <v>19913762</v>
      </c>
      <c r="E9" s="67">
        <f>data!D213</f>
        <v>0</v>
      </c>
      <c r="F9" s="67">
        <f>data!E213</f>
        <v>232661007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23170983</v>
      </c>
      <c r="D11" s="67">
        <f>data!C215</f>
        <v>1928131</v>
      </c>
      <c r="E11" s="67">
        <f>data!D215</f>
        <v>0</v>
      </c>
      <c r="F11" s="67">
        <f>data!E215</f>
        <v>25099114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136076975</v>
      </c>
      <c r="D12" s="67">
        <f>data!C216</f>
        <v>11337368</v>
      </c>
      <c r="E12" s="67">
        <f>data!D216</f>
        <v>-1939037</v>
      </c>
      <c r="F12" s="67">
        <f>data!E216</f>
        <v>149353380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138658</v>
      </c>
      <c r="E13" s="67">
        <f>data!D217</f>
        <v>0</v>
      </c>
      <c r="F13" s="67">
        <f>data!E217</f>
        <v>138658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17904366</v>
      </c>
      <c r="D15" s="67">
        <f>data!C219</f>
        <v>-11926089</v>
      </c>
      <c r="E15" s="67">
        <f>data!D219</f>
        <v>0</v>
      </c>
      <c r="F15" s="67">
        <f>data!E219</f>
        <v>5978277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404503621</v>
      </c>
      <c r="D16" s="67">
        <f>data!C220</f>
        <v>21559132</v>
      </c>
      <c r="E16" s="67">
        <f>data!D220</f>
        <v>-1939037</v>
      </c>
      <c r="F16" s="67">
        <f>data!E220</f>
        <v>428001790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3107279</v>
      </c>
      <c r="D24" s="67">
        <f>data!C225</f>
        <v>292168</v>
      </c>
      <c r="E24" s="67">
        <f>data!D225</f>
        <v>0</v>
      </c>
      <c r="F24" s="67">
        <f>data!E225</f>
        <v>3399447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59025638</v>
      </c>
      <c r="D25" s="67">
        <f>data!C226</f>
        <v>8662999</v>
      </c>
      <c r="E25" s="67">
        <f>data!D226</f>
        <v>0</v>
      </c>
      <c r="F25" s="67">
        <f>data!E226</f>
        <v>67688637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11011149</v>
      </c>
      <c r="D27" s="67">
        <f>data!C228</f>
        <v>1858902</v>
      </c>
      <c r="E27" s="67">
        <f>data!D228</f>
        <v>0</v>
      </c>
      <c r="F27" s="67">
        <f>data!E228</f>
        <v>12870051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101530277</v>
      </c>
      <c r="D28" s="67">
        <f>data!C229</f>
        <v>9488869.6799999997</v>
      </c>
      <c r="E28" s="67">
        <f>data!D229</f>
        <v>-1939037.3199999998</v>
      </c>
      <c r="F28" s="67">
        <f>data!E229</f>
        <v>112958184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-81012</v>
      </c>
      <c r="D29" s="67">
        <f>data!C230</f>
        <v>190202</v>
      </c>
      <c r="E29" s="67">
        <f>data!D230</f>
        <v>0</v>
      </c>
      <c r="F29" s="67">
        <f>data!E230</f>
        <v>109190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174593331</v>
      </c>
      <c r="D32" s="67">
        <f>data!C233</f>
        <v>20493140.68</v>
      </c>
      <c r="E32" s="67">
        <f>data!D233</f>
        <v>-1939037.3199999998</v>
      </c>
      <c r="F32" s="67">
        <f>data!E233</f>
        <v>197025509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Kadlec Regional Medical Center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28046163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1046938755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452200331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26500730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88413490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464438540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-3860989.0699999873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2074630856.9300001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7504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20730785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46893578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67624363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2025-05-01T22:52:31Z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