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CA518BA5-7FAA-4898-ACB8-037226D41394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C52" i="24"/>
  <c r="CC67" i="24"/>
  <c r="M80" i="31"/>
  <c r="L80" i="31"/>
  <c r="K80" i="31"/>
  <c r="J80" i="31"/>
  <c r="I80" i="31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D256" i="24"/>
  <c r="BP2" i="30"/>
  <c r="BO2" i="30"/>
  <c r="D245" i="24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4" i="34"/>
  <c r="C615" i="34"/>
  <c r="C616" i="34"/>
  <c r="C617" i="34"/>
  <c r="C618" i="34"/>
  <c r="C619" i="34"/>
  <c r="C620" i="34"/>
  <c r="C621" i="34"/>
  <c r="C622" i="34"/>
  <c r="C623" i="34"/>
  <c r="C624" i="34"/>
  <c r="C625" i="34"/>
  <c r="C626" i="34"/>
  <c r="C627" i="34"/>
  <c r="C628" i="34"/>
  <c r="C629" i="34"/>
  <c r="C630" i="34"/>
  <c r="C631" i="34"/>
  <c r="C632" i="34"/>
  <c r="C633" i="34"/>
  <c r="C634" i="34"/>
  <c r="C635" i="34"/>
  <c r="C636" i="34"/>
  <c r="C637" i="34"/>
  <c r="C638" i="34"/>
  <c r="C639" i="34"/>
  <c r="C640" i="34"/>
  <c r="C641" i="34"/>
  <c r="C642" i="34"/>
  <c r="C643" i="34"/>
  <c r="C644" i="34"/>
  <c r="C645" i="34"/>
  <c r="C646" i="34"/>
  <c r="C647" i="34"/>
  <c r="C648" i="34"/>
  <c r="M716" i="34"/>
  <c r="D615" i="34"/>
  <c r="D612" i="34"/>
  <c r="D645" i="34"/>
  <c r="D616" i="34"/>
  <c r="D617" i="34"/>
  <c r="D618" i="34"/>
  <c r="D619" i="34"/>
  <c r="D620" i="34"/>
  <c r="D621" i="34"/>
  <c r="D622" i="34"/>
  <c r="D623" i="34"/>
  <c r="E623" i="34"/>
  <c r="D624" i="34"/>
  <c r="D625" i="34"/>
  <c r="D626" i="34"/>
  <c r="D627" i="34"/>
  <c r="D628" i="34"/>
  <c r="D629" i="34"/>
  <c r="D630" i="34"/>
  <c r="D631" i="34"/>
  <c r="D632" i="34"/>
  <c r="D633" i="34"/>
  <c r="D634" i="34"/>
  <c r="D635" i="34"/>
  <c r="D636" i="34"/>
  <c r="D637" i="34"/>
  <c r="D638" i="34"/>
  <c r="D639" i="34"/>
  <c r="D640" i="34"/>
  <c r="D641" i="34"/>
  <c r="D642" i="34"/>
  <c r="D643" i="34"/>
  <c r="D644" i="34"/>
  <c r="D646" i="34"/>
  <c r="D647" i="34"/>
  <c r="C668" i="34"/>
  <c r="D668" i="34"/>
  <c r="C669" i="34"/>
  <c r="D669" i="34"/>
  <c r="C670" i="34"/>
  <c r="D670" i="34"/>
  <c r="C671" i="34"/>
  <c r="D671" i="34"/>
  <c r="C672" i="34"/>
  <c r="D672" i="34"/>
  <c r="C673" i="34"/>
  <c r="D673" i="34"/>
  <c r="C674" i="34"/>
  <c r="D674" i="34"/>
  <c r="C675" i="34"/>
  <c r="D675" i="34"/>
  <c r="C676" i="34"/>
  <c r="D676" i="34"/>
  <c r="C677" i="34"/>
  <c r="D677" i="34"/>
  <c r="C678" i="34"/>
  <c r="D678" i="34"/>
  <c r="C679" i="34"/>
  <c r="D679" i="34"/>
  <c r="C680" i="34"/>
  <c r="D680" i="34"/>
  <c r="C681" i="34"/>
  <c r="D681" i="34"/>
  <c r="C682" i="34"/>
  <c r="D682" i="34"/>
  <c r="C683" i="34"/>
  <c r="D683" i="34"/>
  <c r="C684" i="34"/>
  <c r="D684" i="34"/>
  <c r="C685" i="34"/>
  <c r="D685" i="34"/>
  <c r="C686" i="34"/>
  <c r="D686" i="34"/>
  <c r="C687" i="34"/>
  <c r="D687" i="34"/>
  <c r="C688" i="34"/>
  <c r="D688" i="34"/>
  <c r="C689" i="34"/>
  <c r="D689" i="34"/>
  <c r="C690" i="34"/>
  <c r="D690" i="34"/>
  <c r="C691" i="34"/>
  <c r="D691" i="34"/>
  <c r="C692" i="34"/>
  <c r="D692" i="34"/>
  <c r="C693" i="34"/>
  <c r="D693" i="34"/>
  <c r="C694" i="34"/>
  <c r="D694" i="34"/>
  <c r="C695" i="34"/>
  <c r="D695" i="34"/>
  <c r="C696" i="34"/>
  <c r="D696" i="34"/>
  <c r="C697" i="34"/>
  <c r="D697" i="34"/>
  <c r="C698" i="34"/>
  <c r="D698" i="34"/>
  <c r="C699" i="34"/>
  <c r="D699" i="34"/>
  <c r="C700" i="34"/>
  <c r="D700" i="34"/>
  <c r="C701" i="34"/>
  <c r="D701" i="34"/>
  <c r="C702" i="34"/>
  <c r="D702" i="34"/>
  <c r="C703" i="34"/>
  <c r="D703" i="34"/>
  <c r="C704" i="34"/>
  <c r="D704" i="34"/>
  <c r="C705" i="34"/>
  <c r="D705" i="34"/>
  <c r="C706" i="34"/>
  <c r="D706" i="34"/>
  <c r="C707" i="34"/>
  <c r="D707" i="34"/>
  <c r="C708" i="34"/>
  <c r="D708" i="34"/>
  <c r="C709" i="34"/>
  <c r="D709" i="34"/>
  <c r="C710" i="34"/>
  <c r="D710" i="34"/>
  <c r="C711" i="34"/>
  <c r="D711" i="34"/>
  <c r="C712" i="34"/>
  <c r="D712" i="34"/>
  <c r="C713" i="34"/>
  <c r="D713" i="34"/>
  <c r="E612" i="34"/>
  <c r="E645" i="34"/>
  <c r="E624" i="34"/>
  <c r="F624" i="34"/>
  <c r="F612" i="34"/>
  <c r="F645" i="34"/>
  <c r="E625" i="34"/>
  <c r="F625" i="34"/>
  <c r="G625" i="34"/>
  <c r="G612" i="34"/>
  <c r="G645" i="34"/>
  <c r="L647" i="34"/>
  <c r="L716" i="34"/>
  <c r="E631" i="34"/>
  <c r="F631" i="34"/>
  <c r="G631" i="34"/>
  <c r="K644" i="34"/>
  <c r="K716" i="34"/>
  <c r="E630" i="34"/>
  <c r="F630" i="34"/>
  <c r="G630" i="34"/>
  <c r="J630" i="34"/>
  <c r="J716" i="34"/>
  <c r="E629" i="34"/>
  <c r="F629" i="34"/>
  <c r="G629" i="34"/>
  <c r="I629" i="34"/>
  <c r="I716" i="34"/>
  <c r="E626" i="34"/>
  <c r="F626" i="34"/>
  <c r="G626" i="34"/>
  <c r="H628" i="34"/>
  <c r="H716" i="34"/>
  <c r="G716" i="34"/>
  <c r="F716" i="34"/>
  <c r="E716" i="34"/>
  <c r="D716" i="34"/>
  <c r="C716" i="34"/>
  <c r="E668" i="34"/>
  <c r="F668" i="34"/>
  <c r="G668" i="34"/>
  <c r="M668" i="34"/>
  <c r="M715" i="34"/>
  <c r="L612" i="34"/>
  <c r="L668" i="34"/>
  <c r="L715" i="34"/>
  <c r="K612" i="34"/>
  <c r="K668" i="34"/>
  <c r="K715" i="34"/>
  <c r="J612" i="34"/>
  <c r="J631" i="34"/>
  <c r="J668" i="34"/>
  <c r="J715" i="34"/>
  <c r="I612" i="34"/>
  <c r="I630" i="34"/>
  <c r="I668" i="34"/>
  <c r="I715" i="34"/>
  <c r="H612" i="34"/>
  <c r="H629" i="34"/>
  <c r="H668" i="34"/>
  <c r="H715" i="34"/>
  <c r="G715" i="34"/>
  <c r="F627" i="34"/>
  <c r="F628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6" i="34"/>
  <c r="F647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5" i="34"/>
  <c r="E627" i="34"/>
  <c r="E628" i="34"/>
  <c r="E632" i="34"/>
  <c r="E633" i="34"/>
  <c r="E634" i="34"/>
  <c r="E635" i="34"/>
  <c r="E636" i="34"/>
  <c r="E637" i="34"/>
  <c r="E638" i="34"/>
  <c r="E639" i="34"/>
  <c r="E640" i="34"/>
  <c r="E641" i="34"/>
  <c r="E642" i="34"/>
  <c r="E643" i="34"/>
  <c r="E644" i="34"/>
  <c r="E646" i="34"/>
  <c r="E647" i="34"/>
  <c r="E669" i="34"/>
  <c r="E670" i="34"/>
  <c r="E671" i="34"/>
  <c r="E672" i="34"/>
  <c r="E673" i="34"/>
  <c r="E674" i="34"/>
  <c r="E675" i="34"/>
  <c r="E676" i="34"/>
  <c r="E677" i="34"/>
  <c r="E678" i="34"/>
  <c r="E679" i="34"/>
  <c r="E680" i="34"/>
  <c r="E681" i="34"/>
  <c r="E682" i="34"/>
  <c r="E683" i="34"/>
  <c r="E684" i="34"/>
  <c r="E685" i="34"/>
  <c r="E686" i="34"/>
  <c r="E687" i="34"/>
  <c r="E688" i="34"/>
  <c r="E689" i="34"/>
  <c r="E690" i="34"/>
  <c r="E691" i="34"/>
  <c r="E692" i="34"/>
  <c r="E693" i="34"/>
  <c r="E694" i="34"/>
  <c r="E695" i="34"/>
  <c r="E696" i="34"/>
  <c r="E697" i="34"/>
  <c r="E698" i="34"/>
  <c r="E699" i="34"/>
  <c r="E700" i="34"/>
  <c r="E701" i="34"/>
  <c r="E702" i="34"/>
  <c r="E703" i="34"/>
  <c r="E704" i="34"/>
  <c r="E705" i="34"/>
  <c r="E706" i="34"/>
  <c r="E707" i="34"/>
  <c r="E708" i="34"/>
  <c r="E709" i="34"/>
  <c r="E710" i="34"/>
  <c r="E711" i="34"/>
  <c r="E712" i="34"/>
  <c r="E713" i="34"/>
  <c r="E715" i="34"/>
  <c r="D715" i="34"/>
  <c r="C715" i="34"/>
  <c r="G713" i="34"/>
  <c r="M713" i="34"/>
  <c r="L713" i="34"/>
  <c r="K713" i="34"/>
  <c r="J713" i="34"/>
  <c r="I713" i="34"/>
  <c r="H713" i="34"/>
  <c r="G712" i="34"/>
  <c r="M712" i="34"/>
  <c r="L712" i="34"/>
  <c r="K712" i="34"/>
  <c r="J712" i="34"/>
  <c r="I712" i="34"/>
  <c r="H712" i="34"/>
  <c r="G711" i="34"/>
  <c r="M711" i="34"/>
  <c r="L711" i="34"/>
  <c r="K711" i="34"/>
  <c r="J711" i="34"/>
  <c r="I711" i="34"/>
  <c r="H711" i="34"/>
  <c r="G710" i="34"/>
  <c r="M710" i="34"/>
  <c r="L710" i="34"/>
  <c r="K710" i="34"/>
  <c r="J710" i="34"/>
  <c r="I710" i="34"/>
  <c r="H710" i="34"/>
  <c r="G709" i="34"/>
  <c r="M709" i="34"/>
  <c r="L709" i="34"/>
  <c r="K709" i="34"/>
  <c r="J709" i="34"/>
  <c r="I709" i="34"/>
  <c r="H709" i="34"/>
  <c r="G708" i="34"/>
  <c r="M708" i="34"/>
  <c r="L708" i="34"/>
  <c r="K708" i="34"/>
  <c r="J708" i="34"/>
  <c r="I708" i="34"/>
  <c r="H708" i="34"/>
  <c r="G707" i="34"/>
  <c r="M707" i="34"/>
  <c r="L707" i="34"/>
  <c r="K707" i="34"/>
  <c r="J707" i="34"/>
  <c r="I707" i="34"/>
  <c r="H707" i="34"/>
  <c r="G706" i="34"/>
  <c r="M706" i="34"/>
  <c r="L706" i="34"/>
  <c r="K706" i="34"/>
  <c r="J706" i="34"/>
  <c r="I706" i="34"/>
  <c r="H706" i="34"/>
  <c r="G705" i="34"/>
  <c r="M705" i="34"/>
  <c r="L705" i="34"/>
  <c r="K705" i="34"/>
  <c r="J705" i="34"/>
  <c r="I705" i="34"/>
  <c r="H705" i="34"/>
  <c r="G704" i="34"/>
  <c r="M704" i="34"/>
  <c r="L704" i="34"/>
  <c r="K704" i="34"/>
  <c r="J704" i="34"/>
  <c r="I704" i="34"/>
  <c r="H704" i="34"/>
  <c r="G703" i="34"/>
  <c r="M703" i="34"/>
  <c r="L703" i="34"/>
  <c r="K703" i="34"/>
  <c r="J703" i="34"/>
  <c r="I703" i="34"/>
  <c r="H703" i="34"/>
  <c r="G702" i="34"/>
  <c r="M702" i="34"/>
  <c r="L702" i="34"/>
  <c r="K702" i="34"/>
  <c r="J702" i="34"/>
  <c r="I702" i="34"/>
  <c r="H702" i="34"/>
  <c r="G701" i="34"/>
  <c r="M701" i="34"/>
  <c r="L701" i="34"/>
  <c r="K701" i="34"/>
  <c r="J701" i="34"/>
  <c r="I701" i="34"/>
  <c r="H701" i="34"/>
  <c r="G700" i="34"/>
  <c r="M700" i="34"/>
  <c r="L700" i="34"/>
  <c r="K700" i="34"/>
  <c r="J700" i="34"/>
  <c r="I700" i="34"/>
  <c r="H700" i="34"/>
  <c r="G699" i="34"/>
  <c r="M699" i="34"/>
  <c r="L699" i="34"/>
  <c r="K699" i="34"/>
  <c r="J699" i="34"/>
  <c r="I699" i="34"/>
  <c r="H699" i="34"/>
  <c r="G698" i="34"/>
  <c r="M698" i="34"/>
  <c r="L698" i="34"/>
  <c r="K698" i="34"/>
  <c r="J698" i="34"/>
  <c r="I698" i="34"/>
  <c r="H698" i="34"/>
  <c r="G697" i="34"/>
  <c r="M697" i="34"/>
  <c r="L697" i="34"/>
  <c r="K697" i="34"/>
  <c r="J697" i="34"/>
  <c r="I697" i="34"/>
  <c r="H697" i="34"/>
  <c r="G696" i="34"/>
  <c r="M696" i="34"/>
  <c r="L696" i="34"/>
  <c r="K696" i="34"/>
  <c r="J696" i="34"/>
  <c r="I696" i="34"/>
  <c r="H696" i="34"/>
  <c r="G695" i="34"/>
  <c r="M695" i="34"/>
  <c r="L695" i="34"/>
  <c r="K695" i="34"/>
  <c r="J695" i="34"/>
  <c r="I695" i="34"/>
  <c r="H695" i="34"/>
  <c r="G694" i="34"/>
  <c r="M694" i="34"/>
  <c r="L694" i="34"/>
  <c r="K694" i="34"/>
  <c r="J694" i="34"/>
  <c r="I694" i="34"/>
  <c r="H694" i="34"/>
  <c r="G693" i="34"/>
  <c r="M693" i="34"/>
  <c r="L693" i="34"/>
  <c r="K693" i="34"/>
  <c r="J693" i="34"/>
  <c r="I693" i="34"/>
  <c r="H693" i="34"/>
  <c r="G692" i="34"/>
  <c r="M692" i="34"/>
  <c r="L692" i="34"/>
  <c r="K692" i="34"/>
  <c r="J692" i="34"/>
  <c r="I692" i="34"/>
  <c r="H692" i="34"/>
  <c r="G691" i="34"/>
  <c r="M691" i="34"/>
  <c r="L691" i="34"/>
  <c r="K691" i="34"/>
  <c r="J691" i="34"/>
  <c r="I691" i="34"/>
  <c r="H691" i="34"/>
  <c r="G690" i="34"/>
  <c r="M690" i="34"/>
  <c r="L690" i="34"/>
  <c r="K690" i="34"/>
  <c r="J690" i="34"/>
  <c r="I690" i="34"/>
  <c r="H690" i="34"/>
  <c r="G689" i="34"/>
  <c r="M689" i="34"/>
  <c r="L689" i="34"/>
  <c r="K689" i="34"/>
  <c r="J689" i="34"/>
  <c r="I689" i="34"/>
  <c r="H689" i="34"/>
  <c r="G688" i="34"/>
  <c r="M688" i="34"/>
  <c r="L688" i="34"/>
  <c r="K688" i="34"/>
  <c r="J688" i="34"/>
  <c r="I688" i="34"/>
  <c r="H688" i="34"/>
  <c r="G687" i="34"/>
  <c r="M687" i="34"/>
  <c r="L687" i="34"/>
  <c r="K687" i="34"/>
  <c r="J687" i="34"/>
  <c r="I687" i="34"/>
  <c r="H687" i="34"/>
  <c r="G686" i="34"/>
  <c r="M686" i="34"/>
  <c r="L686" i="34"/>
  <c r="K686" i="34"/>
  <c r="J686" i="34"/>
  <c r="I686" i="34"/>
  <c r="H686" i="34"/>
  <c r="G685" i="34"/>
  <c r="M685" i="34"/>
  <c r="L685" i="34"/>
  <c r="K685" i="34"/>
  <c r="J685" i="34"/>
  <c r="I685" i="34"/>
  <c r="H685" i="34"/>
  <c r="G684" i="34"/>
  <c r="M684" i="34"/>
  <c r="L684" i="34"/>
  <c r="K684" i="34"/>
  <c r="J684" i="34"/>
  <c r="I684" i="34"/>
  <c r="H684" i="34"/>
  <c r="G683" i="34"/>
  <c r="M683" i="34"/>
  <c r="L683" i="34"/>
  <c r="K683" i="34"/>
  <c r="J683" i="34"/>
  <c r="I683" i="34"/>
  <c r="H683" i="34"/>
  <c r="G682" i="34"/>
  <c r="M682" i="34"/>
  <c r="L682" i="34"/>
  <c r="K682" i="34"/>
  <c r="J682" i="34"/>
  <c r="I682" i="34"/>
  <c r="H682" i="34"/>
  <c r="G681" i="34"/>
  <c r="M681" i="34"/>
  <c r="L681" i="34"/>
  <c r="K681" i="34"/>
  <c r="J681" i="34"/>
  <c r="I681" i="34"/>
  <c r="H681" i="34"/>
  <c r="G680" i="34"/>
  <c r="M680" i="34"/>
  <c r="L680" i="34"/>
  <c r="K680" i="34"/>
  <c r="J680" i="34"/>
  <c r="I680" i="34"/>
  <c r="H680" i="34"/>
  <c r="G679" i="34"/>
  <c r="M679" i="34"/>
  <c r="L679" i="34"/>
  <c r="K679" i="34"/>
  <c r="J679" i="34"/>
  <c r="I679" i="34"/>
  <c r="H679" i="34"/>
  <c r="G678" i="34"/>
  <c r="M678" i="34"/>
  <c r="L678" i="34"/>
  <c r="K678" i="34"/>
  <c r="J678" i="34"/>
  <c r="I678" i="34"/>
  <c r="H678" i="34"/>
  <c r="G677" i="34"/>
  <c r="M677" i="34"/>
  <c r="L677" i="34"/>
  <c r="K677" i="34"/>
  <c r="J677" i="34"/>
  <c r="I677" i="34"/>
  <c r="H677" i="34"/>
  <c r="G676" i="34"/>
  <c r="M676" i="34"/>
  <c r="L676" i="34"/>
  <c r="K676" i="34"/>
  <c r="J676" i="34"/>
  <c r="I676" i="34"/>
  <c r="H676" i="34"/>
  <c r="G675" i="34"/>
  <c r="M675" i="34"/>
  <c r="L675" i="34"/>
  <c r="K675" i="34"/>
  <c r="J675" i="34"/>
  <c r="I675" i="34"/>
  <c r="H675" i="34"/>
  <c r="G674" i="34"/>
  <c r="M674" i="34"/>
  <c r="L674" i="34"/>
  <c r="K674" i="34"/>
  <c r="J674" i="34"/>
  <c r="I674" i="34"/>
  <c r="H674" i="34"/>
  <c r="G673" i="34"/>
  <c r="M673" i="34"/>
  <c r="L673" i="34"/>
  <c r="K673" i="34"/>
  <c r="J673" i="34"/>
  <c r="I673" i="34"/>
  <c r="H673" i="34"/>
  <c r="G672" i="34"/>
  <c r="M672" i="34"/>
  <c r="L672" i="34"/>
  <c r="K672" i="34"/>
  <c r="J672" i="34"/>
  <c r="I672" i="34"/>
  <c r="H672" i="34"/>
  <c r="G671" i="34"/>
  <c r="M671" i="34"/>
  <c r="L671" i="34"/>
  <c r="K671" i="34"/>
  <c r="J671" i="34"/>
  <c r="I671" i="34"/>
  <c r="H671" i="34"/>
  <c r="G670" i="34"/>
  <c r="M670" i="34"/>
  <c r="L670" i="34"/>
  <c r="K670" i="34"/>
  <c r="J670" i="34"/>
  <c r="I670" i="34"/>
  <c r="H670" i="34"/>
  <c r="G669" i="34"/>
  <c r="M669" i="34"/>
  <c r="L669" i="34"/>
  <c r="K669" i="34"/>
  <c r="J669" i="34"/>
  <c r="I669" i="34"/>
  <c r="H669" i="34"/>
  <c r="J647" i="34"/>
  <c r="I647" i="34"/>
  <c r="H647" i="34"/>
  <c r="G647" i="34"/>
  <c r="J646" i="34"/>
  <c r="I646" i="34"/>
  <c r="H646" i="34"/>
  <c r="G646" i="34"/>
  <c r="J645" i="34"/>
  <c r="I645" i="34"/>
  <c r="H645" i="34"/>
  <c r="J644" i="34"/>
  <c r="I644" i="34"/>
  <c r="H644" i="34"/>
  <c r="G644" i="34"/>
  <c r="J643" i="34"/>
  <c r="I643" i="34"/>
  <c r="H643" i="34"/>
  <c r="G643" i="34"/>
  <c r="J642" i="34"/>
  <c r="I642" i="34"/>
  <c r="H642" i="34"/>
  <c r="G642" i="34"/>
  <c r="J641" i="34"/>
  <c r="I641" i="34"/>
  <c r="H641" i="34"/>
  <c r="G641" i="34"/>
  <c r="J640" i="34"/>
  <c r="I640" i="34"/>
  <c r="H640" i="34"/>
  <c r="G640" i="34"/>
  <c r="J639" i="34"/>
  <c r="I639" i="34"/>
  <c r="H639" i="34"/>
  <c r="G639" i="34"/>
  <c r="J638" i="34"/>
  <c r="I638" i="34"/>
  <c r="H638" i="34"/>
  <c r="G638" i="34"/>
  <c r="J637" i="34"/>
  <c r="I637" i="34"/>
  <c r="H637" i="34"/>
  <c r="G637" i="34"/>
  <c r="J636" i="34"/>
  <c r="I636" i="34"/>
  <c r="H636" i="34"/>
  <c r="G636" i="34"/>
  <c r="J635" i="34"/>
  <c r="I635" i="34"/>
  <c r="H635" i="34"/>
  <c r="G635" i="34"/>
  <c r="J634" i="34"/>
  <c r="I634" i="34"/>
  <c r="H634" i="34"/>
  <c r="G634" i="34"/>
  <c r="J633" i="34"/>
  <c r="I633" i="34"/>
  <c r="H633" i="34"/>
  <c r="G633" i="34"/>
  <c r="J632" i="34"/>
  <c r="I632" i="34"/>
  <c r="H632" i="34"/>
  <c r="G632" i="34"/>
  <c r="I631" i="34"/>
  <c r="H631" i="34"/>
  <c r="H630" i="34"/>
  <c r="G628" i="34"/>
  <c r="G627" i="34"/>
  <c r="CE94" i="24"/>
  <c r="I384" i="32"/>
  <c r="D384" i="32"/>
  <c r="C384" i="32"/>
  <c r="CE93" i="24"/>
  <c r="I383" i="32"/>
  <c r="D383" i="32"/>
  <c r="C383" i="32"/>
  <c r="CE92" i="24"/>
  <c r="I382" i="32"/>
  <c r="D382" i="32"/>
  <c r="C382" i="32"/>
  <c r="CE91" i="24"/>
  <c r="I381" i="32"/>
  <c r="D381" i="32"/>
  <c r="C381" i="32"/>
  <c r="CE90" i="24"/>
  <c r="I380" i="32"/>
  <c r="D380" i="32"/>
  <c r="C380" i="32"/>
  <c r="CE89" i="24"/>
  <c r="I378" i="32"/>
  <c r="D378" i="32"/>
  <c r="C378" i="32"/>
  <c r="CE88" i="24"/>
  <c r="I377" i="32"/>
  <c r="D377" i="32"/>
  <c r="C377" i="32"/>
  <c r="CE87" i="24"/>
  <c r="I376" i="32"/>
  <c r="D376" i="32"/>
  <c r="C376" i="32"/>
  <c r="I374" i="32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2"/>
  <c r="E373" i="32"/>
  <c r="D373" i="32"/>
  <c r="C373" i="32"/>
  <c r="CE84" i="24"/>
  <c r="I372" i="32"/>
  <c r="E372" i="32"/>
  <c r="D372" i="32"/>
  <c r="C372" i="32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2"/>
  <c r="E371" i="32"/>
  <c r="D371" i="32"/>
  <c r="C371" i="32"/>
  <c r="CE68" i="24"/>
  <c r="I370" i="32"/>
  <c r="D370" i="32"/>
  <c r="C370" i="32"/>
  <c r="CE67" i="24"/>
  <c r="I369" i="32"/>
  <c r="D369" i="32"/>
  <c r="C369" i="32"/>
  <c r="CE66" i="24"/>
  <c r="I368" i="32"/>
  <c r="D368" i="32"/>
  <c r="C368" i="32"/>
  <c r="CE65" i="24"/>
  <c r="I367" i="32"/>
  <c r="D367" i="32"/>
  <c r="C367" i="32"/>
  <c r="CE64" i="24"/>
  <c r="I366" i="32"/>
  <c r="D366" i="32"/>
  <c r="C366" i="32"/>
  <c r="CE63" i="24"/>
  <c r="I365" i="32"/>
  <c r="D365" i="32"/>
  <c r="C365" i="32"/>
  <c r="CE62" i="24"/>
  <c r="I364" i="32"/>
  <c r="D364" i="32"/>
  <c r="C364" i="32"/>
  <c r="CE61" i="24"/>
  <c r="I363" i="32"/>
  <c r="D363" i="32"/>
  <c r="C363" i="32"/>
  <c r="I362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1" i="32"/>
  <c r="H341" i="32"/>
  <c r="G341" i="32"/>
  <c r="F341" i="32"/>
  <c r="E341" i="32"/>
  <c r="D341" i="32"/>
  <c r="C341" i="32"/>
  <c r="I340" i="32"/>
  <c r="H340" i="32"/>
  <c r="G340" i="32"/>
  <c r="F340" i="32"/>
  <c r="E340" i="32"/>
  <c r="D340" i="32"/>
  <c r="C340" i="32"/>
  <c r="I339" i="32"/>
  <c r="H339" i="32"/>
  <c r="G339" i="32"/>
  <c r="F339" i="32"/>
  <c r="E339" i="32"/>
  <c r="D339" i="32"/>
  <c r="C339" i="32"/>
  <c r="I338" i="32"/>
  <c r="H338" i="32"/>
  <c r="G338" i="32"/>
  <c r="F338" i="32"/>
  <c r="E338" i="32"/>
  <c r="D338" i="32"/>
  <c r="C338" i="32"/>
  <c r="I337" i="32"/>
  <c r="H337" i="32"/>
  <c r="G337" i="32"/>
  <c r="F337" i="32"/>
  <c r="E337" i="32"/>
  <c r="D337" i="32"/>
  <c r="C337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2" i="32"/>
  <c r="H332" i="32"/>
  <c r="G332" i="32"/>
  <c r="F332" i="32"/>
  <c r="E332" i="32"/>
  <c r="D332" i="32"/>
  <c r="C332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9" i="32"/>
  <c r="H309" i="32"/>
  <c r="G309" i="32"/>
  <c r="F309" i="32"/>
  <c r="E309" i="32"/>
  <c r="D309" i="32"/>
  <c r="C309" i="32"/>
  <c r="I308" i="32"/>
  <c r="H308" i="32"/>
  <c r="G308" i="32"/>
  <c r="F308" i="32"/>
  <c r="E308" i="32"/>
  <c r="D308" i="32"/>
  <c r="C308" i="32"/>
  <c r="I307" i="32"/>
  <c r="H307" i="32"/>
  <c r="G307" i="32"/>
  <c r="F307" i="32"/>
  <c r="E307" i="32"/>
  <c r="D307" i="32"/>
  <c r="C307" i="32"/>
  <c r="I306" i="32"/>
  <c r="H306" i="32"/>
  <c r="G306" i="32"/>
  <c r="F306" i="32"/>
  <c r="E306" i="32"/>
  <c r="D306" i="32"/>
  <c r="C306" i="32"/>
  <c r="I305" i="32"/>
  <c r="H305" i="32"/>
  <c r="G305" i="32"/>
  <c r="F305" i="32"/>
  <c r="E305" i="32"/>
  <c r="D305" i="32"/>
  <c r="C305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300" i="32"/>
  <c r="H300" i="32"/>
  <c r="G300" i="32"/>
  <c r="F300" i="32"/>
  <c r="E300" i="32"/>
  <c r="D300" i="32"/>
  <c r="C300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7" i="32"/>
  <c r="H277" i="32"/>
  <c r="G277" i="32"/>
  <c r="F277" i="32"/>
  <c r="E277" i="32"/>
  <c r="D277" i="32"/>
  <c r="C277" i="32"/>
  <c r="I276" i="32"/>
  <c r="H276" i="32"/>
  <c r="G276" i="32"/>
  <c r="F276" i="32"/>
  <c r="E276" i="32"/>
  <c r="D276" i="32"/>
  <c r="C276" i="32"/>
  <c r="I275" i="32"/>
  <c r="H275" i="32"/>
  <c r="G275" i="32"/>
  <c r="F275" i="32"/>
  <c r="E275" i="32"/>
  <c r="D275" i="32"/>
  <c r="C275" i="32"/>
  <c r="I274" i="32"/>
  <c r="H274" i="32"/>
  <c r="G274" i="32"/>
  <c r="F274" i="32"/>
  <c r="E274" i="32"/>
  <c r="D274" i="32"/>
  <c r="C274" i="32"/>
  <c r="I273" i="32"/>
  <c r="H273" i="32"/>
  <c r="G273" i="32"/>
  <c r="F273" i="32"/>
  <c r="E273" i="32"/>
  <c r="D273" i="32"/>
  <c r="C273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8" i="32"/>
  <c r="H268" i="32"/>
  <c r="G268" i="32"/>
  <c r="F268" i="32"/>
  <c r="E268" i="32"/>
  <c r="D268" i="32"/>
  <c r="C268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5" i="32"/>
  <c r="H245" i="32"/>
  <c r="G245" i="32"/>
  <c r="F245" i="32"/>
  <c r="E245" i="32"/>
  <c r="D245" i="32"/>
  <c r="C245" i="32"/>
  <c r="I244" i="32"/>
  <c r="H244" i="32"/>
  <c r="G244" i="32"/>
  <c r="F244" i="32"/>
  <c r="E244" i="32"/>
  <c r="D244" i="32"/>
  <c r="C244" i="32"/>
  <c r="I243" i="32"/>
  <c r="H243" i="32"/>
  <c r="G243" i="32"/>
  <c r="F243" i="32"/>
  <c r="E243" i="32"/>
  <c r="D243" i="32"/>
  <c r="C243" i="32"/>
  <c r="I242" i="32"/>
  <c r="H242" i="32"/>
  <c r="G242" i="32"/>
  <c r="F242" i="32"/>
  <c r="E242" i="32"/>
  <c r="D242" i="32"/>
  <c r="C242" i="32"/>
  <c r="I241" i="32"/>
  <c r="H241" i="32"/>
  <c r="G241" i="32"/>
  <c r="F241" i="32"/>
  <c r="E241" i="32"/>
  <c r="D241" i="32"/>
  <c r="C241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6" i="32"/>
  <c r="H236" i="32"/>
  <c r="G236" i="32"/>
  <c r="F236" i="32"/>
  <c r="E236" i="32"/>
  <c r="D236" i="32"/>
  <c r="C236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D218" i="32"/>
  <c r="C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713" i="24"/>
  <c r="E625" i="24"/>
  <c r="F625" i="24"/>
  <c r="G625" i="24"/>
  <c r="G612" i="24"/>
  <c r="G713" i="24"/>
  <c r="M713" i="24"/>
  <c r="F215" i="32"/>
  <c r="E712" i="24"/>
  <c r="F712" i="24"/>
  <c r="G712" i="24"/>
  <c r="M712" i="24"/>
  <c r="E215" i="32"/>
  <c r="E711" i="24"/>
  <c r="F711" i="24"/>
  <c r="G711" i="24"/>
  <c r="M711" i="24"/>
  <c r="D215" i="32"/>
  <c r="E710" i="24"/>
  <c r="F710" i="24"/>
  <c r="G710" i="24"/>
  <c r="M710" i="24"/>
  <c r="C215" i="32"/>
  <c r="I213" i="32"/>
  <c r="H213" i="32"/>
  <c r="G213" i="32"/>
  <c r="F213" i="32"/>
  <c r="E213" i="32"/>
  <c r="D213" i="32"/>
  <c r="C213" i="32"/>
  <c r="I212" i="32"/>
  <c r="H212" i="32"/>
  <c r="G212" i="32"/>
  <c r="F212" i="32"/>
  <c r="E212" i="32"/>
  <c r="D212" i="32"/>
  <c r="C212" i="32"/>
  <c r="I211" i="32"/>
  <c r="H211" i="32"/>
  <c r="G211" i="32"/>
  <c r="F211" i="32"/>
  <c r="E211" i="32"/>
  <c r="D211" i="32"/>
  <c r="C211" i="32"/>
  <c r="I210" i="32"/>
  <c r="H210" i="32"/>
  <c r="G210" i="32"/>
  <c r="F210" i="32"/>
  <c r="E210" i="32"/>
  <c r="D210" i="32"/>
  <c r="C210" i="32"/>
  <c r="I209" i="32"/>
  <c r="H209" i="32"/>
  <c r="G209" i="32"/>
  <c r="F209" i="32"/>
  <c r="E209" i="32"/>
  <c r="D209" i="32"/>
  <c r="C209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4" i="32"/>
  <c r="H204" i="32"/>
  <c r="G204" i="32"/>
  <c r="F204" i="32"/>
  <c r="E204" i="32"/>
  <c r="D204" i="32"/>
  <c r="C204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H186" i="32"/>
  <c r="G186" i="32"/>
  <c r="F186" i="32"/>
  <c r="E186" i="32"/>
  <c r="D186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E709" i="24"/>
  <c r="F709" i="24"/>
  <c r="G709" i="24"/>
  <c r="M709" i="24"/>
  <c r="I183" i="32"/>
  <c r="E708" i="24"/>
  <c r="F708" i="24"/>
  <c r="G708" i="24"/>
  <c r="M708" i="24"/>
  <c r="H183" i="32"/>
  <c r="E707" i="24"/>
  <c r="F707" i="24"/>
  <c r="G707" i="24"/>
  <c r="M707" i="24"/>
  <c r="G183" i="32"/>
  <c r="E706" i="24"/>
  <c r="F706" i="24"/>
  <c r="G706" i="24"/>
  <c r="M706" i="24"/>
  <c r="F183" i="32"/>
  <c r="E705" i="24"/>
  <c r="F705" i="24"/>
  <c r="G705" i="24"/>
  <c r="M705" i="24"/>
  <c r="E183" i="32"/>
  <c r="E704" i="24"/>
  <c r="F704" i="24"/>
  <c r="G704" i="24"/>
  <c r="M704" i="24"/>
  <c r="D183" i="32"/>
  <c r="E703" i="24"/>
  <c r="F703" i="24"/>
  <c r="G703" i="24"/>
  <c r="M703" i="24"/>
  <c r="C183" i="32"/>
  <c r="I181" i="32"/>
  <c r="H181" i="32"/>
  <c r="G181" i="32"/>
  <c r="F181" i="32"/>
  <c r="E181" i="32"/>
  <c r="D181" i="32"/>
  <c r="C181" i="32"/>
  <c r="I180" i="32"/>
  <c r="H180" i="32"/>
  <c r="G180" i="32"/>
  <c r="F180" i="32"/>
  <c r="E180" i="32"/>
  <c r="D180" i="32"/>
  <c r="C180" i="32"/>
  <c r="I179" i="32"/>
  <c r="H179" i="32"/>
  <c r="G179" i="32"/>
  <c r="F179" i="32"/>
  <c r="E179" i="32"/>
  <c r="D179" i="32"/>
  <c r="C179" i="32"/>
  <c r="I178" i="32"/>
  <c r="H178" i="32"/>
  <c r="G178" i="32"/>
  <c r="F178" i="32"/>
  <c r="E178" i="32"/>
  <c r="D178" i="32"/>
  <c r="C178" i="32"/>
  <c r="I177" i="32"/>
  <c r="H177" i="32"/>
  <c r="G177" i="32"/>
  <c r="F177" i="32"/>
  <c r="E177" i="32"/>
  <c r="D177" i="32"/>
  <c r="C177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2" i="32"/>
  <c r="H172" i="32"/>
  <c r="G172" i="32"/>
  <c r="F172" i="32"/>
  <c r="E172" i="32"/>
  <c r="D172" i="32"/>
  <c r="C172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H154" i="32"/>
  <c r="G154" i="32"/>
  <c r="F154" i="32"/>
  <c r="E154" i="32"/>
  <c r="D154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E702" i="24"/>
  <c r="F702" i="24"/>
  <c r="G702" i="24"/>
  <c r="M702" i="24"/>
  <c r="I151" i="32"/>
  <c r="E701" i="24"/>
  <c r="F701" i="24"/>
  <c r="G701" i="24"/>
  <c r="M701" i="24"/>
  <c r="H151" i="32"/>
  <c r="E700" i="24"/>
  <c r="F700" i="24"/>
  <c r="G700" i="24"/>
  <c r="M700" i="24"/>
  <c r="G151" i="32"/>
  <c r="E699" i="24"/>
  <c r="F699" i="24"/>
  <c r="G699" i="24"/>
  <c r="M699" i="24"/>
  <c r="F151" i="32"/>
  <c r="E698" i="24"/>
  <c r="F698" i="24"/>
  <c r="G698" i="24"/>
  <c r="M698" i="24"/>
  <c r="E151" i="32"/>
  <c r="E697" i="24"/>
  <c r="F697" i="24"/>
  <c r="G697" i="24"/>
  <c r="M697" i="24"/>
  <c r="D151" i="32"/>
  <c r="E696" i="24"/>
  <c r="F696" i="24"/>
  <c r="G696" i="24"/>
  <c r="M696" i="24"/>
  <c r="C151" i="32"/>
  <c r="I149" i="32"/>
  <c r="H149" i="32"/>
  <c r="G149" i="32"/>
  <c r="F149" i="32"/>
  <c r="E149" i="32"/>
  <c r="D149" i="32"/>
  <c r="C149" i="32"/>
  <c r="I148" i="32"/>
  <c r="H148" i="32"/>
  <c r="G148" i="32"/>
  <c r="F148" i="32"/>
  <c r="E148" i="32"/>
  <c r="D148" i="32"/>
  <c r="C148" i="32"/>
  <c r="I147" i="32"/>
  <c r="H147" i="32"/>
  <c r="G147" i="32"/>
  <c r="F147" i="32"/>
  <c r="E147" i="32"/>
  <c r="D147" i="32"/>
  <c r="C147" i="32"/>
  <c r="I146" i="32"/>
  <c r="H146" i="32"/>
  <c r="G146" i="32"/>
  <c r="F146" i="32"/>
  <c r="E146" i="32"/>
  <c r="D146" i="32"/>
  <c r="C146" i="32"/>
  <c r="I145" i="32"/>
  <c r="H145" i="32"/>
  <c r="G145" i="32"/>
  <c r="F145" i="32"/>
  <c r="E145" i="32"/>
  <c r="D145" i="32"/>
  <c r="C145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40" i="32"/>
  <c r="H140" i="32"/>
  <c r="G140" i="32"/>
  <c r="F140" i="32"/>
  <c r="E140" i="32"/>
  <c r="D140" i="32"/>
  <c r="C140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H122" i="32"/>
  <c r="G122" i="32"/>
  <c r="F122" i="32"/>
  <c r="E122" i="32"/>
  <c r="D122" i="32"/>
  <c r="C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E695" i="24"/>
  <c r="F695" i="24"/>
  <c r="G695" i="24"/>
  <c r="M695" i="24"/>
  <c r="I119" i="32"/>
  <c r="E694" i="24"/>
  <c r="F694" i="24"/>
  <c r="G694" i="24"/>
  <c r="M694" i="24"/>
  <c r="H119" i="32"/>
  <c r="E693" i="24"/>
  <c r="F693" i="24"/>
  <c r="G693" i="24"/>
  <c r="M693" i="24"/>
  <c r="G119" i="32"/>
  <c r="E692" i="24"/>
  <c r="F692" i="24"/>
  <c r="G692" i="24"/>
  <c r="M692" i="24"/>
  <c r="F119" i="32"/>
  <c r="E691" i="24"/>
  <c r="F691" i="24"/>
  <c r="G691" i="24"/>
  <c r="M691" i="24"/>
  <c r="E119" i="32"/>
  <c r="E690" i="24"/>
  <c r="F690" i="24"/>
  <c r="G690" i="24"/>
  <c r="M690" i="24"/>
  <c r="D119" i="32"/>
  <c r="E689" i="24"/>
  <c r="F689" i="24"/>
  <c r="G689" i="24"/>
  <c r="M689" i="24"/>
  <c r="C119" i="32"/>
  <c r="I117" i="32"/>
  <c r="H117" i="32"/>
  <c r="G117" i="32"/>
  <c r="F117" i="32"/>
  <c r="E117" i="32"/>
  <c r="D117" i="32"/>
  <c r="C117" i="32"/>
  <c r="I116" i="32"/>
  <c r="H116" i="32"/>
  <c r="G116" i="32"/>
  <c r="F116" i="32"/>
  <c r="E116" i="32"/>
  <c r="D116" i="32"/>
  <c r="C116" i="32"/>
  <c r="I115" i="32"/>
  <c r="H115" i="32"/>
  <c r="G115" i="32"/>
  <c r="F115" i="32"/>
  <c r="E115" i="32"/>
  <c r="D115" i="32"/>
  <c r="C115" i="32"/>
  <c r="I114" i="32"/>
  <c r="H114" i="32"/>
  <c r="G114" i="32"/>
  <c r="F114" i="32"/>
  <c r="E114" i="32"/>
  <c r="D114" i="32"/>
  <c r="C114" i="32"/>
  <c r="I113" i="32"/>
  <c r="H113" i="32"/>
  <c r="G113" i="32"/>
  <c r="F113" i="32"/>
  <c r="E113" i="32"/>
  <c r="D113" i="32"/>
  <c r="C113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8" i="32"/>
  <c r="H108" i="32"/>
  <c r="G108" i="32"/>
  <c r="F108" i="32"/>
  <c r="E108" i="32"/>
  <c r="D108" i="32"/>
  <c r="C108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G90" i="32"/>
  <c r="F90" i="32"/>
  <c r="E90" i="32"/>
  <c r="D90" i="32"/>
  <c r="C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E688" i="24"/>
  <c r="F688" i="24"/>
  <c r="G688" i="24"/>
  <c r="M688" i="24"/>
  <c r="I87" i="32"/>
  <c r="E687" i="24"/>
  <c r="F687" i="24"/>
  <c r="G687" i="24"/>
  <c r="M687" i="24"/>
  <c r="H87" i="32"/>
  <c r="E686" i="24"/>
  <c r="F686" i="24"/>
  <c r="G686" i="24"/>
  <c r="M686" i="24"/>
  <c r="G87" i="32"/>
  <c r="E685" i="24"/>
  <c r="F685" i="24"/>
  <c r="G685" i="24"/>
  <c r="M685" i="24"/>
  <c r="F87" i="32"/>
  <c r="E684" i="24"/>
  <c r="F684" i="24"/>
  <c r="G684" i="24"/>
  <c r="M684" i="24"/>
  <c r="E87" i="32"/>
  <c r="E683" i="24"/>
  <c r="F683" i="24"/>
  <c r="G683" i="24"/>
  <c r="M683" i="24"/>
  <c r="D87" i="32"/>
  <c r="E682" i="24"/>
  <c r="F682" i="24"/>
  <c r="G682" i="24"/>
  <c r="M682" i="24"/>
  <c r="C87" i="32"/>
  <c r="I85" i="32"/>
  <c r="H85" i="32"/>
  <c r="G85" i="32"/>
  <c r="F85" i="32"/>
  <c r="E85" i="32"/>
  <c r="D85" i="32"/>
  <c r="C85" i="32"/>
  <c r="I84" i="32"/>
  <c r="H84" i="32"/>
  <c r="G84" i="32"/>
  <c r="F84" i="32"/>
  <c r="E84" i="32"/>
  <c r="D84" i="32"/>
  <c r="C84" i="32"/>
  <c r="I83" i="32"/>
  <c r="H83" i="32"/>
  <c r="G83" i="32"/>
  <c r="F83" i="32"/>
  <c r="E83" i="32"/>
  <c r="D83" i="32"/>
  <c r="C83" i="32"/>
  <c r="I82" i="32"/>
  <c r="H82" i="32"/>
  <c r="G82" i="32"/>
  <c r="F82" i="32"/>
  <c r="E82" i="32"/>
  <c r="D82" i="32"/>
  <c r="C82" i="32"/>
  <c r="I81" i="32"/>
  <c r="H81" i="32"/>
  <c r="G81" i="32"/>
  <c r="F81" i="32"/>
  <c r="E81" i="32"/>
  <c r="D81" i="32"/>
  <c r="C81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6" i="32"/>
  <c r="H76" i="32"/>
  <c r="G76" i="32"/>
  <c r="F76" i="32"/>
  <c r="E76" i="32"/>
  <c r="D76" i="32"/>
  <c r="C76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8" i="32"/>
  <c r="H58" i="32"/>
  <c r="G58" i="32"/>
  <c r="F58" i="32"/>
  <c r="E58" i="32"/>
  <c r="D58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E681" i="24"/>
  <c r="F681" i="24"/>
  <c r="G681" i="24"/>
  <c r="M681" i="24"/>
  <c r="I55" i="32"/>
  <c r="E680" i="24"/>
  <c r="F680" i="24"/>
  <c r="G680" i="24"/>
  <c r="M680" i="24"/>
  <c r="H55" i="32"/>
  <c r="G55" i="32"/>
  <c r="F55" i="32"/>
  <c r="E55" i="32"/>
  <c r="E676" i="24"/>
  <c r="F676" i="24"/>
  <c r="G676" i="24"/>
  <c r="M676" i="24"/>
  <c r="D55" i="32"/>
  <c r="E675" i="24"/>
  <c r="F675" i="24"/>
  <c r="G675" i="24"/>
  <c r="M675" i="24"/>
  <c r="C55" i="32"/>
  <c r="I53" i="32"/>
  <c r="H53" i="32"/>
  <c r="G53" i="32"/>
  <c r="F53" i="32"/>
  <c r="E53" i="32"/>
  <c r="D53" i="32"/>
  <c r="C53" i="32"/>
  <c r="I52" i="32"/>
  <c r="H52" i="32"/>
  <c r="G52" i="32"/>
  <c r="F52" i="32"/>
  <c r="E52" i="32"/>
  <c r="D52" i="32"/>
  <c r="C52" i="32"/>
  <c r="I51" i="32"/>
  <c r="H51" i="32"/>
  <c r="G51" i="32"/>
  <c r="F51" i="32"/>
  <c r="E51" i="32"/>
  <c r="D51" i="32"/>
  <c r="C51" i="32"/>
  <c r="I50" i="32"/>
  <c r="H50" i="32"/>
  <c r="G50" i="32"/>
  <c r="F50" i="32"/>
  <c r="E50" i="32"/>
  <c r="D50" i="32"/>
  <c r="C50" i="32"/>
  <c r="I49" i="32"/>
  <c r="H49" i="32"/>
  <c r="G49" i="32"/>
  <c r="F49" i="32"/>
  <c r="E49" i="32"/>
  <c r="D49" i="32"/>
  <c r="C49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4" i="32"/>
  <c r="H44" i="32"/>
  <c r="G44" i="32"/>
  <c r="F44" i="32"/>
  <c r="E44" i="32"/>
  <c r="D44" i="32"/>
  <c r="C44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H26" i="32"/>
  <c r="G26" i="32"/>
  <c r="F26" i="32"/>
  <c r="E26" i="32"/>
  <c r="D26" i="32"/>
  <c r="C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E674" i="24"/>
  <c r="F674" i="24"/>
  <c r="G674" i="24"/>
  <c r="M674" i="24"/>
  <c r="I23" i="32"/>
  <c r="E673" i="24"/>
  <c r="F673" i="24"/>
  <c r="G673" i="24"/>
  <c r="M673" i="24"/>
  <c r="H23" i="32"/>
  <c r="E672" i="24"/>
  <c r="F672" i="24"/>
  <c r="G672" i="24"/>
  <c r="M672" i="24"/>
  <c r="G23" i="32"/>
  <c r="E671" i="24"/>
  <c r="F671" i="24"/>
  <c r="G671" i="24"/>
  <c r="M671" i="24"/>
  <c r="F23" i="32"/>
  <c r="E670" i="24"/>
  <c r="F670" i="24"/>
  <c r="G670" i="24"/>
  <c r="M670" i="24"/>
  <c r="E23" i="32"/>
  <c r="E669" i="24"/>
  <c r="F669" i="24"/>
  <c r="G669" i="24"/>
  <c r="M669" i="24"/>
  <c r="D23" i="32"/>
  <c r="E668" i="24"/>
  <c r="F668" i="24"/>
  <c r="G668" i="24"/>
  <c r="M668" i="24"/>
  <c r="C23" i="32"/>
  <c r="I21" i="32"/>
  <c r="H21" i="32"/>
  <c r="G21" i="32"/>
  <c r="F21" i="32"/>
  <c r="E21" i="32"/>
  <c r="D21" i="32"/>
  <c r="C21" i="32"/>
  <c r="I20" i="32"/>
  <c r="H20" i="32"/>
  <c r="G20" i="32"/>
  <c r="F20" i="32"/>
  <c r="E20" i="32"/>
  <c r="D20" i="32"/>
  <c r="C20" i="32"/>
  <c r="I19" i="32"/>
  <c r="H19" i="32"/>
  <c r="G19" i="32"/>
  <c r="F19" i="32"/>
  <c r="E19" i="32"/>
  <c r="D19" i="32"/>
  <c r="C19" i="32"/>
  <c r="I18" i="32"/>
  <c r="H18" i="32"/>
  <c r="G18" i="32"/>
  <c r="F18" i="32"/>
  <c r="E18" i="32"/>
  <c r="D18" i="32"/>
  <c r="C18" i="32"/>
  <c r="I17" i="32"/>
  <c r="H17" i="32"/>
  <c r="G17" i="32"/>
  <c r="F17" i="32"/>
  <c r="E17" i="32"/>
  <c r="D17" i="32"/>
  <c r="C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2" i="32"/>
  <c r="H12" i="32"/>
  <c r="G12" i="32"/>
  <c r="F12" i="32"/>
  <c r="E12" i="32"/>
  <c r="D12" i="32"/>
  <c r="C12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252" i="24"/>
  <c r="D22" i="7"/>
  <c r="D19" i="7"/>
  <c r="D18" i="7"/>
  <c r="D16" i="7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I72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E69" i="15"/>
  <c r="G69" i="15"/>
  <c r="H69" i="15"/>
  <c r="I69" i="15"/>
  <c r="D69" i="15"/>
  <c r="F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C65" i="15"/>
  <c r="H65" i="15"/>
  <c r="I65" i="15"/>
  <c r="G65" i="15"/>
  <c r="D65" i="15"/>
  <c r="F65" i="15"/>
  <c r="E65" i="15"/>
  <c r="B64" i="15"/>
  <c r="C64" i="15"/>
  <c r="H64" i="15"/>
  <c r="I64" i="15"/>
  <c r="G64" i="15"/>
  <c r="D64" i="15"/>
  <c r="F64" i="15"/>
  <c r="E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H59" i="15"/>
  <c r="I59" i="15"/>
  <c r="C59" i="15"/>
  <c r="G59" i="15"/>
  <c r="F59" i="15"/>
  <c r="E59" i="15"/>
  <c r="D59" i="15"/>
  <c r="B58" i="15"/>
  <c r="H58" i="15"/>
  <c r="I58" i="15"/>
  <c r="C58" i="15"/>
  <c r="G58" i="15"/>
  <c r="F58" i="15"/>
  <c r="E58" i="15"/>
  <c r="D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H53" i="15"/>
  <c r="I53" i="15"/>
  <c r="C53" i="15"/>
  <c r="G53" i="15"/>
  <c r="F53" i="15"/>
  <c r="E53" i="15"/>
  <c r="D53" i="15"/>
  <c r="B52" i="15"/>
  <c r="H52" i="15"/>
  <c r="I52" i="15"/>
  <c r="C52" i="15"/>
  <c r="G52" i="15"/>
  <c r="F52" i="15"/>
  <c r="E52" i="15"/>
  <c r="D52" i="15"/>
  <c r="B51" i="15"/>
  <c r="H51" i="15"/>
  <c r="I51" i="15"/>
  <c r="C51" i="15"/>
  <c r="G51" i="15"/>
  <c r="F51" i="15"/>
  <c r="E51" i="15"/>
  <c r="D51" i="15"/>
  <c r="B50" i="15"/>
  <c r="C50" i="15"/>
  <c r="H50" i="15"/>
  <c r="I50" i="15"/>
  <c r="E50" i="15"/>
  <c r="G50" i="15"/>
  <c r="D50" i="15"/>
  <c r="F50" i="15"/>
  <c r="B49" i="15"/>
  <c r="C49" i="15"/>
  <c r="H49" i="15"/>
  <c r="I49" i="15"/>
  <c r="E49" i="15"/>
  <c r="G49" i="15"/>
  <c r="D49" i="15"/>
  <c r="F49" i="15"/>
  <c r="B48" i="15"/>
  <c r="C48" i="15"/>
  <c r="H48" i="15"/>
  <c r="I48" i="15"/>
  <c r="E48" i="15"/>
  <c r="G48" i="15"/>
  <c r="D48" i="15"/>
  <c r="F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C45" i="15"/>
  <c r="H45" i="15"/>
  <c r="I45" i="15"/>
  <c r="E45" i="15"/>
  <c r="G45" i="15"/>
  <c r="D45" i="15"/>
  <c r="F45" i="15"/>
  <c r="B44" i="15"/>
  <c r="H44" i="15"/>
  <c r="I44" i="15"/>
  <c r="C44" i="15"/>
  <c r="G44" i="15"/>
  <c r="F44" i="15"/>
  <c r="E44" i="15"/>
  <c r="D44" i="15"/>
  <c r="B43" i="15"/>
  <c r="C43" i="15"/>
  <c r="H43" i="15"/>
  <c r="I43" i="15"/>
  <c r="E43" i="15"/>
  <c r="G43" i="15"/>
  <c r="D43" i="15"/>
  <c r="F43" i="15"/>
  <c r="B42" i="15"/>
  <c r="H42" i="15"/>
  <c r="I42" i="15"/>
  <c r="C42" i="15"/>
  <c r="G42" i="15"/>
  <c r="F42" i="15"/>
  <c r="E42" i="15"/>
  <c r="D42" i="15"/>
  <c r="B41" i="15"/>
  <c r="C41" i="15"/>
  <c r="H41" i="15"/>
  <c r="I41" i="15"/>
  <c r="E41" i="15"/>
  <c r="G41" i="15"/>
  <c r="D41" i="15"/>
  <c r="F41" i="15"/>
  <c r="I40" i="15"/>
  <c r="C40" i="15"/>
  <c r="G40" i="15"/>
  <c r="B40" i="15"/>
  <c r="B39" i="15"/>
  <c r="C39" i="15"/>
  <c r="H39" i="15"/>
  <c r="I39" i="15"/>
  <c r="E39" i="15"/>
  <c r="G39" i="15"/>
  <c r="D39" i="15"/>
  <c r="F39" i="15"/>
  <c r="B38" i="15"/>
  <c r="C38" i="15"/>
  <c r="H38" i="15"/>
  <c r="I38" i="15"/>
  <c r="E38" i="15"/>
  <c r="G38" i="15"/>
  <c r="D38" i="15"/>
  <c r="F38" i="15"/>
  <c r="B37" i="15"/>
  <c r="C37" i="15"/>
  <c r="H37" i="15"/>
  <c r="I37" i="15"/>
  <c r="E37" i="15"/>
  <c r="G37" i="15"/>
  <c r="D37" i="15"/>
  <c r="F37" i="15"/>
  <c r="B36" i="15"/>
  <c r="C36" i="15"/>
  <c r="H36" i="15"/>
  <c r="I36" i="15"/>
  <c r="E36" i="15"/>
  <c r="G36" i="15"/>
  <c r="D36" i="15"/>
  <c r="F36" i="15"/>
  <c r="B35" i="15"/>
  <c r="C35" i="15"/>
  <c r="H35" i="15"/>
  <c r="I35" i="15"/>
  <c r="E35" i="15"/>
  <c r="G35" i="15"/>
  <c r="D35" i="15"/>
  <c r="F35" i="15"/>
  <c r="B34" i="15"/>
  <c r="C34" i="15"/>
  <c r="H34" i="15"/>
  <c r="I34" i="15"/>
  <c r="E34" i="15"/>
  <c r="G34" i="15"/>
  <c r="D34" i="15"/>
  <c r="F34" i="15"/>
  <c r="B33" i="15"/>
  <c r="C33" i="15"/>
  <c r="H33" i="15"/>
  <c r="I33" i="15"/>
  <c r="E33" i="15"/>
  <c r="G33" i="15"/>
  <c r="D33" i="15"/>
  <c r="F33" i="15"/>
  <c r="I32" i="15"/>
  <c r="C32" i="15"/>
  <c r="G32" i="15"/>
  <c r="B32" i="15"/>
  <c r="I31" i="15"/>
  <c r="C31" i="15"/>
  <c r="G31" i="15"/>
  <c r="B31" i="15"/>
  <c r="B30" i="15"/>
  <c r="C30" i="15"/>
  <c r="H30" i="15"/>
  <c r="I30" i="15"/>
  <c r="E30" i="15"/>
  <c r="G30" i="15"/>
  <c r="D30" i="15"/>
  <c r="F30" i="15"/>
  <c r="B29" i="15"/>
  <c r="C29" i="15"/>
  <c r="H29" i="15"/>
  <c r="I29" i="15"/>
  <c r="E29" i="15"/>
  <c r="G29" i="15"/>
  <c r="D29" i="15"/>
  <c r="F29" i="15"/>
  <c r="B28" i="15"/>
  <c r="C28" i="15"/>
  <c r="H28" i="15"/>
  <c r="I28" i="15"/>
  <c r="E28" i="15"/>
  <c r="G28" i="15"/>
  <c r="D28" i="15"/>
  <c r="F28" i="15"/>
  <c r="B27" i="15"/>
  <c r="C27" i="15"/>
  <c r="E27" i="15"/>
  <c r="G27" i="15"/>
  <c r="H27" i="15"/>
  <c r="I27" i="15"/>
  <c r="D27" i="15"/>
  <c r="F27" i="15"/>
  <c r="B26" i="15"/>
  <c r="H26" i="15"/>
  <c r="I26" i="15"/>
  <c r="C26" i="15"/>
  <c r="G26" i="15"/>
  <c r="F26" i="15"/>
  <c r="E26" i="15"/>
  <c r="D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H23" i="15"/>
  <c r="I23" i="15"/>
  <c r="C23" i="15"/>
  <c r="G23" i="15"/>
  <c r="F23" i="15"/>
  <c r="E23" i="15"/>
  <c r="D23" i="15"/>
  <c r="B22" i="15"/>
  <c r="H22" i="15"/>
  <c r="I22" i="15"/>
  <c r="C22" i="15"/>
  <c r="G22" i="15"/>
  <c r="F22" i="15"/>
  <c r="E22" i="15"/>
  <c r="D22" i="15"/>
  <c r="B21" i="15"/>
  <c r="H21" i="15"/>
  <c r="I21" i="15"/>
  <c r="C21" i="15"/>
  <c r="G21" i="15"/>
  <c r="F21" i="15"/>
  <c r="E21" i="15"/>
  <c r="D21" i="15"/>
  <c r="B20" i="15"/>
  <c r="H20" i="15"/>
  <c r="I20" i="15"/>
  <c r="C20" i="15"/>
  <c r="G20" i="15"/>
  <c r="F20" i="15"/>
  <c r="E20" i="15"/>
  <c r="D20" i="15"/>
  <c r="B19" i="15"/>
  <c r="C19" i="15"/>
  <c r="H19" i="15"/>
  <c r="I19" i="15"/>
  <c r="G19" i="15"/>
  <c r="D19" i="15"/>
  <c r="F19" i="15"/>
  <c r="E19" i="15"/>
  <c r="B18" i="15"/>
  <c r="H18" i="15"/>
  <c r="I18" i="15"/>
  <c r="C18" i="15"/>
  <c r="G18" i="15"/>
  <c r="F18" i="15"/>
  <c r="E18" i="15"/>
  <c r="D18" i="15"/>
  <c r="B17" i="15"/>
  <c r="C17" i="15"/>
  <c r="E17" i="15"/>
  <c r="G17" i="15"/>
  <c r="H17" i="15"/>
  <c r="I17" i="15"/>
  <c r="D17" i="15"/>
  <c r="F17" i="15"/>
  <c r="B16" i="15"/>
  <c r="H16" i="15"/>
  <c r="I16" i="15"/>
  <c r="C16" i="15"/>
  <c r="G16" i="15"/>
  <c r="F16" i="15"/>
  <c r="E16" i="15"/>
  <c r="D16" i="15"/>
  <c r="B15" i="15"/>
  <c r="C15" i="15"/>
  <c r="E15" i="15"/>
  <c r="G15" i="15"/>
  <c r="H15" i="15"/>
  <c r="D15" i="15"/>
  <c r="F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715" i="24"/>
  <c r="F612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CF90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<sst xmlns="http://schemas.openxmlformats.org/spreadsheetml/2006/main" count="4861" uniqueCount="1375">
  <si>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</si>
  <si>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</si>
  <si>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</si>
  <si>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</si>
  <si>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</si>
  <si>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</si>
  <si>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</si>
  <si>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</si>
  <si>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</si>
  <si>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</si>
  <si>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</si>
  <si>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</si>
  <si>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</si>
  <si>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</si>
  <si>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</si>
  <si>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</si>
  <si>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</si>
  <si>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</si>
  <si>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</si>
  <si>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</si>
  <si>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</si>
  <si>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</si>
  <si>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</si>
  <si>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</si>
  <si>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</si>
  <si>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</si>
  <si>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</si>
  <si>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</si>
  <si>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</si>
  <si>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</si>
  <si>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</si>
  <si>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</si>
  <si>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</si>
  <si>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</si>
  <si>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</si>
  <si>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</si>
  <si>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</si>
  <si>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</si>
  <si>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</si>
  <si>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</si>
  <si>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</si>
  <si>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</si>
  <si>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</si>
  <si>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</si>
  <si>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</si>
  <si>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</si>
  <si>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</si>
  <si>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</si>
  <si>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</si>
  <si>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</si>
  <si>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</si>
  <si>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</si>
  <si>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</si>
  <si>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</si>
  <si>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</si>
  <si>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</si>
  <si>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</si>
  <si>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</si>
  <si>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</si>
  <si>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</si>
  <si>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</si>
  <si>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</si>
  <si>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</si>
  <si>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</si>
  <si>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</si>
  <si>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</si>
  <si>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</si>
  <si>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</si>
  <si>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</si>
  <si>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</si>
  <si>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</si>
  <si>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</si>
  <si>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</si>
  <si>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</si>
  <si>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</si>
  <si>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</si>
  <si>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</si>
  <si>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</si>
  <si>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</si>
  <si>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</si>
  <si>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</si>
  <si>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</si>
  <si>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</si>
  <si>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</si>
  <si>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</si>
  <si>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</si>
  <si>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</si>
  <si>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</si>
  <si>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</si>
  <si>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</si>
  <si>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</si>
  <si>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</si>
  <si>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</si>
  <si>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</si>
  <si>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</si>
  <si>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</si>
  <si>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</si>
  <si>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</si>
  <si>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</si>
  <si>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</si>
  <si>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</si>
  <si>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</si>
  <si>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</si>
  <si>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</si>
  <si>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</si>
  <si>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</si>
  <si>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</si>
  <si>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</si>
  <si>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</si>
  <si>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</si>
  <si>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</si>
  <si>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</si>
  <si>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</si>
  <si>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</si>
  <si>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</si>
  <si>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</si>
  <si>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</si>
  <si>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</si>
  <si>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</si>
  <si>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</si>
  <si>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</si>
  <si>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</si>
  <si>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</si>
  <si>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</si>
  <si>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</si>
  <si>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</si>
  <si>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</si>
  <si>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</si>
  <si>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</si>
  <si>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</si>
  <si>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</si>
  <si>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</si>
  <si>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</si>
  <si>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</si>
  <si>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</si>
  <si>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</si>
  <si>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</si>
  <si>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</si>
  <si>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</si>
  <si>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</si>
  <si>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</si>
  <si>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</si>
  <si>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</si>
  <si>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</si>
  <si>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</si>
  <si>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</si>
  <si>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</si>
  <si>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</si>
  <si>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</si>
  <si>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</si>
  <si>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</si>
  <si>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</si>
  <si>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</si>
  <si>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</si>
  <si>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</si>
  <si>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</si>
  <si>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</si>
  <si>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</si>
  <si>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</si>
  <si>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</si>
  <si>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</si>
  <si>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</si>
  <si>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</si>
  <si>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</si>
  <si>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</si>
  <si>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</si>
  <si>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</si>
  <si>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</si>
  <si>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</si>
  <si>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</si>
  <si>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</si>
  <si>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</si>
  <si>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</si>
  <si>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</si>
  <si>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</si>
  <si>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</si>
  <si>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</si>
  <si>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</si>
  <si>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</si>
  <si>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</si>
  <si>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</si>
  <si>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</si>
  <si>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</si>
  <si>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</si>
  <si>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</si>
  <si>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</si>
  <si>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</si>
  <si>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</si>
  <si>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</si>
  <si>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</si>
  <si>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</si>
  <si>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</si>
  <si>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</si>
  <si>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</si>
  <si>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</si>
  <si>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</si>
  <si>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</si>
  <si>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</si>
  <si>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</si>
  <si>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</si>
  <si>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</si>
  <si>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</si>
  <si>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</si>
  <si>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</si>
  <si>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</si>
  <si>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</si>
  <si>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</si>
  <si>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</si>
  <si>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</si>
  <si>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</si>
  <si>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</si>
  <si>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</si>
  <si>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</si>
  <si>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</si>
  <si>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</si>
  <si>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</si>
  <si>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</si>
  <si>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</si>
  <si>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</si>
  <si>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</si>
  <si>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</si>
  <si>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</si>
  <si>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</si>
  <si>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</si>
  <si>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</si>
  <si>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</si>
  <si>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</si>
  <si>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</si>
  <si>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</si>
  <si>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</si>
  <si>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</si>
  <si>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</si>
  <si>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</si>
  <si>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</si>
  <si>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</si>
  <si>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</si>
  <si>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</si>
  <si>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</si>
  <si>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</si>
  <si>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</si>
  <si>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</si>
  <si>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</si>
  <si>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</si>
  <si>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</si>
  <si>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</si>
  <si>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</si>
  <si>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</si>
  <si>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</si>
  <si>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</si>
  <si>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</si>
  <si>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</si>
  <si>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</si>
  <si>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</si>
  <si>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</si>
  <si>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</si>
  <si>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</si>
  <si>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</si>
  <si>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</si>
  <si>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</si>
  <si>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</si>
  <si>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</si>
  <si>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</si>
  <si>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</si>
  <si>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</si>
  <si>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</si>
  <si>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</si>
  <si>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</si>
  <si>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</si>
  <si>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</si>
  <si>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</si>
  <si>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</si>
  <si>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</si>
  <si>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</si>
  <si>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</si>
  <si>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</si>
  <si>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</si>
  <si>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</si>
  <si>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</si>
  <si>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</si>
  <si>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</si>
  <si>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</si>
  <si>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</si>
  <si>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</si>
  <si>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</si>
  <si>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</si>
  <si>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</si>
  <si>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</si>
  <si>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</si>
  <si>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</si>
  <si>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</si>
  <si>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</si>
  <si>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</si>
  <si>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</si>
  <si>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</si>
  <si>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</si>
  <si>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</si>
  <si>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</si>
  <si>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</si>
  <si>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</si>
  <si>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</si>
  <si>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191</t>
  </si>
  <si>
    <t>Hospital Name</t>
  </si>
  <si>
    <t>Providence Centralia Hospital</t>
  </si>
  <si>
    <t>Mailing Address</t>
  </si>
  <si>
    <t>914 S. Scheuber Road</t>
  </si>
  <si>
    <t>City</t>
  </si>
  <si>
    <t>Centralia</t>
  </si>
  <si>
    <t>State</t>
  </si>
  <si>
    <t>WA</t>
  </si>
  <si>
    <t>Zip</t>
  </si>
  <si>
    <t>County</t>
  </si>
  <si>
    <t>Lewis</t>
  </si>
  <si>
    <t>Chief Executive Officer</t>
  </si>
  <si>
    <t>Chief Financial Officer</t>
  </si>
  <si>
    <t>Chair of Governing Board</t>
  </si>
  <si>
    <t>Telephone Number</t>
  </si>
  <si>
    <t>360-736-2803</t>
  </si>
  <si>
    <t>Facsimile Number</t>
  </si>
  <si>
    <t>360-330-8614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</si>
  <si>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</si>
  <si>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</si>
  <si>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</si>
  <si>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</si>
  <si>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</si>
  <si>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</si>
  <si>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</si>
  <si>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</si>
  <si>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</si>
  <si>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</si>
  <si>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</si>
  <si>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</si>
  <si>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</si>
  <si>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</si>
  <si>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</si>
  <si>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</si>
  <si>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</si>
  <si>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</si>
  <si>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</si>
  <si>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</si>
  <si>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</si>
  <si>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</si>
  <si>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</si>
  <si>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</si>
  <si>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</si>
  <si>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</si>
  <si>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</si>
  <si>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</si>
  <si>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</si>
  <si>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</si>
  <si>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</si>
  <si>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</si>
  <si>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</si>
  <si>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</si>
  <si>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</si>
  <si>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</si>
  <si>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</si>
  <si>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</si>
  <si>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</si>
  <si>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</si>
  <si>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</si>
  <si>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</si>
  <si>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</si>
  <si>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</si>
  <si>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</si>
  <si>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</si>
  <si>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</si>
  <si>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</si>
  <si>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</si>
  <si>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</si>
  <si>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</si>
  <si>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</si>
  <si>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</si>
  <si>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</si>
  <si>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</si>
  <si>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</si>
  <si>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</si>
  <si>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</si>
  <si>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</si>
  <si>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</si>
  <si>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</si>
  <si>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</si>
  <si>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</si>
  <si>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</si>
  <si>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</si>
  <si>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</si>
  <si>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</si>
  <si>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</si>
  <si>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</si>
  <si>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</si>
  <si>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</si>
  <si>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</si>
  <si>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</si>
  <si>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</si>
  <si>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</si>
  <si>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</si>
  <si>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</si>
  <si>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</si>
  <si>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</si>
  <si>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</si>
  <si>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</si>
  <si>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</si>
  <si>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</si>
  <si>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</si>
  <si>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</si>
  <si>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</si>
  <si>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</si>
  <si>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</si>
  <si>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</si>
  <si>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</si>
  <si>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</si>
  <si>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</si>
  <si>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</si>
  <si>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</si>
  <si>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</si>
  <si>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</si>
  <si>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</si>
  <si>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</si>
  <si>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</si>
  <si>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</si>
  <si>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</si>
  <si>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</si>
  <si>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</si>
  <si>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</si>
  <si>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</si>
  <si>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</si>
  <si>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</si>
  <si>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</si>
  <si>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</si>
  <si>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</si>
  <si>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</si>
  <si>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</si>
  <si>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</si>
  <si>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</si>
  <si>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</si>
  <si>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</si>
  <si>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</si>
  <si>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</si>
  <si>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</si>
  <si>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</si>
  <si>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</si>
  <si>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</si>
  <si>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</si>
  <si>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</si>
  <si>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</si>
  <si>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</si>
  <si>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</si>
  <si>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</si>
  <si>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</si>
  <si>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</si>
  <si>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</si>
  <si>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</si>
  <si>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</si>
  <si>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</si>
  <si>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</si>
  <si>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</si>
  <si>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</si>
  <si>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</si>
  <si>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</si>
  <si>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</si>
  <si>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</si>
  <si>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</si>
  <si>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</si>
  <si>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</si>
  <si>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</si>
  <si>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</si>
  <si>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</si>
  <si>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</si>
  <si>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</si>
  <si>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</si>
  <si>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</si>
  <si>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</si>
  <si>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</si>
  <si>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</si>
  <si>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</si>
  <si>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</si>
  <si>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</si>
  <si>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</si>
  <si>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</si>
  <si>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</si>
  <si>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</si>
  <si>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</si>
  <si>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</si>
  <si>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</si>
  <si>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</si>
  <si>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</si>
  <si>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</si>
  <si>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</si>
  <si>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</si>
  <si>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</si>
  <si>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</si>
  <si>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</si>
  <si>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</si>
  <si>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</si>
  <si>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</si>
  <si>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</si>
  <si>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</si>
  <si>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</si>
  <si>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</si>
  <si>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</si>
  <si>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</si>
  <si>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</si>
  <si>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</si>
  <si>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</si>
  <si>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</si>
  <si>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</si>
  <si>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</si>
  <si>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</si>
  <si>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</si>
  <si>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</si>
  <si>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</si>
  <si>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</si>
  <si>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</si>
  <si>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</si>
  <si>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</si>
  <si>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</si>
  <si>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</si>
  <si>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</si>
  <si>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</si>
  <si>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</si>
  <si>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</si>
  <si>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</si>
  <si>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</si>
  <si>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</si>
  <si>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</si>
  <si>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</si>
  <si>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</si>
  <si>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</si>
  <si>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</si>
  <si>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</si>
  <si>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</si>
  <si>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</si>
  <si>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</si>
  <si>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</si>
  <si>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</si>
  <si>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</si>
  <si>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</si>
  <si>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</si>
  <si>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</si>
  <si>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</si>
  <si>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</si>
  <si>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</si>
  <si>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</si>
  <si>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</si>
  <si>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</si>
  <si>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</si>
  <si>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</si>
  <si>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</si>
  <si>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</si>
  <si>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</si>
  <si>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</si>
  <si>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</si>
  <si>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</si>
  <si>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</si>
  <si>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</si>
  <si>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</si>
  <si>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</si>
  <si>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</si>
  <si>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</si>
  <si>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</si>
  <si>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</si>
  <si>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</si>
  <si>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</si>
  <si>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</si>
  <si>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</si>
  <si>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</si>
  <si>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</si>
  <si>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</si>
  <si>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</si>
  <si>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</si>
  <si>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</si>
  <si>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</si>
  <si>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</si>
  <si>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</si>
  <si>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</si>
  <si>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</si>
  <si>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</si>
  <si>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</si>
  <si>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</si>
  <si>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</si>
  <si>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</si>
  <si>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</si>
  <si>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</si>
  <si>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</si>
  <si>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</si>
  <si>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</si>
  <si>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</si>
  <si>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</si>
  <si>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</si>
  <si>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</si>
  <si>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</si>
  <si>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</si>
  <si>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</si>
  <si>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</si>
  <si>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</si>
  <si>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</si>
  <si>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</si>
  <si>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</si>
  <si>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</si>
  <si>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</si>
  <si>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</si>
  <si>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</si>
  <si>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</si>
  <si>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</si>
  <si>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</si>
  <si>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</si>
  <si>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</si>
  <si>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</si>
  <si>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</si>
  <si>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</si>
  <si>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</si>
  <si>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</si>
  <si>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</si>
  <si>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</si>
  <si>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</si>
  <si>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</si>
  <si>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</si>
  <si>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</si>
  <si>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</si>
  <si>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</si>
  <si>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</si>
  <si>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</si>
  <si>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</si>
  <si>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</si>
  <si>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</si>
  <si>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</si>
  <si>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</si>
  <si>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</si>
  <si>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</si>
  <si>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</si>
  <si>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</si>
  <si>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</si>
  <si>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</si>
  <si>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</si>
  <si>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</si>
  <si>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</si>
  <si>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</si>
  <si>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</si>
  <si>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</si>
  <si>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</si>
  <si>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</si>
  <si>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</si>
  <si>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</si>
  <si>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</si>
  <si>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</si>
  <si>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</si>
  <si>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</si>
  <si>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</si>
  <si>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</si>
  <si>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</si>
  <si>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</si>
  <si>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</si>
  <si>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</si>
  <si>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</si>
  <si>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</si>
  <si>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</si>
  <si>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</si>
  <si>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</si>
  <si>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</si>
  <si>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</si>
  <si>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</si>
  <si>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</si>
  <si>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</si>
  <si>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</si>
  <si>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</si>
  <si>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</si>
  <si>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</si>
  <si>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</si>
  <si>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</si>
  <si>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</si>
  <si>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</si>
  <si>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</si>
  <si>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</si>
  <si>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</si>
  <si>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</si>
  <si>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</si>
  <si>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</si>
  <si>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</si>
  <si>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</si>
  <si>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</si>
  <si>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</si>
  <si>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</si>
  <si>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</si>
  <si>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</si>
  <si>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</si>
  <si>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</si>
  <si>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</si>
  <si>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</si>
  <si>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</si>
  <si>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</si>
  <si>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</si>
  <si>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</si>
  <si>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</si>
  <si>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</si>
  <si>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</si>
  <si>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</si>
  <si>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</si>
  <si>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</si>
  <si>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</si>
  <si>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</si>
  <si>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</si>
  <si>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</si>
  <si>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</si>
  <si>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</si>
  <si>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</si>
  <si>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</si>
  <si>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</si>
  <si>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</si>
  <si>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</si>
  <si>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</si>
  <si>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</si>
  <si>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</si>
  <si>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</si>
  <si>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</si>
  <si>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</si>
  <si>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</si>
  <si>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</si>
  <si>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</si>
  <si>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</si>
  <si>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</si>
  <si>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</si>
  <si>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</si>
  <si>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</si>
  <si>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</si>
  <si>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</si>
  <si>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</si>
  <si>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</si>
  <si>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</si>
  <si>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</si>
  <si>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</si>
  <si>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</si>
  <si>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</si>
  <si>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</si>
  <si>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</si>
  <si>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</si>
  <si>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</si>
  <si>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</si>
  <si>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</si>
  <si>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</si>
  <si>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</si>
  <si>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</si>
  <si>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</si>
  <si>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</si>
  <si>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</si>
  <si>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</si>
  <si>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</si>
  <si>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</si>
  <si>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</si>
  <si>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</si>
  <si>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</si>
  <si>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</si>
  <si>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</si>
  <si>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</si>
  <si>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</si>
  <si>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</si>
  <si>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</si>
  <si>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</si>
  <si>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</si>
  <si>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</si>
  <si>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</si>
  <si>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</si>
  <si>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</si>
  <si>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</si>
  <si>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</si>
  <si>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</si>
  <si>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</si>
  <si>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</si>
  <si>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</si>
  <si>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</si>
  <si>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</si>
  <si>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</si>
  <si>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</si>
  <si>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</si>
  <si>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</si>
  <si>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</si>
  <si>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</si>
  <si>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</si>
  <si>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</si>
  <si>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</si>
  <si>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</si>
  <si>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</si>
  <si>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</si>
  <si>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</si>
  <si>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</si>
  <si>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</si>
  <si>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</si>
  <si>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</si>
  <si>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</si>
  <si>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</si>
  <si>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</si>
  <si>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</si>
  <si>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</si>
  <si>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</si>
  <si>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</si>
  <si>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</si>
  <si>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</si>
  <si>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</si>
  <si>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</si>
  <si>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</si>
  <si>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</si>
  <si>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</si>
  <si>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</si>
  <si>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</si>
  <si>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</si>
  <si>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</si>
  <si>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</si>
  <si>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</si>
  <si>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</si>
  <si>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</si>
  <si>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</si>
  <si>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</si>
  <si>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</si>
  <si>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</si>
  <si>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</si>
  <si>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</si>
  <si>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</si>
  <si>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</si>
  <si>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</si>
  <si>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</si>
  <si>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</si>
  <si>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</si>
  <si>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</si>
  <si>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</si>
  <si>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</si>
  <si>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</si>
  <si>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</si>
  <si>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</si>
  <si>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</si>
  <si>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</si>
  <si>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</si>
  <si>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</si>
  <si>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</si>
  <si>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</si>
  <si>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</si>
  <si>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</si>
  <si>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</si>
  <si>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</si>
  <si>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</si>
  <si>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</si>
  <si>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</si>
  <si>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</si>
  <si>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</si>
  <si>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</si>
  <si>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</si>
  <si>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</si>
  <si>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</si>
  <si>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</si>
  <si>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</si>
  <si>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</si>
  <si>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</si>
  <si>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</si>
  <si>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</si>
  <si>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</si>
  <si>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</si>
  <si>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</si>
  <si>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</si>
  <si>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</si>
  <si>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</si>
  <si>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</si>
  <si>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</si>
  <si>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</si>
  <si>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</si>
  <si>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</si>
  <si>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</si>
  <si>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</si>
  <si>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</si>
  <si>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</si>
  <si>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</si>
  <si>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</si>
  <si>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</si>
  <si>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</si>
  <si>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</si>
  <si>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</si>
  <si>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</si>
  <si>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</si>
  <si>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</si>
  <si>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</si>
  <si>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</si>
  <si>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</si>
  <si>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</si>
  <si>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</si>
  <si>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</si>
  <si>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</si>
  <si>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</si>
  <si>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</si>
  <si>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</si>
  <si>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</si>
  <si>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</si>
  <si>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</si>
  <si>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</si>
  <si>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</si>
  <si>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</si>
  <si>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</si>
  <si>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</si>
  <si>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</si>
  <si>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</si>
  <si>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</si>
  <si>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</si>
  <si>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</si>
  <si>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</si>
  <si>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</si>
  <si>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</si>
  <si>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</si>
  <si>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</si>
  <si>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</si>
  <si>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</si>
  <si>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</si>
  <si>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</si>
  <si>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</si>
  <si>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</si>
  <si>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</si>
  <si>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</si>
  <si>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</si>
  <si>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</si>
  <si>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</si>
  <si>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</si>
  <si>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</si>
  <si>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</si>
  <si>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</si>
  <si>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</si>
  <si>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</si>
  <si>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</si>
  <si>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</si>
  <si>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</si>
  <si>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</si>
  <si>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</si>
  <si>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</si>
  <si>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</si>
  <si>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</si>
  <si>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</si>
  <si>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</si>
  <si>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</si>
  <si>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</si>
  <si>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</si>
  <si>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</si>
  <si>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</si>
  <si>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</si>
  <si>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</si>
  <si>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</si>
  <si>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</si>
  <si>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</si>
  <si>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</si>
  <si>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</si>
  <si>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</si>
  <si>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</si>
  <si>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</si>
  <si>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</si>
  <si>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</si>
  <si>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</si>
  <si>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</si>
  <si>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</si>
  <si>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</si>
  <si>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</si>
  <si>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</si>
  <si>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</si>
  <si>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</si>
  <si>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</si>
  <si>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</si>
  <si>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</si>
  <si>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</si>
  <si>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</si>
  <si>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</si>
  <si>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</si>
  <si>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</si>
  <si>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</si>
  <si>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</si>
  <si>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</si>
  <si>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</si>
  <si>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</si>
  <si>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</si>
  <si>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</si>
  <si>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</si>
  <si>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</si>
  <si>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</si>
  <si>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</si>
  <si>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</si>
  <si>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</si>
  <si>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</si>
  <si>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</si>
  <si>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</si>
  <si>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</si>
  <si>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</si>
  <si>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</si>
  <si>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</si>
  <si>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</si>
  <si>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</si>
  <si>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</si>
  <si>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</si>
  <si>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</si>
  <si>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</si>
  <si>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</si>
  <si>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</si>
  <si>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</si>
  <si>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</si>
  <si>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</si>
  <si>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</si>
  <si>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</si>
  <si>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</si>
  <si>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</si>
  <si>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</si>
  <si>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</si>
  <si>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</si>
  <si>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</si>
  <si>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</si>
  <si>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</si>
  <si>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</si>
  <si>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</si>
  <si>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</si>
  <si>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</si>
  <si>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</si>
  <si>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</si>
  <si>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</si>
  <si>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</si>
  <si>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</si>
  <si>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</si>
  <si>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</si>
  <si>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</si>
  <si>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</si>
  <si>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</si>
  <si>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</si>
  <si>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</si>
  <si>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</si>
  <si>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</si>
  <si>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</si>
  <si>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</si>
  <si>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</si>
  <si>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</si>
  <si>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</si>
  <si>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</si>
  <si>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</si>
  <si>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</si>
  <si>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</si>
  <si>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</si>
  <si>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</si>
  <si>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</si>
  <si>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</si>
  <si>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</si>
  <si>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</si>
  <si>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</si>
  <si>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</si>
  <si>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</si>
  <si>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</si>
  <si>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</si>
  <si>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</si>
  <si>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</si>
  <si>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</si>
  <si>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</si>
  <si>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</si>
  <si>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</si>
  <si>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</si>
  <si>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</si>
  <si>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</si>
  <si>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</si>
  <si>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</si>
  <si>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</si>
  <si>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</si>
  <si>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</si>
  <si>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</si>
  <si>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</si>
  <si>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</si>
  <si>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Medrice Coluccio</t>
  </si>
  <si>
    <t>Mary Beth Formby</t>
  </si>
  <si>
    <t>Joanne Schwartz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</si>
  <si>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</si>
  <si>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</si>
  <si>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</si>
  <si>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</si>
  <si>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</si>
  <si>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</si>
  <si>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</si>
  <si>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</si>
  <si>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</si>
  <si>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</si>
  <si>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</si>
  <si>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</si>
  <si>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</si>
  <si>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</si>
  <si>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</si>
  <si>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</si>
  <si>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</si>
  <si>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</si>
  <si>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</si>
  <si>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</si>
  <si>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</si>
  <si>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</si>
  <si>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</si>
  <si>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</si>
  <si>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</si>
  <si>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</si>
  <si>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</si>
  <si>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</si>
  <si>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</si>
  <si>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</si>
  <si>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</si>
  <si>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</si>
  <si>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</si>
  <si>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</si>
  <si>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</si>
  <si>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</si>
  <si>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</si>
  <si>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</si>
  <si>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</si>
  <si>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</si>
  <si>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</si>
  <si>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</si>
  <si>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</si>
  <si>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</si>
  <si>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</si>
  <si>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</si>
  <si>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</si>
  <si>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</si>
  <si>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</si>
  <si>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</si>
  <si>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</si>
  <si>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</si>
  <si>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</si>
  <si>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</si>
  <si>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</si>
  <si>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</si>
  <si>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</si>
  <si>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</si>
  <si>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</si>
  <si>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</si>
  <si>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</si>
  <si>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</si>
  <si>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</si>
  <si>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</si>
  <si>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</si>
  <si>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</si>
  <si>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</si>
  <si>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</si>
  <si>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</si>
  <si>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</si>
  <si>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</si>
  <si>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</si>
  <si>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</si>
  <si>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</si>
  <si>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</si>
  <si>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</si>
  <si>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</si>
  <si>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</si>
  <si>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</si>
  <si>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</si>
  <si>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</si>
  <si>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</si>
  <si>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</si>
  <si>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</si>
  <si>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</si>
  <si>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</si>
  <si>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</si>
  <si>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</si>
  <si>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</si>
  <si>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</si>
  <si>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</si>
  <si>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</si>
  <si>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</si>
  <si>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</si>
  <si>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</si>
  <si>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</si>
  <si>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</si>
  <si>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</si>
  <si>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</si>
  <si>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</si>
  <si>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</si>
  <si>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</si>
  <si>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</si>
  <si>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</si>
  <si>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</si>
  <si>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</si>
  <si>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</si>
  <si>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</si>
  <si>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</si>
  <si>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</si>
  <si>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</si>
  <si>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</si>
  <si>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</si>
  <si>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</si>
  <si>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</si>
  <si>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</si>
  <si>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</si>
  <si>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</si>
  <si>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</si>
  <si>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</si>
  <si>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</si>
  <si>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</si>
  <si>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</si>
  <si>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</si>
  <si>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</si>
  <si>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</si>
  <si>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</si>
  <si>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</si>
  <si>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</si>
  <si>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</si>
  <si>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</si>
  <si>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</si>
  <si>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</si>
  <si>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</si>
  <si>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</si>
  <si>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</si>
  <si>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</si>
  <si>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</si>
  <si>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</si>
  <si>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</si>
  <si>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</si>
  <si>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</si>
  <si>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</si>
  <si>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</si>
  <si>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</si>
  <si>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</si>
  <si>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</si>
  <si>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</si>
  <si>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</si>
  <si>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</si>
  <si>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</si>
  <si>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</si>
  <si>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</si>
  <si>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</si>
  <si>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</si>
  <si>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</si>
  <si>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</si>
  <si>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</si>
  <si>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</si>
  <si>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</si>
  <si>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</si>
  <si>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</si>
  <si>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</si>
  <si>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</si>
  <si>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</si>
  <si>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</si>
  <si>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</si>
  <si>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</si>
  <si>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</si>
  <si>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</si>
  <si>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</si>
  <si>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</si>
  <si>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</si>
  <si>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</si>
  <si>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</si>
  <si>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</si>
  <si>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</si>
  <si>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</si>
  <si>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</si>
  <si>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</si>
  <si>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</si>
  <si>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</si>
  <si>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</si>
  <si>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</si>
  <si>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</si>
  <si>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</si>
  <si>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</si>
  <si>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</si>
  <si>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</si>
  <si>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</si>
  <si>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</si>
  <si>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</si>
  <si>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</si>
  <si>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</si>
  <si>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</si>
  <si>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</si>
  <si>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</si>
  <si>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</si>
  <si>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</si>
  <si>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</si>
  <si>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</si>
  <si>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</si>
  <si>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</si>
  <si>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</si>
  <si>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</si>
  <si>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</si>
  <si>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</si>
  <si>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</si>
  <si>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</si>
  <si>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</si>
  <si>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</si>
  <si>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</si>
  <si>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</si>
  <si>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</si>
  <si>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</si>
  <si>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</si>
  <si>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</si>
  <si>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</si>
  <si>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</si>
  <si>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</si>
  <si>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</si>
  <si>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</si>
  <si>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</si>
  <si>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</si>
  <si>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</si>
  <si>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</si>
  <si>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</si>
  <si>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</si>
  <si>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</si>
  <si>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</si>
  <si>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</si>
  <si>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</si>
  <si>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</si>
  <si>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</si>
  <si>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</si>
  <si>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</si>
  <si>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</si>
  <si>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</si>
  <si>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</si>
  <si>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</si>
  <si>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</si>
  <si>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</si>
  <si>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</si>
  <si>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</si>
  <si>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</si>
  <si>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</si>
  <si>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</si>
  <si>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</si>
  <si>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</si>
  <si>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</si>
  <si>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</si>
  <si>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</si>
  <si>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</si>
  <si>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</si>
  <si>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</si>
  <si>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</si>
  <si>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</si>
  <si>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</si>
  <si>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</si>
  <si>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</si>
  <si>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</si>
  <si>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</si>
  <si>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</si>
  <si>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</si>
  <si>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</si>
  <si>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</si>
  <si>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</si>
  <si>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</si>
  <si>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</si>
  <si>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</si>
  <si>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</si>
  <si>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</si>
  <si>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</si>
  <si>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</si>
  <si>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</si>
  <si>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</si>
  <si>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</si>
  <si>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</si>
  <si>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</si>
  <si>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</si>
  <si>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</si>
  <si>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</si>
  <si>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</si>
  <si>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</si>
  <si>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</si>
  <si>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</si>
  <si>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</si>
  <si>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</si>
  <si>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</si>
  <si>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</si>
  <si>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</si>
  <si>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</si>
  <si>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</si>
  <si>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</si>
  <si>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</si>
  <si>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</si>
  <si>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</si>
  <si>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</si>
  <si>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</si>
  <si>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</si>
  <si>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</si>
  <si>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</si>
  <si>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</si>
  <si>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</si>
  <si>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</si>
  <si>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</si>
  <si>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</si>
  <si>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</si>
  <si>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Interaffiliate Revenue From Services Provided</t>
  </si>
  <si>
    <t>Nathan Louvier</t>
  </si>
  <si>
    <t>nathan.louvier@providence.org</t>
  </si>
  <si>
    <t>Decrease to Contract Staffing and System Allocation reduced expense for 2024 vs 2023</t>
  </si>
  <si>
    <t>Purchased Healthcare Outside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</si>
</sst>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indexed="12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26" fillId="0" borderId="42" xfId="0" applyFont="1" applyBorder="1" applyProtection="1">
      <protection locked="0"/>
    </xf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1" borderId="42" xfId="0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38" fontId="26" fillId="32" borderId="42" xfId="0" applyNumberFormat="1" applyFont="1" applyFill="1" applyBorder="1" applyProtection="1">
      <protection locked="0"/>
    </xf>
    <xf numFmtId="0" fontId="26" fillId="32" borderId="42" xfId="0" applyNumberFormat="1" applyFont="1" applyFill="1" applyBorder="1" applyProtection="1">
      <protection locked="0"/>
    </xf>
    <xf numFmtId="41" fontId="26" fillId="32" borderId="42" xfId="0" applyNumberFormat="1" applyFont="1" applyFill="1" applyBorder="1" applyProtection="1">
      <protection locked="0"/>
    </xf>
    <xf numFmtId="41" fontId="26" fillId="32" borderId="42" xfId="0" applyNumberFormat="1" applyFont="1" applyFill="1" applyBorder="1" applyAlignment="1" applyProtection="1">
      <alignment horizontal="right"/>
      <protection locked="0"/>
    </xf>
    <xf numFmtId="38" fontId="26" fillId="0" borderId="42" xfId="0" applyNumberFormat="1" applyFont="1" applyBorder="1" applyProtection="1">
      <protection locked="0"/>
    </xf>
    <xf numFmtId="38" fontId="52" fillId="32" borderId="42" xfId="0" applyNumberFormat="1" applyFont="1" applyFill="1" applyBorder="1" applyProtection="1">
      <protection locked="0"/>
    </xf>
    <xf numFmtId="0" fontId="27" fillId="0" borderId="0" xfId="0" applyNumberFormat="1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81" transitionEvaluation="1" transitionEntry="1" codeName="Sheet1">
    <tabColor rgb="FF92D050"/>
    <pageSetUpPr autoPageBreaks="0" fitToPage="1"/>
  </sheetPr>
  <dimension ref="A1:CF716"/>
  <sheetViews>
    <sheetView tabSelected="1" topLeftCell="A81" zoomScaleNormal="100" workbookViewId="0">
      <selection activeCell="C98" sqref="C9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23104553</v>
      </c>
      <c r="C47" s="273">
        <v>222626</v>
      </c>
      <c r="D47" s="273">
        <v>0</v>
      </c>
      <c r="E47" s="273">
        <v>1328655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430085</v>
      </c>
      <c r="P47" s="273">
        <v>522845</v>
      </c>
      <c r="Q47" s="273">
        <v>75316</v>
      </c>
      <c r="R47" s="273">
        <v>0</v>
      </c>
      <c r="S47" s="273">
        <v>0</v>
      </c>
      <c r="T47" s="273">
        <v>0</v>
      </c>
      <c r="U47" s="273">
        <v>346864</v>
      </c>
      <c r="V47" s="273">
        <v>19859</v>
      </c>
      <c r="W47" s="273">
        <v>37825</v>
      </c>
      <c r="X47" s="273">
        <v>0</v>
      </c>
      <c r="Y47" s="273">
        <v>430477</v>
      </c>
      <c r="Z47" s="273">
        <v>789347</v>
      </c>
      <c r="AA47" s="273">
        <v>24700</v>
      </c>
      <c r="AB47" s="273">
        <v>375764</v>
      </c>
      <c r="AC47" s="273">
        <v>205572</v>
      </c>
      <c r="AD47" s="273">
        <v>0</v>
      </c>
      <c r="AE47" s="273">
        <v>109659</v>
      </c>
      <c r="AF47" s="273">
        <v>0</v>
      </c>
      <c r="AG47" s="273">
        <v>695926</v>
      </c>
      <c r="AH47" s="273">
        <v>0</v>
      </c>
      <c r="AI47" s="273">
        <v>0</v>
      </c>
      <c r="AJ47" s="273">
        <v>461860</v>
      </c>
      <c r="AK47" s="273">
        <v>49647</v>
      </c>
      <c r="AL47" s="273">
        <v>19429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59857</v>
      </c>
      <c r="AX47" s="273">
        <v>0</v>
      </c>
      <c r="AY47" s="273">
        <v>161173</v>
      </c>
      <c r="AZ47" s="273">
        <v>0</v>
      </c>
      <c r="BA47" s="273">
        <v>9000</v>
      </c>
      <c r="BB47" s="273">
        <v>0</v>
      </c>
      <c r="BC47" s="273">
        <v>0</v>
      </c>
      <c r="BD47" s="273">
        <v>0</v>
      </c>
      <c r="BE47" s="273">
        <v>316942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122932</v>
      </c>
      <c r="BO47" s="273">
        <v>15314281</v>
      </c>
      <c r="BP47" s="273">
        <v>489</v>
      </c>
      <c r="BQ47" s="273">
        <v>43358</v>
      </c>
      <c r="BR47" s="273">
        <v>0</v>
      </c>
      <c r="BS47" s="273">
        <v>3219</v>
      </c>
      <c r="BT47" s="273">
        <v>8859</v>
      </c>
      <c r="BU47" s="273">
        <v>0</v>
      </c>
      <c r="BV47" s="273">
        <v>0</v>
      </c>
      <c r="BW47" s="273">
        <v>0</v>
      </c>
      <c r="BX47" s="273">
        <v>0</v>
      </c>
      <c r="BY47" s="273">
        <v>491547</v>
      </c>
      <c r="BZ47" s="273">
        <v>260916</v>
      </c>
      <c r="CA47" s="273">
        <v>47557</v>
      </c>
      <c r="CB47" s="273">
        <v>13082</v>
      </c>
      <c r="CC47" s="273">
        <v>104886</v>
      </c>
      <c r="CD47" s="16"/>
      <c r="CE47" s="25">
        <f>SUM(C47:CC47)</f>
        <v>23104554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23104553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2872754</v>
      </c>
      <c r="C51" s="273">
        <v>7554</v>
      </c>
      <c r="D51" s="273">
        <v>0</v>
      </c>
      <c r="E51" s="273">
        <v>38556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51677</v>
      </c>
      <c r="P51" s="273">
        <v>245271</v>
      </c>
      <c r="Q51" s="273">
        <v>594</v>
      </c>
      <c r="R51" s="273">
        <v>722</v>
      </c>
      <c r="S51" s="273">
        <v>-1334</v>
      </c>
      <c r="T51" s="273">
        <v>0</v>
      </c>
      <c r="U51" s="273">
        <v>59530</v>
      </c>
      <c r="V51" s="273">
        <v>15104</v>
      </c>
      <c r="W51" s="273">
        <v>166689</v>
      </c>
      <c r="X51" s="273">
        <v>0</v>
      </c>
      <c r="Y51" s="273">
        <v>269369</v>
      </c>
      <c r="Z51" s="273">
        <v>276869</v>
      </c>
      <c r="AA51" s="273">
        <v>38335</v>
      </c>
      <c r="AB51" s="273">
        <v>22830</v>
      </c>
      <c r="AC51" s="273">
        <v>60515</v>
      </c>
      <c r="AD51" s="273">
        <v>0</v>
      </c>
      <c r="AE51" s="273">
        <v>3127</v>
      </c>
      <c r="AF51" s="273">
        <v>0</v>
      </c>
      <c r="AG51" s="273">
        <v>51921</v>
      </c>
      <c r="AH51" s="273">
        <v>0</v>
      </c>
      <c r="AI51" s="273">
        <v>0</v>
      </c>
      <c r="AJ51" s="273">
        <v>1445</v>
      </c>
      <c r="AK51" s="273">
        <v>0</v>
      </c>
      <c r="AL51" s="273">
        <v>15293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3797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614564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749745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171802</v>
      </c>
      <c r="BZ51" s="273">
        <v>0</v>
      </c>
      <c r="CA51" s="273">
        <v>0</v>
      </c>
      <c r="CB51" s="273">
        <v>0</v>
      </c>
      <c r="CC51" s="273">
        <v>8778</v>
      </c>
      <c r="CD51" s="16"/>
      <c r="CE51" s="25">
        <f>SUM(C51:CD51)</f>
        <v>2872753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2872754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1407</v>
      </c>
      <c r="D59" s="273">
        <v>0</v>
      </c>
      <c r="E59" s="273">
        <v>16863</v>
      </c>
      <c r="F59" s="273">
        <v>0</v>
      </c>
      <c r="G59" s="273">
        <v>0</v>
      </c>
      <c r="H59" s="273">
        <v>0</v>
      </c>
      <c r="I59" s="273">
        <v>0</v>
      </c>
      <c r="J59" s="273">
        <v>1004</v>
      </c>
      <c r="K59" s="273">
        <v>0</v>
      </c>
      <c r="L59" s="273">
        <v>0</v>
      </c>
      <c r="M59" s="273">
        <v>0</v>
      </c>
      <c r="N59" s="273">
        <v>0</v>
      </c>
      <c r="O59" s="273">
        <v>596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121620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17.02</v>
      </c>
      <c r="D60" s="277">
        <v>0</v>
      </c>
      <c r="E60" s="277">
        <v>135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31.79</v>
      </c>
      <c r="P60" s="274">
        <v>43.68</v>
      </c>
      <c r="Q60" s="274">
        <v>4.29</v>
      </c>
      <c r="R60" s="274">
        <v>0</v>
      </c>
      <c r="S60" s="278">
        <v>0</v>
      </c>
      <c r="T60" s="278">
        <v>0</v>
      </c>
      <c r="U60" s="279">
        <v>37.47</v>
      </c>
      <c r="V60" s="274">
        <v>4.7300000000000004</v>
      </c>
      <c r="W60" s="274">
        <v>3.06</v>
      </c>
      <c r="X60" s="274">
        <v>0</v>
      </c>
      <c r="Y60" s="274">
        <v>44.79</v>
      </c>
      <c r="Z60" s="274">
        <v>90.94</v>
      </c>
      <c r="AA60" s="274">
        <v>2</v>
      </c>
      <c r="AB60" s="278">
        <v>32.4</v>
      </c>
      <c r="AC60" s="274">
        <v>19.48</v>
      </c>
      <c r="AD60" s="274">
        <v>0</v>
      </c>
      <c r="AE60" s="274">
        <v>8.09</v>
      </c>
      <c r="AF60" s="274">
        <v>0</v>
      </c>
      <c r="AG60" s="274">
        <v>58.73</v>
      </c>
      <c r="AH60" s="274">
        <v>0</v>
      </c>
      <c r="AI60" s="274">
        <v>0</v>
      </c>
      <c r="AJ60" s="274">
        <v>44.01</v>
      </c>
      <c r="AK60" s="274">
        <v>4.0599999999999996</v>
      </c>
      <c r="AL60" s="274">
        <v>1.89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4.2</v>
      </c>
      <c r="AX60" s="278">
        <v>0</v>
      </c>
      <c r="AY60" s="274">
        <v>28.77</v>
      </c>
      <c r="AZ60" s="274">
        <v>0</v>
      </c>
      <c r="BA60" s="278">
        <v>1.84</v>
      </c>
      <c r="BB60" s="278">
        <v>0</v>
      </c>
      <c r="BC60" s="278">
        <v>0</v>
      </c>
      <c r="BD60" s="278">
        <v>0</v>
      </c>
      <c r="BE60" s="274">
        <v>52.4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2</v>
      </c>
      <c r="BO60" s="278">
        <v>0.13</v>
      </c>
      <c r="BP60" s="278">
        <v>0</v>
      </c>
      <c r="BQ60" s="278">
        <v>0</v>
      </c>
      <c r="BR60" s="278">
        <v>0</v>
      </c>
      <c r="BS60" s="278">
        <v>0.85</v>
      </c>
      <c r="BT60" s="278">
        <v>2.68</v>
      </c>
      <c r="BU60" s="278">
        <v>0</v>
      </c>
      <c r="BV60" s="278">
        <v>0</v>
      </c>
      <c r="BW60" s="278">
        <v>0</v>
      </c>
      <c r="BX60" s="278">
        <v>0</v>
      </c>
      <c r="BY60" s="278">
        <v>23.62</v>
      </c>
      <c r="BZ60" s="278">
        <v>23.92</v>
      </c>
      <c r="CA60" s="278">
        <v>12.12</v>
      </c>
      <c r="CB60" s="278">
        <v>0.92</v>
      </c>
      <c r="CC60" s="278">
        <v>3.7</v>
      </c>
      <c r="CD60" s="209" t="s">
        <v>247</v>
      </c>
      <c r="CE60" s="227">
        <f t="shared" ref="CE60:CE68" si="6">SUM(C60:CD60)</f>
        <v>740.57999999999993</v>
      </c>
    </row>
    <row r="61" spans="1:83" x14ac:dyDescent="0.25">
      <c r="A61" s="31" t="s">
        <v>262</v>
      </c>
      <c r="B61" s="16"/>
      <c r="C61" s="273">
        <v>2037641</v>
      </c>
      <c r="D61" s="273">
        <v>0</v>
      </c>
      <c r="E61" s="273">
        <v>15049581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4725240</v>
      </c>
      <c r="P61" s="275">
        <v>5303093</v>
      </c>
      <c r="Q61" s="275">
        <v>718935</v>
      </c>
      <c r="R61" s="275">
        <v>0</v>
      </c>
      <c r="S61" s="280">
        <v>0</v>
      </c>
      <c r="T61" s="280">
        <v>0</v>
      </c>
      <c r="U61" s="276">
        <v>3167559</v>
      </c>
      <c r="V61" s="275">
        <v>304464</v>
      </c>
      <c r="W61" s="275">
        <v>370093</v>
      </c>
      <c r="X61" s="275">
        <v>208</v>
      </c>
      <c r="Y61" s="275">
        <v>3977524</v>
      </c>
      <c r="Z61" s="275">
        <v>7838891</v>
      </c>
      <c r="AA61" s="275">
        <v>264801</v>
      </c>
      <c r="AB61" s="281">
        <v>4088339</v>
      </c>
      <c r="AC61" s="275">
        <v>1758556</v>
      </c>
      <c r="AD61" s="275">
        <v>0</v>
      </c>
      <c r="AE61" s="275">
        <v>913546</v>
      </c>
      <c r="AF61" s="275">
        <v>0</v>
      </c>
      <c r="AG61" s="275">
        <v>6825140</v>
      </c>
      <c r="AH61" s="275">
        <v>0</v>
      </c>
      <c r="AI61" s="275">
        <v>0</v>
      </c>
      <c r="AJ61" s="275">
        <v>5033986</v>
      </c>
      <c r="AK61" s="275">
        <v>465413</v>
      </c>
      <c r="AL61" s="275">
        <v>204946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449836</v>
      </c>
      <c r="AX61" s="280">
        <v>0</v>
      </c>
      <c r="AY61" s="275">
        <v>1512916</v>
      </c>
      <c r="AZ61" s="275">
        <v>0</v>
      </c>
      <c r="BA61" s="280">
        <v>96334</v>
      </c>
      <c r="BB61" s="280">
        <v>0</v>
      </c>
      <c r="BC61" s="280">
        <v>0</v>
      </c>
      <c r="BD61" s="280">
        <v>0</v>
      </c>
      <c r="BE61" s="275">
        <v>3261618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1152083</v>
      </c>
      <c r="BO61" s="280">
        <v>16421</v>
      </c>
      <c r="BP61" s="280">
        <v>0</v>
      </c>
      <c r="BQ61" s="280">
        <v>0</v>
      </c>
      <c r="BR61" s="280">
        <v>0</v>
      </c>
      <c r="BS61" s="280">
        <v>101916</v>
      </c>
      <c r="BT61" s="280">
        <v>226705</v>
      </c>
      <c r="BU61" s="280">
        <v>0</v>
      </c>
      <c r="BV61" s="280">
        <v>0</v>
      </c>
      <c r="BW61" s="280">
        <v>0</v>
      </c>
      <c r="BX61" s="280">
        <v>0</v>
      </c>
      <c r="BY61" s="280">
        <v>3120418</v>
      </c>
      <c r="BZ61" s="280">
        <v>1490178</v>
      </c>
      <c r="CA61" s="280">
        <v>983441</v>
      </c>
      <c r="CB61" s="280">
        <v>112170</v>
      </c>
      <c r="CC61" s="280">
        <v>555021</v>
      </c>
      <c r="CD61" s="24" t="s">
        <v>247</v>
      </c>
      <c r="CE61" s="25">
        <f t="shared" si="6"/>
        <v>76127013</v>
      </c>
    </row>
    <row r="62" spans="1:83" x14ac:dyDescent="0.25">
      <c r="A62" s="31" t="s">
        <v>10</v>
      </c>
      <c r="B62" s="16"/>
      <c r="C62" s="25">
        <f t="shared" ref="C62:AH62" si="7">ROUND(C47+C48,0)</f>
        <v>222626</v>
      </c>
      <c r="D62" s="25">
        <f t="shared" si="7"/>
        <v>0</v>
      </c>
      <c r="E62" s="25">
        <f t="shared" si="7"/>
        <v>1328655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430085</v>
      </c>
      <c r="P62" s="25">
        <f t="shared" si="7"/>
        <v>522845</v>
      </c>
      <c r="Q62" s="25">
        <f t="shared" si="7"/>
        <v>75316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346864</v>
      </c>
      <c r="V62" s="25">
        <f t="shared" si="7"/>
        <v>19859</v>
      </c>
      <c r="W62" s="25">
        <f t="shared" si="7"/>
        <v>37825</v>
      </c>
      <c r="X62" s="25">
        <f t="shared" si="7"/>
        <v>0</v>
      </c>
      <c r="Y62" s="25">
        <f t="shared" si="7"/>
        <v>430477</v>
      </c>
      <c r="Z62" s="25">
        <f t="shared" si="7"/>
        <v>789347</v>
      </c>
      <c r="AA62" s="25">
        <f t="shared" si="7"/>
        <v>24700</v>
      </c>
      <c r="AB62" s="25">
        <f t="shared" si="7"/>
        <v>375764</v>
      </c>
      <c r="AC62" s="25">
        <f t="shared" si="7"/>
        <v>205572</v>
      </c>
      <c r="AD62" s="25">
        <f t="shared" si="7"/>
        <v>0</v>
      </c>
      <c r="AE62" s="25">
        <f t="shared" si="7"/>
        <v>109659</v>
      </c>
      <c r="AF62" s="25">
        <f t="shared" si="7"/>
        <v>0</v>
      </c>
      <c r="AG62" s="25">
        <f t="shared" si="7"/>
        <v>695926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461860</v>
      </c>
      <c r="AK62" s="25">
        <f t="shared" si="8"/>
        <v>49647</v>
      </c>
      <c r="AL62" s="25">
        <f t="shared" si="8"/>
        <v>19429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59857</v>
      </c>
      <c r="AX62" s="25">
        <f t="shared" si="8"/>
        <v>0</v>
      </c>
      <c r="AY62" s="25">
        <f t="shared" si="8"/>
        <v>161173</v>
      </c>
      <c r="AZ62" s="25">
        <f t="shared" si="8"/>
        <v>0</v>
      </c>
      <c r="BA62" s="25">
        <f t="shared" si="8"/>
        <v>9000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316942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122932</v>
      </c>
      <c r="BO62" s="25">
        <f t="shared" ref="BO62:CC62" si="9">ROUND(BO47+BO48,0)</f>
        <v>15314281</v>
      </c>
      <c r="BP62" s="25">
        <f t="shared" si="9"/>
        <v>489</v>
      </c>
      <c r="BQ62" s="25">
        <f t="shared" si="9"/>
        <v>43358</v>
      </c>
      <c r="BR62" s="25">
        <f t="shared" si="9"/>
        <v>0</v>
      </c>
      <c r="BS62" s="25">
        <f t="shared" si="9"/>
        <v>3219</v>
      </c>
      <c r="BT62" s="25">
        <f t="shared" si="9"/>
        <v>8859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491547</v>
      </c>
      <c r="BZ62" s="25">
        <f t="shared" si="9"/>
        <v>260916</v>
      </c>
      <c r="CA62" s="25">
        <f t="shared" si="9"/>
        <v>47557</v>
      </c>
      <c r="CB62" s="25">
        <f t="shared" si="9"/>
        <v>13082</v>
      </c>
      <c r="CC62" s="25">
        <f t="shared" si="9"/>
        <v>104886</v>
      </c>
      <c r="CD62" s="24" t="s">
        <v>247</v>
      </c>
      <c r="CE62" s="25">
        <f t="shared" si="6"/>
        <v>23104554</v>
      </c>
    </row>
    <row r="63" spans="1:83" x14ac:dyDescent="0.25">
      <c r="A63" s="31" t="s">
        <v>263</v>
      </c>
      <c r="B63" s="16"/>
      <c r="C63" s="273">
        <v>306</v>
      </c>
      <c r="D63" s="273">
        <v>0</v>
      </c>
      <c r="E63" s="273">
        <v>428347.13000000006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32500</v>
      </c>
      <c r="Q63" s="275">
        <v>0</v>
      </c>
      <c r="R63" s="275">
        <v>2392997.73</v>
      </c>
      <c r="S63" s="280">
        <v>0</v>
      </c>
      <c r="T63" s="280">
        <v>0</v>
      </c>
      <c r="U63" s="276">
        <v>46549.5</v>
      </c>
      <c r="V63" s="275">
        <v>1744.55</v>
      </c>
      <c r="W63" s="275">
        <v>3967.03</v>
      </c>
      <c r="X63" s="275">
        <v>-12277.83</v>
      </c>
      <c r="Y63" s="275">
        <v>407977.69999999995</v>
      </c>
      <c r="Z63" s="275">
        <v>110660</v>
      </c>
      <c r="AA63" s="275">
        <v>2003.54</v>
      </c>
      <c r="AB63" s="281">
        <v>0</v>
      </c>
      <c r="AC63" s="275">
        <v>409.11</v>
      </c>
      <c r="AD63" s="275">
        <v>0</v>
      </c>
      <c r="AE63" s="275">
        <v>0</v>
      </c>
      <c r="AF63" s="275">
        <v>0</v>
      </c>
      <c r="AG63" s="275">
        <v>153636.18000000002</v>
      </c>
      <c r="AH63" s="275">
        <v>0</v>
      </c>
      <c r="AI63" s="275">
        <v>0</v>
      </c>
      <c r="AJ63" s="275">
        <v>23592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10129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56098.29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25200</v>
      </c>
      <c r="BZ63" s="280">
        <v>153.72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3683993.65</v>
      </c>
    </row>
    <row r="64" spans="1:83" x14ac:dyDescent="0.25">
      <c r="A64" s="31" t="s">
        <v>264</v>
      </c>
      <c r="B64" s="16"/>
      <c r="C64" s="273">
        <v>125042</v>
      </c>
      <c r="D64" s="273">
        <v>0</v>
      </c>
      <c r="E64" s="273">
        <v>901312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455917</v>
      </c>
      <c r="P64" s="275">
        <v>2161940</v>
      </c>
      <c r="Q64" s="275">
        <v>17103</v>
      </c>
      <c r="R64" s="275">
        <v>0</v>
      </c>
      <c r="S64" s="280">
        <v>4344502</v>
      </c>
      <c r="T64" s="280">
        <v>0</v>
      </c>
      <c r="U64" s="276">
        <v>1748118</v>
      </c>
      <c r="V64" s="275">
        <v>57727</v>
      </c>
      <c r="W64" s="275">
        <v>31711</v>
      </c>
      <c r="X64" s="275">
        <v>234976</v>
      </c>
      <c r="Y64" s="275">
        <v>148822</v>
      </c>
      <c r="Z64" s="275">
        <v>1150483</v>
      </c>
      <c r="AA64" s="275">
        <v>141327</v>
      </c>
      <c r="AB64" s="281">
        <v>57629620</v>
      </c>
      <c r="AC64" s="275">
        <v>288875</v>
      </c>
      <c r="AD64" s="275">
        <v>0</v>
      </c>
      <c r="AE64" s="275">
        <v>10094</v>
      </c>
      <c r="AF64" s="275">
        <v>0</v>
      </c>
      <c r="AG64" s="275">
        <v>782021</v>
      </c>
      <c r="AH64" s="275">
        <v>0</v>
      </c>
      <c r="AI64" s="275">
        <v>0</v>
      </c>
      <c r="AJ64" s="275">
        <v>1583210</v>
      </c>
      <c r="AK64" s="275">
        <v>1858</v>
      </c>
      <c r="AL64" s="275">
        <v>3888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6606</v>
      </c>
      <c r="AX64" s="280">
        <v>0</v>
      </c>
      <c r="AY64" s="275">
        <v>159588</v>
      </c>
      <c r="AZ64" s="275">
        <v>0</v>
      </c>
      <c r="BA64" s="280">
        <v>19106</v>
      </c>
      <c r="BB64" s="280">
        <v>0</v>
      </c>
      <c r="BC64" s="280">
        <v>0</v>
      </c>
      <c r="BD64" s="280">
        <v>0</v>
      </c>
      <c r="BE64" s="275">
        <v>696592</v>
      </c>
      <c r="BF64" s="280">
        <v>0</v>
      </c>
      <c r="BG64" s="280">
        <v>0</v>
      </c>
      <c r="BH64" s="280">
        <v>0</v>
      </c>
      <c r="BI64" s="280">
        <v>47</v>
      </c>
      <c r="BJ64" s="280">
        <v>0</v>
      </c>
      <c r="BK64" s="280">
        <v>0</v>
      </c>
      <c r="BL64" s="280">
        <v>0</v>
      </c>
      <c r="BM64" s="280">
        <v>0</v>
      </c>
      <c r="BN64" s="280">
        <v>38800</v>
      </c>
      <c r="BO64" s="280">
        <v>0</v>
      </c>
      <c r="BP64" s="280">
        <v>0</v>
      </c>
      <c r="BQ64" s="280">
        <v>13327</v>
      </c>
      <c r="BR64" s="280">
        <v>0</v>
      </c>
      <c r="BS64" s="280">
        <v>1187</v>
      </c>
      <c r="BT64" s="280">
        <v>74</v>
      </c>
      <c r="BU64" s="280">
        <v>0</v>
      </c>
      <c r="BV64" s="280">
        <v>0</v>
      </c>
      <c r="BW64" s="280">
        <v>0</v>
      </c>
      <c r="BX64" s="280">
        <v>0</v>
      </c>
      <c r="BY64" s="280">
        <v>39154</v>
      </c>
      <c r="BZ64" s="280">
        <v>-10380</v>
      </c>
      <c r="CA64" s="280">
        <v>1316</v>
      </c>
      <c r="CB64" s="280">
        <v>29</v>
      </c>
      <c r="CC64" s="280">
        <v>5296</v>
      </c>
      <c r="CD64" s="24" t="s">
        <v>247</v>
      </c>
      <c r="CE64" s="25">
        <f t="shared" si="6"/>
        <v>72789288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206988</v>
      </c>
      <c r="D66" s="273">
        <v>0</v>
      </c>
      <c r="E66" s="273">
        <v>169278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205047</v>
      </c>
      <c r="P66" s="275">
        <v>67826</v>
      </c>
      <c r="Q66" s="275">
        <v>942</v>
      </c>
      <c r="R66" s="275">
        <v>0</v>
      </c>
      <c r="S66" s="280">
        <v>87164</v>
      </c>
      <c r="T66" s="280">
        <v>0</v>
      </c>
      <c r="U66" s="276">
        <v>2028414</v>
      </c>
      <c r="V66" s="275">
        <v>89</v>
      </c>
      <c r="W66" s="275">
        <v>15102</v>
      </c>
      <c r="X66" s="275">
        <v>35298</v>
      </c>
      <c r="Y66" s="275">
        <v>247386</v>
      </c>
      <c r="Z66" s="275">
        <v>1916695</v>
      </c>
      <c r="AA66" s="275">
        <v>22767</v>
      </c>
      <c r="AB66" s="281">
        <v>1436618</v>
      </c>
      <c r="AC66" s="275">
        <v>12368</v>
      </c>
      <c r="AD66" s="275">
        <v>0</v>
      </c>
      <c r="AE66" s="275">
        <v>5515</v>
      </c>
      <c r="AF66" s="275">
        <v>0</v>
      </c>
      <c r="AG66" s="275">
        <v>242238</v>
      </c>
      <c r="AH66" s="275">
        <v>0</v>
      </c>
      <c r="AI66" s="275">
        <v>0</v>
      </c>
      <c r="AJ66" s="275">
        <v>220128</v>
      </c>
      <c r="AK66" s="275">
        <v>435</v>
      </c>
      <c r="AL66" s="275">
        <v>454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73938</v>
      </c>
      <c r="AX66" s="280">
        <v>10279</v>
      </c>
      <c r="AY66" s="275">
        <v>888270</v>
      </c>
      <c r="AZ66" s="275">
        <v>0</v>
      </c>
      <c r="BA66" s="280">
        <v>309</v>
      </c>
      <c r="BB66" s="280">
        <v>0</v>
      </c>
      <c r="BC66" s="280">
        <v>0</v>
      </c>
      <c r="BD66" s="280">
        <v>26076</v>
      </c>
      <c r="BE66" s="275">
        <v>391367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1092973</v>
      </c>
      <c r="BO66" s="280">
        <v>5683</v>
      </c>
      <c r="BP66" s="280">
        <v>33847</v>
      </c>
      <c r="BQ66" s="280">
        <v>107</v>
      </c>
      <c r="BR66" s="280">
        <v>0</v>
      </c>
      <c r="BS66" s="280">
        <v>16385</v>
      </c>
      <c r="BT66" s="280">
        <v>9</v>
      </c>
      <c r="BU66" s="280">
        <v>0</v>
      </c>
      <c r="BV66" s="280">
        <v>0</v>
      </c>
      <c r="BW66" s="280">
        <v>3147697</v>
      </c>
      <c r="BX66" s="280">
        <v>0</v>
      </c>
      <c r="BY66" s="280">
        <v>571511</v>
      </c>
      <c r="BZ66" s="280">
        <v>4761</v>
      </c>
      <c r="CA66" s="280">
        <v>296</v>
      </c>
      <c r="CB66" s="280">
        <v>0</v>
      </c>
      <c r="CC66" s="280">
        <v>4943</v>
      </c>
      <c r="CD66" s="24" t="s">
        <v>247</v>
      </c>
      <c r="CE66" s="25">
        <f t="shared" si="6"/>
        <v>13189203</v>
      </c>
    </row>
    <row r="67" spans="1:83" x14ac:dyDescent="0.25">
      <c r="A67" s="31" t="s">
        <v>15</v>
      </c>
      <c r="B67" s="16"/>
      <c r="C67" s="25">
        <f t="shared" ref="C67:AH67" si="10">ROUND(C51+C52,0)</f>
        <v>7554</v>
      </c>
      <c r="D67" s="25">
        <f t="shared" si="10"/>
        <v>0</v>
      </c>
      <c r="E67" s="25">
        <f t="shared" si="10"/>
        <v>38556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51677</v>
      </c>
      <c r="P67" s="25">
        <f t="shared" si="10"/>
        <v>245271</v>
      </c>
      <c r="Q67" s="25">
        <f t="shared" si="10"/>
        <v>594</v>
      </c>
      <c r="R67" s="25">
        <f t="shared" si="10"/>
        <v>722</v>
      </c>
      <c r="S67" s="25">
        <f t="shared" si="10"/>
        <v>-1334</v>
      </c>
      <c r="T67" s="25">
        <f t="shared" si="10"/>
        <v>0</v>
      </c>
      <c r="U67" s="25">
        <f t="shared" si="10"/>
        <v>59530</v>
      </c>
      <c r="V67" s="25">
        <f t="shared" si="10"/>
        <v>15104</v>
      </c>
      <c r="W67" s="25">
        <f t="shared" si="10"/>
        <v>166689</v>
      </c>
      <c r="X67" s="25">
        <f t="shared" si="10"/>
        <v>0</v>
      </c>
      <c r="Y67" s="25">
        <f t="shared" si="10"/>
        <v>269369</v>
      </c>
      <c r="Z67" s="25">
        <f t="shared" si="10"/>
        <v>276869</v>
      </c>
      <c r="AA67" s="25">
        <f t="shared" si="10"/>
        <v>38335</v>
      </c>
      <c r="AB67" s="25">
        <f t="shared" si="10"/>
        <v>22830</v>
      </c>
      <c r="AC67" s="25">
        <f t="shared" si="10"/>
        <v>60515</v>
      </c>
      <c r="AD67" s="25">
        <f t="shared" si="10"/>
        <v>0</v>
      </c>
      <c r="AE67" s="25">
        <f t="shared" si="10"/>
        <v>3127</v>
      </c>
      <c r="AF67" s="25">
        <f t="shared" si="10"/>
        <v>0</v>
      </c>
      <c r="AG67" s="25">
        <f t="shared" si="10"/>
        <v>51921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1445</v>
      </c>
      <c r="AK67" s="25">
        <f t="shared" si="11"/>
        <v>0</v>
      </c>
      <c r="AL67" s="25">
        <f t="shared" si="11"/>
        <v>15293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3797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614564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749745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171802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8778</v>
      </c>
      <c r="CD67" s="24" t="s">
        <v>247</v>
      </c>
      <c r="CE67" s="25">
        <f t="shared" si="6"/>
        <v>2872753</v>
      </c>
    </row>
    <row r="68" spans="1:83" x14ac:dyDescent="0.25">
      <c r="A68" s="31" t="s">
        <v>267</v>
      </c>
      <c r="B68" s="25"/>
      <c r="C68" s="273">
        <v>2827</v>
      </c>
      <c r="D68" s="273">
        <v>0</v>
      </c>
      <c r="E68" s="273">
        <v>68152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164187</v>
      </c>
      <c r="V68" s="275">
        <v>0</v>
      </c>
      <c r="W68" s="275">
        <v>0</v>
      </c>
      <c r="X68" s="275">
        <v>0</v>
      </c>
      <c r="Y68" s="275">
        <v>79082</v>
      </c>
      <c r="Z68" s="275">
        <v>1275516</v>
      </c>
      <c r="AA68" s="275">
        <v>0</v>
      </c>
      <c r="AB68" s="281">
        <v>295114</v>
      </c>
      <c r="AC68" s="275">
        <v>0</v>
      </c>
      <c r="AD68" s="275">
        <v>0</v>
      </c>
      <c r="AE68" s="275">
        <v>0</v>
      </c>
      <c r="AF68" s="275">
        <v>0</v>
      </c>
      <c r="AG68" s="275">
        <v>113</v>
      </c>
      <c r="AH68" s="275">
        <v>0</v>
      </c>
      <c r="AI68" s="275">
        <v>0</v>
      </c>
      <c r="AJ68" s="275">
        <v>857350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94747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82098</v>
      </c>
      <c r="BE68" s="275">
        <v>53471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-21071</v>
      </c>
      <c r="BO68" s="280">
        <v>0</v>
      </c>
      <c r="BP68" s="280">
        <v>3018</v>
      </c>
      <c r="BQ68" s="280">
        <v>0</v>
      </c>
      <c r="BR68" s="280">
        <v>0</v>
      </c>
      <c r="BS68" s="280">
        <v>5460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2820</v>
      </c>
      <c r="BZ68" s="280">
        <v>0</v>
      </c>
      <c r="CA68" s="280">
        <v>3512</v>
      </c>
      <c r="CB68" s="280">
        <v>0</v>
      </c>
      <c r="CC68" s="280">
        <v>15762</v>
      </c>
      <c r="CD68" s="24" t="s">
        <v>247</v>
      </c>
      <c r="CE68" s="25">
        <f t="shared" si="6"/>
        <v>2982158</v>
      </c>
    </row>
    <row r="69" spans="1:83" x14ac:dyDescent="0.25">
      <c r="A69" s="31" t="s">
        <v>268</v>
      </c>
      <c r="B69" s="16"/>
      <c r="C69" s="25">
        <f t="shared" ref="C69:AH69" si="13">SUM(C70:C83)</f>
        <v>1532728</v>
      </c>
      <c r="D69" s="25">
        <f t="shared" si="13"/>
        <v>0</v>
      </c>
      <c r="E69" s="25">
        <f t="shared" si="13"/>
        <v>12279682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3197281</v>
      </c>
      <c r="P69" s="25">
        <f t="shared" si="13"/>
        <v>3780768</v>
      </c>
      <c r="Q69" s="25">
        <f t="shared" si="13"/>
        <v>486737</v>
      </c>
      <c r="R69" s="25">
        <f t="shared" si="13"/>
        <v>0</v>
      </c>
      <c r="S69" s="25">
        <f t="shared" si="13"/>
        <v>80573</v>
      </c>
      <c r="T69" s="25">
        <f t="shared" si="13"/>
        <v>0</v>
      </c>
      <c r="U69" s="25">
        <f t="shared" si="13"/>
        <v>2527737</v>
      </c>
      <c r="V69" s="25">
        <f t="shared" si="13"/>
        <v>420521</v>
      </c>
      <c r="W69" s="25">
        <f t="shared" si="13"/>
        <v>253602</v>
      </c>
      <c r="X69" s="25">
        <f t="shared" si="13"/>
        <v>-850</v>
      </c>
      <c r="Y69" s="25">
        <f t="shared" si="13"/>
        <v>3322608</v>
      </c>
      <c r="Z69" s="25">
        <f t="shared" si="13"/>
        <v>5753512</v>
      </c>
      <c r="AA69" s="25">
        <f t="shared" si="13"/>
        <v>179266</v>
      </c>
      <c r="AB69" s="25">
        <f t="shared" si="13"/>
        <v>2889036</v>
      </c>
      <c r="AC69" s="25">
        <f t="shared" si="13"/>
        <v>1197046</v>
      </c>
      <c r="AD69" s="25">
        <f t="shared" si="13"/>
        <v>0</v>
      </c>
      <c r="AE69" s="25">
        <f t="shared" si="13"/>
        <v>626446</v>
      </c>
      <c r="AF69" s="25">
        <f t="shared" si="13"/>
        <v>0</v>
      </c>
      <c r="AG69" s="25">
        <f t="shared" si="13"/>
        <v>4644783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5098553</v>
      </c>
      <c r="AK69" s="25">
        <f t="shared" si="14"/>
        <v>315724</v>
      </c>
      <c r="AL69" s="25">
        <f t="shared" si="14"/>
        <v>140545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315323</v>
      </c>
      <c r="AX69" s="25">
        <f t="shared" si="14"/>
        <v>25314</v>
      </c>
      <c r="AY69" s="25">
        <f t="shared" si="14"/>
        <v>1024544</v>
      </c>
      <c r="AZ69" s="25">
        <f t="shared" si="14"/>
        <v>0</v>
      </c>
      <c r="BA69" s="25">
        <f t="shared" si="14"/>
        <v>65217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5772010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3497344</v>
      </c>
      <c r="BO69" s="25">
        <f t="shared" ref="BO69:CE69" si="15">SUM(BO70:BO83)</f>
        <v>11117</v>
      </c>
      <c r="BP69" s="25">
        <f t="shared" si="15"/>
        <v>7366</v>
      </c>
      <c r="BQ69" s="25">
        <f t="shared" si="15"/>
        <v>3953</v>
      </c>
      <c r="BR69" s="25">
        <f t="shared" si="15"/>
        <v>0</v>
      </c>
      <c r="BS69" s="25">
        <f t="shared" si="15"/>
        <v>71873</v>
      </c>
      <c r="BT69" s="25">
        <f t="shared" si="15"/>
        <v>153918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2584956</v>
      </c>
      <c r="BZ69" s="25">
        <f t="shared" si="15"/>
        <v>1054551</v>
      </c>
      <c r="CA69" s="25">
        <f t="shared" si="15"/>
        <v>685109</v>
      </c>
      <c r="CB69" s="25">
        <f t="shared" si="15"/>
        <v>76095</v>
      </c>
      <c r="CC69" s="25">
        <f t="shared" si="15"/>
        <v>12924752</v>
      </c>
      <c r="CD69" s="25">
        <f t="shared" si="15"/>
        <v>0</v>
      </c>
      <c r="CE69" s="25">
        <f t="shared" si="15"/>
        <v>76999740</v>
      </c>
    </row>
    <row r="70" spans="1:83" x14ac:dyDescent="0.25">
      <c r="A70" s="26" t="s">
        <v>269</v>
      </c>
      <c r="B70" s="27"/>
      <c r="C70" s="282">
        <v>742</v>
      </c>
      <c r="D70" s="282">
        <v>0</v>
      </c>
      <c r="E70" s="282">
        <v>2314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136</v>
      </c>
      <c r="P70" s="282">
        <v>319</v>
      </c>
      <c r="Q70" s="282">
        <v>29</v>
      </c>
      <c r="R70" s="282">
        <v>0</v>
      </c>
      <c r="S70" s="282">
        <v>215</v>
      </c>
      <c r="T70" s="282">
        <v>0</v>
      </c>
      <c r="U70" s="282">
        <v>335245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2355</v>
      </c>
      <c r="AH70" s="282">
        <v>0</v>
      </c>
      <c r="AI70" s="282">
        <v>0</v>
      </c>
      <c r="AJ70" s="282">
        <v>1526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342881</v>
      </c>
    </row>
    <row r="71" spans="1:83" x14ac:dyDescent="0.25">
      <c r="A71" s="26" t="s">
        <v>270</v>
      </c>
      <c r="B71" s="27"/>
      <c r="C71" s="282">
        <v>89716</v>
      </c>
      <c r="D71" s="282">
        <v>0</v>
      </c>
      <c r="E71" s="282">
        <v>1031871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-55542</v>
      </c>
      <c r="P71" s="282">
        <v>136381</v>
      </c>
      <c r="Q71" s="282">
        <v>0</v>
      </c>
      <c r="R71" s="282">
        <v>0</v>
      </c>
      <c r="S71" s="282">
        <v>0</v>
      </c>
      <c r="T71" s="282">
        <v>0</v>
      </c>
      <c r="U71" s="282">
        <v>-23589</v>
      </c>
      <c r="V71" s="282">
        <v>214331</v>
      </c>
      <c r="W71" s="282">
        <v>0</v>
      </c>
      <c r="X71" s="282">
        <v>0</v>
      </c>
      <c r="Y71" s="282">
        <v>500090</v>
      </c>
      <c r="Z71" s="282">
        <v>150347</v>
      </c>
      <c r="AA71" s="282">
        <v>0</v>
      </c>
      <c r="AB71" s="282">
        <v>0</v>
      </c>
      <c r="AC71" s="282">
        <v>4320</v>
      </c>
      <c r="AD71" s="282">
        <v>0</v>
      </c>
      <c r="AE71" s="282">
        <v>0</v>
      </c>
      <c r="AF71" s="282">
        <v>0</v>
      </c>
      <c r="AG71" s="282">
        <v>-74197</v>
      </c>
      <c r="AH71" s="282">
        <v>0</v>
      </c>
      <c r="AI71" s="282">
        <v>0</v>
      </c>
      <c r="AJ71" s="282">
        <v>17674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309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653595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281464</v>
      </c>
      <c r="BZ71" s="282">
        <v>45722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2972492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228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50</v>
      </c>
      <c r="P72" s="282">
        <v>50</v>
      </c>
      <c r="Q72" s="282">
        <v>0</v>
      </c>
      <c r="R72" s="282">
        <v>0</v>
      </c>
      <c r="S72" s="282">
        <v>0</v>
      </c>
      <c r="T72" s="282">
        <v>0</v>
      </c>
      <c r="U72" s="282">
        <v>628</v>
      </c>
      <c r="V72" s="282">
        <v>0</v>
      </c>
      <c r="W72" s="282">
        <v>0</v>
      </c>
      <c r="X72" s="282">
        <v>0</v>
      </c>
      <c r="Y72" s="282">
        <v>15147</v>
      </c>
      <c r="Z72" s="282">
        <v>4157</v>
      </c>
      <c r="AA72" s="282">
        <v>0</v>
      </c>
      <c r="AB72" s="282">
        <v>6712</v>
      </c>
      <c r="AC72" s="282">
        <v>1042</v>
      </c>
      <c r="AD72" s="282">
        <v>0</v>
      </c>
      <c r="AE72" s="282">
        <v>0</v>
      </c>
      <c r="AF72" s="282">
        <v>0</v>
      </c>
      <c r="AG72" s="282">
        <v>500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381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69380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98275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3097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2464372</v>
      </c>
      <c r="CD73" s="282">
        <v>0</v>
      </c>
      <c r="CE73" s="25">
        <f t="shared" si="16"/>
        <v>2467469</v>
      </c>
    </row>
    <row r="74" spans="1:83" x14ac:dyDescent="0.25">
      <c r="A74" s="26" t="s">
        <v>273</v>
      </c>
      <c r="B74" s="27"/>
      <c r="C74" s="282">
        <v>15574</v>
      </c>
      <c r="D74" s="282">
        <v>0</v>
      </c>
      <c r="E74" s="282">
        <v>149577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50279</v>
      </c>
      <c r="P74" s="282">
        <v>32487</v>
      </c>
      <c r="Q74" s="282">
        <v>0</v>
      </c>
      <c r="R74" s="282">
        <v>0</v>
      </c>
      <c r="S74" s="282">
        <v>41036</v>
      </c>
      <c r="T74" s="282">
        <v>0</v>
      </c>
      <c r="U74" s="282">
        <v>0</v>
      </c>
      <c r="V74" s="282">
        <v>0</v>
      </c>
      <c r="W74" s="282">
        <v>2830</v>
      </c>
      <c r="X74" s="282">
        <v>0</v>
      </c>
      <c r="Y74" s="282">
        <v>83444</v>
      </c>
      <c r="Z74" s="282">
        <v>20478</v>
      </c>
      <c r="AA74" s="282">
        <v>0</v>
      </c>
      <c r="AB74" s="282">
        <v>2658</v>
      </c>
      <c r="AC74" s="282">
        <v>1033</v>
      </c>
      <c r="AD74" s="282">
        <v>0</v>
      </c>
      <c r="AE74" s="282">
        <v>3532</v>
      </c>
      <c r="AF74" s="282">
        <v>0</v>
      </c>
      <c r="AG74" s="282">
        <v>85737</v>
      </c>
      <c r="AH74" s="282">
        <v>0</v>
      </c>
      <c r="AI74" s="282">
        <v>0</v>
      </c>
      <c r="AJ74" s="282">
        <v>4211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11901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504777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128352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128352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12659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14295</v>
      </c>
      <c r="Q77" s="282">
        <v>0</v>
      </c>
      <c r="R77" s="282">
        <v>0</v>
      </c>
      <c r="S77" s="282">
        <v>29480</v>
      </c>
      <c r="T77" s="282">
        <v>0</v>
      </c>
      <c r="U77" s="282">
        <v>24819</v>
      </c>
      <c r="V77" s="282">
        <v>0</v>
      </c>
      <c r="W77" s="282">
        <v>0</v>
      </c>
      <c r="X77" s="282">
        <v>0</v>
      </c>
      <c r="Y77" s="282">
        <v>19695</v>
      </c>
      <c r="Z77" s="282">
        <v>151588</v>
      </c>
      <c r="AA77" s="282">
        <v>0</v>
      </c>
      <c r="AB77" s="282">
        <v>92973</v>
      </c>
      <c r="AC77" s="282">
        <v>0</v>
      </c>
      <c r="AD77" s="282">
        <v>0</v>
      </c>
      <c r="AE77" s="282">
        <v>0</v>
      </c>
      <c r="AF77" s="282">
        <v>0</v>
      </c>
      <c r="AG77" s="282">
        <v>2108</v>
      </c>
      <c r="AH77" s="282">
        <v>0</v>
      </c>
      <c r="AI77" s="282">
        <v>0</v>
      </c>
      <c r="AJ77" s="282">
        <v>1613401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2442897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19364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23264</v>
      </c>
      <c r="BZ77" s="282">
        <v>0</v>
      </c>
      <c r="CA77" s="282">
        <v>0</v>
      </c>
      <c r="CB77" s="282">
        <v>0</v>
      </c>
      <c r="CC77" s="282">
        <v>460</v>
      </c>
      <c r="CD77" s="282">
        <v>0</v>
      </c>
      <c r="CE77" s="25">
        <f t="shared" si="16"/>
        <v>4447003</v>
      </c>
    </row>
    <row r="78" spans="1:83" x14ac:dyDescent="0.25">
      <c r="A78" s="26" t="s">
        <v>277</v>
      </c>
      <c r="B78" s="16"/>
      <c r="C78" s="282">
        <v>1379453</v>
      </c>
      <c r="D78" s="282">
        <v>0</v>
      </c>
      <c r="E78" s="282">
        <v>10188344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3198918</v>
      </c>
      <c r="P78" s="282">
        <v>3590116</v>
      </c>
      <c r="Q78" s="282">
        <v>486708</v>
      </c>
      <c r="R78" s="282">
        <v>0</v>
      </c>
      <c r="S78" s="282">
        <v>0</v>
      </c>
      <c r="T78" s="282">
        <v>0</v>
      </c>
      <c r="U78" s="282">
        <v>2144391</v>
      </c>
      <c r="V78" s="282">
        <v>206118</v>
      </c>
      <c r="W78" s="282">
        <v>250547</v>
      </c>
      <c r="X78" s="282">
        <v>141</v>
      </c>
      <c r="Y78" s="282">
        <v>2692725</v>
      </c>
      <c r="Z78" s="282">
        <v>5306813</v>
      </c>
      <c r="AA78" s="282">
        <v>179266</v>
      </c>
      <c r="AB78" s="282">
        <v>2767745</v>
      </c>
      <c r="AC78" s="282">
        <v>1190516</v>
      </c>
      <c r="AD78" s="282">
        <v>0</v>
      </c>
      <c r="AE78" s="282">
        <v>618457</v>
      </c>
      <c r="AF78" s="282">
        <v>0</v>
      </c>
      <c r="AG78" s="282">
        <v>4620519</v>
      </c>
      <c r="AH78" s="282">
        <v>0</v>
      </c>
      <c r="AI78" s="282">
        <v>0</v>
      </c>
      <c r="AJ78" s="282">
        <v>3407934</v>
      </c>
      <c r="AK78" s="282">
        <v>315078</v>
      </c>
      <c r="AL78" s="282">
        <v>138745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304532</v>
      </c>
      <c r="AX78" s="282">
        <v>0</v>
      </c>
      <c r="AY78" s="282">
        <v>1024222</v>
      </c>
      <c r="AZ78" s="282">
        <v>0</v>
      </c>
      <c r="BA78" s="282">
        <v>65217</v>
      </c>
      <c r="BB78" s="282">
        <v>0</v>
      </c>
      <c r="BC78" s="282">
        <v>0</v>
      </c>
      <c r="BD78" s="282">
        <v>0</v>
      </c>
      <c r="BE78" s="282">
        <v>2208067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779943</v>
      </c>
      <c r="BO78" s="282">
        <v>11117</v>
      </c>
      <c r="BP78" s="282">
        <v>0</v>
      </c>
      <c r="BQ78" s="282">
        <v>0</v>
      </c>
      <c r="BR78" s="282">
        <v>0</v>
      </c>
      <c r="BS78" s="282">
        <v>68996</v>
      </c>
      <c r="BT78" s="282">
        <v>153476</v>
      </c>
      <c r="BU78" s="282">
        <v>0</v>
      </c>
      <c r="BV78" s="282">
        <v>0</v>
      </c>
      <c r="BW78" s="282">
        <v>0</v>
      </c>
      <c r="BX78" s="282">
        <v>0</v>
      </c>
      <c r="BY78" s="282">
        <v>2112477</v>
      </c>
      <c r="BZ78" s="282">
        <v>1008829</v>
      </c>
      <c r="CA78" s="282">
        <v>665775</v>
      </c>
      <c r="CB78" s="282">
        <v>75937</v>
      </c>
      <c r="CC78" s="282">
        <v>375741</v>
      </c>
      <c r="CD78" s="282">
        <v>0</v>
      </c>
      <c r="CE78" s="25">
        <f t="shared" si="16"/>
        <v>51536863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16694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55564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72258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700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2056</v>
      </c>
      <c r="P80" s="282">
        <v>1395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225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785</v>
      </c>
      <c r="AF80" s="282">
        <v>0</v>
      </c>
      <c r="AG80" s="282">
        <v>60</v>
      </c>
      <c r="AH80" s="282">
        <v>0</v>
      </c>
      <c r="AI80" s="282">
        <v>0</v>
      </c>
      <c r="AJ80" s="282">
        <v>23726</v>
      </c>
      <c r="AK80" s="282">
        <v>0</v>
      </c>
      <c r="AL80" s="282">
        <v>299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3315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40091</v>
      </c>
      <c r="BO80" s="282">
        <v>0</v>
      </c>
      <c r="BP80" s="282">
        <v>0</v>
      </c>
      <c r="BQ80" s="282">
        <v>1480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67214</v>
      </c>
      <c r="BZ80" s="282">
        <v>0</v>
      </c>
      <c r="CA80" s="282">
        <v>11157</v>
      </c>
      <c r="CB80" s="282">
        <v>0</v>
      </c>
      <c r="CC80" s="282">
        <v>271</v>
      </c>
      <c r="CD80" s="282">
        <v>0</v>
      </c>
      <c r="CE80" s="25">
        <f t="shared" si="16"/>
        <v>152774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371</v>
      </c>
      <c r="V81" s="282">
        <v>0</v>
      </c>
      <c r="W81" s="282">
        <v>0</v>
      </c>
      <c r="X81" s="282">
        <v>0</v>
      </c>
      <c r="Y81" s="282">
        <v>0</v>
      </c>
      <c r="Z81" s="282">
        <v>2551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95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1192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2047344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10082873</v>
      </c>
      <c r="CD81" s="282">
        <v>0</v>
      </c>
      <c r="CE81" s="25">
        <f t="shared" si="16"/>
        <v>12134426</v>
      </c>
    </row>
    <row r="82" spans="1:84" x14ac:dyDescent="0.25">
      <c r="A82" s="26" t="s">
        <v>281</v>
      </c>
      <c r="B82" s="16"/>
      <c r="C82" s="282">
        <v>3777</v>
      </c>
      <c r="D82" s="282">
        <v>0</v>
      </c>
      <c r="E82" s="282">
        <v>4858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181</v>
      </c>
      <c r="P82" s="282">
        <v>72</v>
      </c>
      <c r="Q82" s="282">
        <v>0</v>
      </c>
      <c r="R82" s="282">
        <v>0</v>
      </c>
      <c r="S82" s="282">
        <v>0</v>
      </c>
      <c r="T82" s="282">
        <v>0</v>
      </c>
      <c r="U82" s="282">
        <v>1938</v>
      </c>
      <c r="V82" s="282">
        <v>72</v>
      </c>
      <c r="W82" s="282">
        <v>0</v>
      </c>
      <c r="X82" s="282">
        <v>-991</v>
      </c>
      <c r="Y82" s="282">
        <v>1082</v>
      </c>
      <c r="Z82" s="282">
        <v>63438</v>
      </c>
      <c r="AA82" s="282">
        <v>0</v>
      </c>
      <c r="AB82" s="282">
        <v>2299</v>
      </c>
      <c r="AC82" s="282">
        <v>217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7863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1066577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300</v>
      </c>
      <c r="BO82" s="282">
        <v>0</v>
      </c>
      <c r="BP82" s="282">
        <v>0</v>
      </c>
      <c r="BQ82" s="282">
        <v>0</v>
      </c>
      <c r="BR82" s="282">
        <v>0</v>
      </c>
      <c r="BS82" s="282">
        <v>1510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4834</v>
      </c>
      <c r="BZ82" s="282">
        <v>0</v>
      </c>
      <c r="CA82" s="282">
        <v>392</v>
      </c>
      <c r="CB82" s="282">
        <v>0</v>
      </c>
      <c r="CC82" s="282">
        <v>592</v>
      </c>
      <c r="CD82" s="282">
        <v>0</v>
      </c>
      <c r="CE82" s="25">
        <f t="shared" si="16"/>
        <v>1159011</v>
      </c>
    </row>
    <row r="83" spans="1:84" x14ac:dyDescent="0.25">
      <c r="A83" s="26" t="s">
        <v>282</v>
      </c>
      <c r="B83" s="16"/>
      <c r="C83" s="273">
        <v>43466</v>
      </c>
      <c r="D83" s="273">
        <v>0</v>
      </c>
      <c r="E83" s="275">
        <v>872437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1203</v>
      </c>
      <c r="P83" s="275">
        <v>5653</v>
      </c>
      <c r="Q83" s="275">
        <v>0</v>
      </c>
      <c r="R83" s="276">
        <v>0</v>
      </c>
      <c r="S83" s="275">
        <v>9842</v>
      </c>
      <c r="T83" s="273">
        <v>0</v>
      </c>
      <c r="U83" s="275">
        <v>43934</v>
      </c>
      <c r="V83" s="275">
        <v>0</v>
      </c>
      <c r="W83" s="273">
        <v>0</v>
      </c>
      <c r="X83" s="275">
        <v>0</v>
      </c>
      <c r="Y83" s="275">
        <v>10425</v>
      </c>
      <c r="Z83" s="275">
        <v>51043</v>
      </c>
      <c r="AA83" s="275">
        <v>0</v>
      </c>
      <c r="AB83" s="275">
        <v>16649</v>
      </c>
      <c r="AC83" s="275">
        <v>-82</v>
      </c>
      <c r="AD83" s="275">
        <v>0</v>
      </c>
      <c r="AE83" s="275">
        <v>3672</v>
      </c>
      <c r="AF83" s="275">
        <v>0</v>
      </c>
      <c r="AG83" s="275">
        <v>7701</v>
      </c>
      <c r="AH83" s="275">
        <v>0</v>
      </c>
      <c r="AI83" s="275">
        <v>0</v>
      </c>
      <c r="AJ83" s="275">
        <v>22218</v>
      </c>
      <c r="AK83" s="275">
        <v>646</v>
      </c>
      <c r="AL83" s="275">
        <v>1501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10482</v>
      </c>
      <c r="AX83" s="275">
        <v>25314</v>
      </c>
      <c r="AY83" s="275">
        <v>227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37680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-241025</v>
      </c>
      <c r="BO83" s="275">
        <v>0</v>
      </c>
      <c r="BP83" s="275">
        <v>7366</v>
      </c>
      <c r="BQ83" s="275">
        <v>2473</v>
      </c>
      <c r="BR83" s="275">
        <v>0</v>
      </c>
      <c r="BS83" s="275">
        <v>1367</v>
      </c>
      <c r="BT83" s="275">
        <v>442</v>
      </c>
      <c r="BU83" s="275">
        <v>0</v>
      </c>
      <c r="BV83" s="275">
        <v>0</v>
      </c>
      <c r="BW83" s="275">
        <v>0</v>
      </c>
      <c r="BX83" s="275">
        <v>0</v>
      </c>
      <c r="BY83" s="275">
        <v>40139</v>
      </c>
      <c r="BZ83" s="275">
        <v>0</v>
      </c>
      <c r="CA83" s="275">
        <v>7785</v>
      </c>
      <c r="CB83" s="275">
        <v>158</v>
      </c>
      <c r="CC83" s="275">
        <v>443</v>
      </c>
      <c r="CD83" s="282">
        <v>0</v>
      </c>
      <c r="CE83" s="25">
        <f t="shared" si="16"/>
        <v>983159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57650</v>
      </c>
      <c r="V84" s="273">
        <v>0</v>
      </c>
      <c r="W84" s="273">
        <v>0</v>
      </c>
      <c r="X84" s="273">
        <v>0</v>
      </c>
      <c r="Y84" s="273">
        <v>15400</v>
      </c>
      <c r="Z84" s="273">
        <v>3951159</v>
      </c>
      <c r="AA84" s="273">
        <v>0</v>
      </c>
      <c r="AB84" s="273">
        <v>7542326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368179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530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102749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32150</v>
      </c>
      <c r="BZ84" s="273">
        <v>0</v>
      </c>
      <c r="CA84" s="273">
        <v>0</v>
      </c>
      <c r="CB84" s="273">
        <v>0</v>
      </c>
      <c r="CC84" s="273">
        <v>4179</v>
      </c>
      <c r="CD84" s="282">
        <v>0</v>
      </c>
      <c r="CE84" s="25">
        <f t="shared" si="16"/>
        <v>12074322</v>
      </c>
    </row>
    <row r="85" spans="1:84" x14ac:dyDescent="0.25">
      <c r="A85" s="31" t="s">
        <v>284</v>
      </c>
      <c r="B85" s="25"/>
      <c r="C85" s="25">
        <f t="shared" ref="C85:AH85" si="17">SUM(C61:C69)-C84</f>
        <v>4135712</v>
      </c>
      <c r="D85" s="25">
        <f t="shared" si="17"/>
        <v>0</v>
      </c>
      <c r="E85" s="25">
        <f t="shared" si="17"/>
        <v>30263563.129999999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9065247</v>
      </c>
      <c r="P85" s="25">
        <f t="shared" si="17"/>
        <v>12114243</v>
      </c>
      <c r="Q85" s="25">
        <f t="shared" si="17"/>
        <v>1299627</v>
      </c>
      <c r="R85" s="25">
        <f t="shared" si="17"/>
        <v>2393719.73</v>
      </c>
      <c r="S85" s="25">
        <f t="shared" si="17"/>
        <v>4510905</v>
      </c>
      <c r="T85" s="25">
        <f t="shared" si="17"/>
        <v>0</v>
      </c>
      <c r="U85" s="25">
        <f t="shared" si="17"/>
        <v>10031308.5</v>
      </c>
      <c r="V85" s="25">
        <f t="shared" si="17"/>
        <v>819508.55</v>
      </c>
      <c r="W85" s="25">
        <f t="shared" si="17"/>
        <v>878989.03</v>
      </c>
      <c r="X85" s="25">
        <f t="shared" si="17"/>
        <v>257354.17</v>
      </c>
      <c r="Y85" s="25">
        <f t="shared" si="17"/>
        <v>8867845.6999999993</v>
      </c>
      <c r="Z85" s="25">
        <f t="shared" si="17"/>
        <v>15160814</v>
      </c>
      <c r="AA85" s="25">
        <f t="shared" si="17"/>
        <v>673199.54</v>
      </c>
      <c r="AB85" s="25">
        <f t="shared" si="17"/>
        <v>59194995</v>
      </c>
      <c r="AC85" s="25">
        <f t="shared" si="17"/>
        <v>3523341.1100000003</v>
      </c>
      <c r="AD85" s="25">
        <f t="shared" si="17"/>
        <v>0</v>
      </c>
      <c r="AE85" s="25">
        <f t="shared" si="17"/>
        <v>1668387</v>
      </c>
      <c r="AF85" s="25">
        <f t="shared" si="17"/>
        <v>0</v>
      </c>
      <c r="AG85" s="25">
        <f t="shared" si="17"/>
        <v>13395778.18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13280124</v>
      </c>
      <c r="AK85" s="25">
        <f t="shared" si="18"/>
        <v>833077</v>
      </c>
      <c r="AL85" s="25">
        <f t="shared" si="18"/>
        <v>384555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905560</v>
      </c>
      <c r="AX85" s="25">
        <f t="shared" si="18"/>
        <v>130340</v>
      </c>
      <c r="AY85" s="25">
        <f t="shared" si="18"/>
        <v>3382109</v>
      </c>
      <c r="AZ85" s="25">
        <f t="shared" si="18"/>
        <v>0</v>
      </c>
      <c r="BA85" s="25">
        <f t="shared" si="18"/>
        <v>189966</v>
      </c>
      <c r="BB85" s="25">
        <f t="shared" si="18"/>
        <v>0</v>
      </c>
      <c r="BC85" s="25">
        <f t="shared" si="18"/>
        <v>0</v>
      </c>
      <c r="BD85" s="25">
        <f t="shared" si="18"/>
        <v>108174</v>
      </c>
      <c r="BE85" s="25">
        <f t="shared" si="18"/>
        <v>11116163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47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6586155.29</v>
      </c>
      <c r="BO85" s="25">
        <f t="shared" ref="BO85:CD85" si="19">SUM(BO61:BO69)-BO84</f>
        <v>15347502</v>
      </c>
      <c r="BP85" s="25">
        <f t="shared" si="19"/>
        <v>44720</v>
      </c>
      <c r="BQ85" s="25">
        <f t="shared" si="19"/>
        <v>60745</v>
      </c>
      <c r="BR85" s="25">
        <f t="shared" si="19"/>
        <v>0</v>
      </c>
      <c r="BS85" s="25">
        <f t="shared" si="19"/>
        <v>200040</v>
      </c>
      <c r="BT85" s="25">
        <f t="shared" si="19"/>
        <v>389565</v>
      </c>
      <c r="BU85" s="25">
        <f t="shared" si="19"/>
        <v>0</v>
      </c>
      <c r="BV85" s="25">
        <f t="shared" si="19"/>
        <v>0</v>
      </c>
      <c r="BW85" s="25">
        <f t="shared" si="19"/>
        <v>3147697</v>
      </c>
      <c r="BX85" s="25">
        <f t="shared" si="19"/>
        <v>0</v>
      </c>
      <c r="BY85" s="25">
        <f t="shared" si="19"/>
        <v>6975258</v>
      </c>
      <c r="BZ85" s="25">
        <f t="shared" si="19"/>
        <v>2800179.7199999997</v>
      </c>
      <c r="CA85" s="25">
        <f t="shared" si="19"/>
        <v>1721231</v>
      </c>
      <c r="CB85" s="25">
        <f t="shared" si="19"/>
        <v>201376</v>
      </c>
      <c r="CC85" s="25">
        <f t="shared" si="19"/>
        <v>13615259</v>
      </c>
      <c r="CD85" s="25">
        <f t="shared" si="19"/>
        <v>0</v>
      </c>
      <c r="CE85" s="25">
        <f t="shared" si="16"/>
        <v>259674380.65000001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12139684</v>
      </c>
      <c r="D87" s="273">
        <v>0</v>
      </c>
      <c r="E87" s="273">
        <v>83836536</v>
      </c>
      <c r="F87" s="273">
        <v>0</v>
      </c>
      <c r="G87" s="273">
        <v>0</v>
      </c>
      <c r="H87" s="273">
        <v>0</v>
      </c>
      <c r="I87" s="273">
        <v>0</v>
      </c>
      <c r="J87" s="273">
        <v>5557</v>
      </c>
      <c r="K87" s="273">
        <v>0</v>
      </c>
      <c r="L87" s="273">
        <v>0</v>
      </c>
      <c r="M87" s="273">
        <v>0</v>
      </c>
      <c r="N87" s="273">
        <v>0</v>
      </c>
      <c r="O87" s="273">
        <v>17981948</v>
      </c>
      <c r="P87" s="273">
        <v>20893861</v>
      </c>
      <c r="Q87" s="273">
        <v>2396987</v>
      </c>
      <c r="R87" s="273">
        <v>176887</v>
      </c>
      <c r="S87" s="273">
        <v>8912128</v>
      </c>
      <c r="T87" s="273">
        <v>0</v>
      </c>
      <c r="U87" s="273">
        <v>26349500</v>
      </c>
      <c r="V87" s="273">
        <v>4631481</v>
      </c>
      <c r="W87" s="273">
        <v>1017615</v>
      </c>
      <c r="X87" s="273">
        <v>12895014</v>
      </c>
      <c r="Y87" s="273">
        <v>3968948</v>
      </c>
      <c r="Z87" s="273">
        <v>54903</v>
      </c>
      <c r="AA87" s="273">
        <v>608479</v>
      </c>
      <c r="AB87" s="273">
        <v>20086910</v>
      </c>
      <c r="AC87" s="273">
        <v>27998228</v>
      </c>
      <c r="AD87" s="273">
        <v>0</v>
      </c>
      <c r="AE87" s="273">
        <v>2237027</v>
      </c>
      <c r="AF87" s="273">
        <v>0</v>
      </c>
      <c r="AG87" s="273">
        <v>28385292</v>
      </c>
      <c r="AH87" s="273">
        <v>0</v>
      </c>
      <c r="AI87" s="273">
        <v>0</v>
      </c>
      <c r="AJ87" s="273">
        <v>48488</v>
      </c>
      <c r="AK87" s="273">
        <v>1256735</v>
      </c>
      <c r="AL87" s="273">
        <v>610404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276492612</v>
      </c>
    </row>
    <row r="88" spans="1:84" x14ac:dyDescent="0.25">
      <c r="A88" s="31" t="s">
        <v>287</v>
      </c>
      <c r="B88" s="16"/>
      <c r="C88" s="273">
        <v>160272</v>
      </c>
      <c r="D88" s="273">
        <v>0</v>
      </c>
      <c r="E88" s="273">
        <v>16215702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1723269</v>
      </c>
      <c r="P88" s="273">
        <v>59516574</v>
      </c>
      <c r="Q88" s="273">
        <v>6234233</v>
      </c>
      <c r="R88" s="273">
        <v>9495</v>
      </c>
      <c r="S88" s="273">
        <v>19639674</v>
      </c>
      <c r="T88" s="273">
        <v>0</v>
      </c>
      <c r="U88" s="273">
        <v>52257752</v>
      </c>
      <c r="V88" s="273">
        <v>7393817</v>
      </c>
      <c r="W88" s="273">
        <v>5634036</v>
      </c>
      <c r="X88" s="273">
        <v>40944678</v>
      </c>
      <c r="Y88" s="273">
        <v>46213502</v>
      </c>
      <c r="Z88" s="273">
        <v>111103223</v>
      </c>
      <c r="AA88" s="273">
        <v>3878185</v>
      </c>
      <c r="AB88" s="273">
        <v>381678458</v>
      </c>
      <c r="AC88" s="273">
        <v>7336650</v>
      </c>
      <c r="AD88" s="273">
        <v>0</v>
      </c>
      <c r="AE88" s="273">
        <v>2625863</v>
      </c>
      <c r="AF88" s="273">
        <v>0</v>
      </c>
      <c r="AG88" s="273">
        <v>107644705</v>
      </c>
      <c r="AH88" s="273">
        <v>0</v>
      </c>
      <c r="AI88" s="273">
        <v>0</v>
      </c>
      <c r="AJ88" s="273">
        <v>44083851</v>
      </c>
      <c r="AK88" s="273">
        <v>1302504</v>
      </c>
      <c r="AL88" s="273">
        <v>918811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916515254</v>
      </c>
    </row>
    <row r="89" spans="1:84" x14ac:dyDescent="0.25">
      <c r="A89" s="21" t="s">
        <v>288</v>
      </c>
      <c r="B89" s="16"/>
      <c r="C89" s="25">
        <f t="shared" ref="C89:AV89" si="21">C87+C88</f>
        <v>12299956</v>
      </c>
      <c r="D89" s="25">
        <f t="shared" si="21"/>
        <v>0</v>
      </c>
      <c r="E89" s="25">
        <f t="shared" si="21"/>
        <v>100052238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5557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19705217</v>
      </c>
      <c r="P89" s="25">
        <f t="shared" si="21"/>
        <v>80410435</v>
      </c>
      <c r="Q89" s="25">
        <f t="shared" si="21"/>
        <v>8631220</v>
      </c>
      <c r="R89" s="25">
        <f t="shared" si="21"/>
        <v>186382</v>
      </c>
      <c r="S89" s="25">
        <f t="shared" si="21"/>
        <v>28551802</v>
      </c>
      <c r="T89" s="25">
        <f t="shared" si="21"/>
        <v>0</v>
      </c>
      <c r="U89" s="25">
        <f t="shared" si="21"/>
        <v>78607252</v>
      </c>
      <c r="V89" s="25">
        <f t="shared" si="21"/>
        <v>12025298</v>
      </c>
      <c r="W89" s="25">
        <f t="shared" si="21"/>
        <v>6651651</v>
      </c>
      <c r="X89" s="25">
        <f t="shared" si="21"/>
        <v>53839692</v>
      </c>
      <c r="Y89" s="25">
        <f t="shared" si="21"/>
        <v>50182450</v>
      </c>
      <c r="Z89" s="25">
        <f t="shared" si="21"/>
        <v>111158126</v>
      </c>
      <c r="AA89" s="25">
        <f t="shared" si="21"/>
        <v>4486664</v>
      </c>
      <c r="AB89" s="25">
        <f t="shared" si="21"/>
        <v>401765368</v>
      </c>
      <c r="AC89" s="25">
        <f t="shared" si="21"/>
        <v>35334878</v>
      </c>
      <c r="AD89" s="25">
        <f t="shared" si="21"/>
        <v>0</v>
      </c>
      <c r="AE89" s="25">
        <f t="shared" si="21"/>
        <v>4862890</v>
      </c>
      <c r="AF89" s="25">
        <f t="shared" si="21"/>
        <v>0</v>
      </c>
      <c r="AG89" s="25">
        <f t="shared" si="21"/>
        <v>136029997</v>
      </c>
      <c r="AH89" s="25">
        <f t="shared" si="21"/>
        <v>0</v>
      </c>
      <c r="AI89" s="25">
        <f t="shared" si="21"/>
        <v>0</v>
      </c>
      <c r="AJ89" s="25">
        <f t="shared" si="21"/>
        <v>44132339</v>
      </c>
      <c r="AK89" s="25">
        <f t="shared" si="21"/>
        <v>2559239</v>
      </c>
      <c r="AL89" s="25">
        <f t="shared" si="21"/>
        <v>1529215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1193007866</v>
      </c>
    </row>
    <row r="90" spans="1:84" x14ac:dyDescent="0.25">
      <c r="A90" s="31" t="s">
        <v>289</v>
      </c>
      <c r="B90" s="25"/>
      <c r="C90" s="273">
        <v>3580</v>
      </c>
      <c r="D90" s="273">
        <v>0</v>
      </c>
      <c r="E90" s="273">
        <v>28671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7471</v>
      </c>
      <c r="P90" s="273">
        <v>13730</v>
      </c>
      <c r="Q90" s="273">
        <v>0</v>
      </c>
      <c r="R90" s="273">
        <v>422</v>
      </c>
      <c r="S90" s="273">
        <v>510</v>
      </c>
      <c r="T90" s="273">
        <v>0</v>
      </c>
      <c r="U90" s="273">
        <v>3640</v>
      </c>
      <c r="V90" s="273">
        <v>135</v>
      </c>
      <c r="W90" s="273">
        <v>1374</v>
      </c>
      <c r="X90" s="273">
        <v>559</v>
      </c>
      <c r="Y90" s="273">
        <v>4439</v>
      </c>
      <c r="Z90" s="273">
        <v>0</v>
      </c>
      <c r="AA90" s="273">
        <v>766</v>
      </c>
      <c r="AB90" s="273">
        <v>2238</v>
      </c>
      <c r="AC90" s="273">
        <v>1404</v>
      </c>
      <c r="AD90" s="273">
        <v>0</v>
      </c>
      <c r="AE90" s="273">
        <v>4717</v>
      </c>
      <c r="AF90" s="273">
        <v>0</v>
      </c>
      <c r="AG90" s="273">
        <v>12944</v>
      </c>
      <c r="AH90" s="273">
        <v>0</v>
      </c>
      <c r="AI90" s="273">
        <v>0</v>
      </c>
      <c r="AJ90" s="273">
        <v>678</v>
      </c>
      <c r="AK90" s="273">
        <v>0</v>
      </c>
      <c r="AL90" s="273">
        <v>138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336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4462</v>
      </c>
      <c r="AZ90" s="273">
        <v>0</v>
      </c>
      <c r="BA90" s="273">
        <v>746</v>
      </c>
      <c r="BB90" s="273">
        <v>530</v>
      </c>
      <c r="BC90" s="273">
        <v>0</v>
      </c>
      <c r="BD90" s="273">
        <v>3244</v>
      </c>
      <c r="BE90" s="273">
        <v>11512</v>
      </c>
      <c r="BF90" s="273">
        <v>0</v>
      </c>
      <c r="BG90" s="273">
        <v>378</v>
      </c>
      <c r="BH90" s="273">
        <v>0</v>
      </c>
      <c r="BI90" s="273">
        <v>0</v>
      </c>
      <c r="BJ90" s="273">
        <v>0</v>
      </c>
      <c r="BK90" s="273">
        <v>0</v>
      </c>
      <c r="BL90" s="273">
        <v>2304</v>
      </c>
      <c r="BM90" s="273">
        <v>0</v>
      </c>
      <c r="BN90" s="273">
        <v>2965</v>
      </c>
      <c r="BO90" s="273">
        <v>0</v>
      </c>
      <c r="BP90" s="273">
        <v>0</v>
      </c>
      <c r="BQ90" s="273">
        <v>0</v>
      </c>
      <c r="BR90" s="273">
        <v>0</v>
      </c>
      <c r="BS90" s="273">
        <v>1136</v>
      </c>
      <c r="BT90" s="273">
        <v>553</v>
      </c>
      <c r="BU90" s="273">
        <v>0</v>
      </c>
      <c r="BV90" s="273">
        <v>235</v>
      </c>
      <c r="BW90" s="273">
        <v>352</v>
      </c>
      <c r="BX90" s="273">
        <v>0</v>
      </c>
      <c r="BY90" s="273">
        <v>3032</v>
      </c>
      <c r="BZ90" s="273">
        <v>0</v>
      </c>
      <c r="CA90" s="273">
        <v>88</v>
      </c>
      <c r="CB90" s="273">
        <v>0</v>
      </c>
      <c r="CC90" s="273">
        <v>2331</v>
      </c>
      <c r="CD90" s="224" t="s">
        <v>247</v>
      </c>
      <c r="CE90" s="25">
        <f t="shared" si="20"/>
        <v>121620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2024</v>
      </c>
      <c r="D92" s="273">
        <v>0</v>
      </c>
      <c r="E92" s="273">
        <v>16212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4224</v>
      </c>
      <c r="P92" s="273">
        <v>7764</v>
      </c>
      <c r="Q92" s="273">
        <v>0</v>
      </c>
      <c r="R92" s="273">
        <v>239</v>
      </c>
      <c r="S92" s="273">
        <v>288</v>
      </c>
      <c r="T92" s="273">
        <v>0</v>
      </c>
      <c r="U92" s="273">
        <v>2058</v>
      </c>
      <c r="V92" s="273">
        <v>76</v>
      </c>
      <c r="W92" s="273">
        <v>777</v>
      </c>
      <c r="X92" s="273">
        <v>316</v>
      </c>
      <c r="Y92" s="273">
        <v>2510</v>
      </c>
      <c r="Z92" s="273">
        <v>0</v>
      </c>
      <c r="AA92" s="273">
        <v>433</v>
      </c>
      <c r="AB92" s="273">
        <v>1265</v>
      </c>
      <c r="AC92" s="273">
        <v>794</v>
      </c>
      <c r="AD92" s="273">
        <v>0</v>
      </c>
      <c r="AE92" s="273">
        <v>2667</v>
      </c>
      <c r="AF92" s="273">
        <v>0</v>
      </c>
      <c r="AG92" s="273">
        <v>7319</v>
      </c>
      <c r="AH92" s="273">
        <v>0</v>
      </c>
      <c r="AI92" s="273">
        <v>0</v>
      </c>
      <c r="AJ92" s="273">
        <v>383</v>
      </c>
      <c r="AK92" s="273">
        <v>0</v>
      </c>
      <c r="AL92" s="273">
        <v>78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190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422</v>
      </c>
      <c r="BB92" s="273">
        <v>300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1303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642</v>
      </c>
      <c r="BT92" s="273">
        <v>313</v>
      </c>
      <c r="BU92" s="273">
        <v>0</v>
      </c>
      <c r="BV92" s="273">
        <v>133</v>
      </c>
      <c r="BW92" s="273">
        <v>199</v>
      </c>
      <c r="BX92" s="273">
        <v>0</v>
      </c>
      <c r="BY92" s="273">
        <v>1714</v>
      </c>
      <c r="BZ92" s="273">
        <v>0</v>
      </c>
      <c r="CA92" s="273">
        <v>50</v>
      </c>
      <c r="CB92" s="273">
        <v>0</v>
      </c>
      <c r="CC92" s="24" t="s">
        <v>247</v>
      </c>
      <c r="CD92" s="24" t="s">
        <v>247</v>
      </c>
      <c r="CE92" s="25">
        <f t="shared" si="20"/>
        <v>54693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9.57</v>
      </c>
      <c r="D94" s="277">
        <v>0</v>
      </c>
      <c r="E94" s="277">
        <v>91.18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20.5</v>
      </c>
      <c r="P94" s="274">
        <v>22.05</v>
      </c>
      <c r="Q94" s="274">
        <v>3.46</v>
      </c>
      <c r="R94" s="274">
        <v>0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15.9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35.96</v>
      </c>
      <c r="AH94" s="274">
        <v>0</v>
      </c>
      <c r="AI94" s="274">
        <v>0</v>
      </c>
      <c r="AJ94" s="274">
        <v>17.61</v>
      </c>
      <c r="AK94" s="274">
        <v>0.04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216.27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98531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4201</v>
      </c>
      <c r="D127" s="295">
        <v>20233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596</v>
      </c>
      <c r="D130" s="295">
        <v>1004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27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74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12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119</v>
      </c>
    </row>
    <row r="144" spans="1:5" x14ac:dyDescent="0.25">
      <c r="A144" s="16" t="s">
        <v>348</v>
      </c>
      <c r="B144" s="35" t="s">
        <v>299</v>
      </c>
      <c r="C144" s="294">
        <v>128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2387</v>
      </c>
      <c r="C154" s="295">
        <v>691</v>
      </c>
      <c r="D154" s="295">
        <v>1123</v>
      </c>
      <c r="E154" s="25">
        <f>SUM(B154:D154)</f>
        <v>4201</v>
      </c>
    </row>
    <row r="155" spans="1:6" x14ac:dyDescent="0.25">
      <c r="A155" s="16" t="s">
        <v>241</v>
      </c>
      <c r="B155" s="295">
        <v>11497</v>
      </c>
      <c r="C155" s="295">
        <v>3327</v>
      </c>
      <c r="D155" s="295">
        <v>5409</v>
      </c>
      <c r="E155" s="25">
        <f>SUM(B155:D155)</f>
        <v>20233</v>
      </c>
    </row>
    <row r="156" spans="1:6" x14ac:dyDescent="0.25">
      <c r="A156" s="16" t="s">
        <v>355</v>
      </c>
      <c r="B156" s="295">
        <v>159984</v>
      </c>
      <c r="C156" s="295">
        <v>46304</v>
      </c>
      <c r="D156" s="295">
        <v>75267</v>
      </c>
      <c r="E156" s="25">
        <f>SUM(B156:D156)</f>
        <v>281555</v>
      </c>
    </row>
    <row r="157" spans="1:6" x14ac:dyDescent="0.25">
      <c r="A157" s="16" t="s">
        <v>286</v>
      </c>
      <c r="B157" s="295">
        <v>174272779</v>
      </c>
      <c r="C157" s="295">
        <v>55304192</v>
      </c>
      <c r="D157" s="295">
        <v>46915642</v>
      </c>
      <c r="E157" s="25">
        <f>SUM(B157:D157)</f>
        <v>276492613</v>
      </c>
      <c r="F157" s="14"/>
    </row>
    <row r="158" spans="1:6" x14ac:dyDescent="0.25">
      <c r="A158" s="16" t="s">
        <v>287</v>
      </c>
      <c r="B158" s="295">
        <v>503612996</v>
      </c>
      <c r="C158" s="295">
        <v>140895256</v>
      </c>
      <c r="D158" s="295">
        <v>272007001</v>
      </c>
      <c r="E158" s="25">
        <f>SUM(B158:D158)</f>
        <v>916515253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5577792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1353924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11184146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4394949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593742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23104553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1971025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1011132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2982157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2464372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3097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2467469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2149827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10082873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12232700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1180059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427763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1607822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1127060</v>
      </c>
      <c r="C211" s="292">
        <v>0</v>
      </c>
      <c r="D211" s="295">
        <v>0</v>
      </c>
      <c r="E211" s="25">
        <f t="shared" ref="E211:E219" si="22">SUM(B211:C211)-D211</f>
        <v>1127060</v>
      </c>
    </row>
    <row r="212" spans="1:5" x14ac:dyDescent="0.25">
      <c r="A212" s="16" t="s">
        <v>390</v>
      </c>
      <c r="B212" s="292">
        <v>2230606</v>
      </c>
      <c r="C212" s="292">
        <v>0</v>
      </c>
      <c r="D212" s="295">
        <v>0</v>
      </c>
      <c r="E212" s="25">
        <f t="shared" si="22"/>
        <v>2230606</v>
      </c>
    </row>
    <row r="213" spans="1:5" x14ac:dyDescent="0.25">
      <c r="A213" s="16" t="s">
        <v>391</v>
      </c>
      <c r="B213" s="292">
        <v>36529594</v>
      </c>
      <c r="C213" s="292">
        <v>873954</v>
      </c>
      <c r="D213" s="295">
        <v>0</v>
      </c>
      <c r="E213" s="25">
        <f t="shared" si="22"/>
        <v>37403548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12659164</v>
      </c>
      <c r="C215" s="292">
        <v>0</v>
      </c>
      <c r="D215" s="295">
        <v>0</v>
      </c>
      <c r="E215" s="25">
        <f t="shared" si="22"/>
        <v>12659164</v>
      </c>
    </row>
    <row r="216" spans="1:5" x14ac:dyDescent="0.25">
      <c r="A216" s="16" t="s">
        <v>394</v>
      </c>
      <c r="B216" s="292">
        <v>48274505</v>
      </c>
      <c r="C216" s="292">
        <v>2690958</v>
      </c>
      <c r="D216" s="295">
        <v>0</v>
      </c>
      <c r="E216" s="25">
        <f t="shared" si="22"/>
        <v>50965463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4509030</v>
      </c>
      <c r="C219" s="292">
        <v>2369701</v>
      </c>
      <c r="D219" s="295">
        <v>0</v>
      </c>
      <c r="E219" s="25">
        <f t="shared" si="22"/>
        <v>6878731</v>
      </c>
    </row>
    <row r="220" spans="1:5" x14ac:dyDescent="0.25">
      <c r="A220" s="16" t="s">
        <v>229</v>
      </c>
      <c r="B220" s="25">
        <f>SUM(B211:B219)</f>
        <v>105329959</v>
      </c>
      <c r="C220" s="225">
        <f>SUM(C211:C219)</f>
        <v>5934613</v>
      </c>
      <c r="D220" s="25">
        <f>SUM(D211:D219)</f>
        <v>0</v>
      </c>
      <c r="E220" s="25">
        <f>SUM(E211:E219)</f>
        <v>111264572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2229601</v>
      </c>
      <c r="C225" s="292">
        <v>402</v>
      </c>
      <c r="D225" s="295">
        <v>0</v>
      </c>
      <c r="E225" s="25">
        <f t="shared" ref="E225:E232" si="23">SUM(B225:C225)-D225</f>
        <v>2230003</v>
      </c>
    </row>
    <row r="226" spans="1:6" x14ac:dyDescent="0.25">
      <c r="A226" s="16" t="s">
        <v>391</v>
      </c>
      <c r="B226" s="292">
        <v>26795704</v>
      </c>
      <c r="C226" s="292">
        <v>1135538</v>
      </c>
      <c r="D226" s="295">
        <v>0</v>
      </c>
      <c r="E226" s="25">
        <f t="shared" si="23"/>
        <v>27931242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12120526</v>
      </c>
      <c r="C228" s="292">
        <v>134574</v>
      </c>
      <c r="D228" s="295">
        <v>0</v>
      </c>
      <c r="E228" s="25">
        <f t="shared" si="23"/>
        <v>12255100</v>
      </c>
    </row>
    <row r="229" spans="1:6" x14ac:dyDescent="0.25">
      <c r="A229" s="16" t="s">
        <v>394</v>
      </c>
      <c r="B229" s="292">
        <v>42920992</v>
      </c>
      <c r="C229" s="292">
        <v>1603067</v>
      </c>
      <c r="D229" s="295">
        <v>0</v>
      </c>
      <c r="E229" s="25">
        <f t="shared" si="23"/>
        <v>44524059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84066823</v>
      </c>
      <c r="C233" s="225">
        <f>SUM(C224:C232)</f>
        <v>2873581</v>
      </c>
      <c r="D233" s="25">
        <f>SUM(D224:D232)</f>
        <v>0</v>
      </c>
      <c r="E233" s="25">
        <f>SUM(E224:E232)</f>
        <v>86940404</v>
      </c>
    </row>
    <row r="234" spans="1:6" x14ac:dyDescent="0.25">
      <c r="A234" s="16"/>
      <c r="B234" s="16"/>
      <c r="C234" s="22"/>
      <c r="D234" s="16"/>
      <c r="E234" s="16"/>
      <c r="F234" s="11">
        <f>E220-E233</f>
        <v>24324168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5" t="s">
        <v>400</v>
      </c>
      <c r="C236" s="345"/>
      <c r="D236" s="30"/>
      <c r="E236" s="30"/>
    </row>
    <row r="237" spans="1:6" x14ac:dyDescent="0.25">
      <c r="A237" s="43" t="s">
        <v>400</v>
      </c>
      <c r="B237" s="30"/>
      <c r="C237" s="292">
        <v>12523917</v>
      </c>
      <c r="D237" s="32">
        <f>C237</f>
        <v>12523917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554503872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150665234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5982286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47826955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104167713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-880834.1399999999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862265225.86000001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1381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4843217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17042990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21886207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896675349.86000001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165773860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143708181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78901576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678708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1507518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227390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232994081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12512431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12512431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1127060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2230606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37403548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12659164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50965463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6878731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111264572</v>
      </c>
      <c r="E291" s="16"/>
    </row>
    <row r="292" spans="1:5" x14ac:dyDescent="0.25">
      <c r="A292" s="16" t="s">
        <v>439</v>
      </c>
      <c r="B292" s="35" t="s">
        <v>299</v>
      </c>
      <c r="C292" s="292">
        <v>86940403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24324169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3044654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3044654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7478315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7478315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280353650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280353650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11944141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4458795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9383117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25786053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21750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21750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5207774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919095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6126869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6126869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248418978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280353650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280353650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276492613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916515253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1193007866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12523917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862265225.86000001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21886207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896675349.86000001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296332516.13999999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57476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624426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42500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7542326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530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57650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14510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368179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4105637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12813234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12813234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309145750.13999999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76127012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23104553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3683994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72789287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13189200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2872754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2982157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1607822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342881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2972494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98275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2467469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504780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128352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4447002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51536863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72258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152774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12134426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1159011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983159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76999744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273356523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35789227.139999986</v>
      </c>
      <c r="E417" s="25"/>
    </row>
    <row r="418" spans="1:13" x14ac:dyDescent="0.25">
      <c r="A418" s="25" t="s">
        <v>531</v>
      </c>
      <c r="B418" s="16"/>
      <c r="C418" s="294">
        <v>767434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767434</v>
      </c>
      <c r="E420" s="25"/>
      <c r="F420" s="11">
        <f>D420-C399</f>
        <v>-840388</v>
      </c>
    </row>
    <row r="421" spans="1:13" x14ac:dyDescent="0.25">
      <c r="A421" s="25" t="s">
        <v>534</v>
      </c>
      <c r="B421" s="16"/>
      <c r="C421" s="22"/>
      <c r="D421" s="25">
        <f>D417+D420</f>
        <v>36556661.139999986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36556661.139999986</v>
      </c>
      <c r="E424" s="16"/>
    </row>
    <row r="426" spans="1:13" ht="29.1" customHeight="1" x14ac:dyDescent="0.25">
      <c r="A426" s="346" t="s">
        <v>538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110108</v>
      </c>
      <c r="E612" s="219">
        <f>SUM(C624:D647)+SUM(C668:D713)</f>
        <v>238462955.87565738</v>
      </c>
      <c r="F612" s="219">
        <f>CE64-(AX64+BD64+BE64+BG64+BJ64+BN64+BP64+BQ64+CB64+CC64+CD64)</f>
        <v>72035244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652.66</v>
      </c>
      <c r="I612" s="217">
        <f>CE92-(AX92+AY92+AZ92+BD92+BE92+BF92+BG92+BJ92+BN92+BO92+BP92+BQ92+BR92+CB92+CC92+CD92)</f>
        <v>54693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1193007866</v>
      </c>
      <c r="L612" s="223">
        <f>CE94-(AW94+AX94+AY94+AZ94+BA94+BB94+BC94+BD94+BE94+BF94+BG94+BH94+BI94+BJ94+BK94+BL94+BM94+BN94+BO94+BP94+BQ94+BR94+BS94+BT94+BU94+BV94+BW94+BX94+BY94+BZ94+CA94+CB94+CC94+CD94)</f>
        <v>216.27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11116163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11116163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130340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38161.710447923855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6586155.29</v>
      </c>
      <c r="D619" s="217">
        <f>(D615/D612)*BN90</f>
        <v>299337.22613252443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13615259</v>
      </c>
      <c r="D620" s="217">
        <f>(D615/D612)*CC90</f>
        <v>235330.54776219712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44720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201376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60745</v>
      </c>
      <c r="D623" s="217">
        <f>(D615/D612)*BQ90</f>
        <v>0</v>
      </c>
      <c r="E623" s="219">
        <f>SUM(C616:D623)</f>
        <v>21211424.774342645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108174</v>
      </c>
      <c r="D624" s="217">
        <f>(D615/D612)*BD90</f>
        <v>327504.20289170631</v>
      </c>
      <c r="E624" s="219">
        <f>(E623/E612)*SUM(C624:D624)</f>
        <v>38753.840790587928</v>
      </c>
      <c r="F624" s="219">
        <f>SUM(C624:E624)</f>
        <v>474432.04368229426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3382109</v>
      </c>
      <c r="D625" s="217">
        <f>(D615/D612)*AY90</f>
        <v>450469.71433501656</v>
      </c>
      <c r="E625" s="219">
        <f>(E623/E612)*SUM(C625:D625)</f>
        <v>340910.20465775707</v>
      </c>
      <c r="F625" s="219">
        <f>(F624/F612)*AY64</f>
        <v>1051.0641289306936</v>
      </c>
      <c r="G625" s="217">
        <f>SUM(C625:F625)</f>
        <v>4174539.9831217043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15347502</v>
      </c>
      <c r="D627" s="217">
        <f>(D615/D612)*BO90</f>
        <v>0</v>
      </c>
      <c r="E627" s="219">
        <f>(E623/E612)*SUM(C627:D627)</f>
        <v>1365169.6254105901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189966</v>
      </c>
      <c r="D630" s="217">
        <f>(D615/D612)*BA90</f>
        <v>75313.851836378832</v>
      </c>
      <c r="E630" s="219">
        <f>(E623/E612)*SUM(C630:D630)</f>
        <v>23596.803959396526</v>
      </c>
      <c r="F630" s="219">
        <f>(F624/F612)*BA64</f>
        <v>125.83421840833792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905560</v>
      </c>
      <c r="D631" s="217">
        <f>(D615/D612)*AW90</f>
        <v>0</v>
      </c>
      <c r="E631" s="219">
        <f>(E623/E612)*SUM(C631:D631)</f>
        <v>80550.11206298029</v>
      </c>
      <c r="F631" s="219">
        <f>(F624/F612)*AW64</f>
        <v>43.507842918741773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53507.160151850912</v>
      </c>
      <c r="E632" s="219">
        <f>(E623/E612)*SUM(C632:D632)</f>
        <v>4759.4943972828132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47</v>
      </c>
      <c r="D634" s="217">
        <f>(D615/D612)*BI90</f>
        <v>0</v>
      </c>
      <c r="E634" s="219">
        <f>(E623/E612)*SUM(C634:D634)</f>
        <v>4.1806785491409437</v>
      </c>
      <c r="F634" s="219">
        <f>(F624/F612)*BI64</f>
        <v>0.30954717184088149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232604.71130163112</v>
      </c>
      <c r="E637" s="219">
        <f>(E623/E612)*SUM(C637:D637)</f>
        <v>20690.330361018114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200040</v>
      </c>
      <c r="D639" s="217">
        <f>(D615/D612)*BS90</f>
        <v>114687.04515566534</v>
      </c>
      <c r="E639" s="219">
        <f>(E623/E612)*SUM(C639:D639)</f>
        <v>27995.161840783054</v>
      </c>
      <c r="F639" s="219">
        <f>(F624/F612)*BS64</f>
        <v>7.8177126164920496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389565</v>
      </c>
      <c r="D640" s="217">
        <f>(D615/D612)*BT90</f>
        <v>55829.168988629346</v>
      </c>
      <c r="E640" s="219">
        <f>(E623/E612)*SUM(C640:D640)</f>
        <v>39618.081876664248</v>
      </c>
      <c r="F640" s="219">
        <f>(F624/F612)*BT64</f>
        <v>0.48737214289840919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23724.872897518799</v>
      </c>
      <c r="E642" s="219">
        <f>(E623/E612)*SUM(C642:D642)</f>
        <v>2110.3418553989827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3147697</v>
      </c>
      <c r="D643" s="217">
        <f>(D615/D612)*BW90</f>
        <v>35536.830893304759</v>
      </c>
      <c r="E643" s="219">
        <f>(E623/E612)*SUM(C643:D643)</f>
        <v>283150.58284500829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6975258</v>
      </c>
      <c r="D645" s="217">
        <f>(D615/D612)*BY90</f>
        <v>306101.33883096598</v>
      </c>
      <c r="E645" s="219">
        <f>(E623/E612)*SUM(C645:D645)</f>
        <v>647681.33609441924</v>
      </c>
      <c r="F645" s="219">
        <f>(F624/F612)*BY64</f>
        <v>257.87255247357183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2800179.7199999997</v>
      </c>
      <c r="D646" s="217">
        <f>(D615/D612)*BZ90</f>
        <v>0</v>
      </c>
      <c r="E646" s="219">
        <f>(E623/E612)*SUM(C646:D646)</f>
        <v>249077.68700305306</v>
      </c>
      <c r="F646" s="219">
        <f>(F624/F612)*BZ64</f>
        <v>-68.363822206560641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1721231</v>
      </c>
      <c r="D647" s="217">
        <f>(D615/D612)*CA90</f>
        <v>8884.2077233261898</v>
      </c>
      <c r="E647" s="219">
        <f>(E623/E612)*SUM(C647:D647)</f>
        <v>153894.79864832849</v>
      </c>
      <c r="F647" s="219">
        <f>(F624/F612)*CA64</f>
        <v>8.6673208115446823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66922087.009999998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4135712</v>
      </c>
      <c r="D668" s="217">
        <f>(D615/D612)*C90</f>
        <v>361425.72328986088</v>
      </c>
      <c r="E668" s="219">
        <f>(E623/E612)*SUM(C668:D668)</f>
        <v>400023.13217639283</v>
      </c>
      <c r="F668" s="219">
        <f>(F624/F612)*C64</f>
        <v>823.54037151760656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30263563.129999999</v>
      </c>
      <c r="D670" s="217">
        <f>(D615/D612)*E90</f>
        <v>2894535.4504032405</v>
      </c>
      <c r="E670" s="219">
        <f>(E623/E612)*SUM(C670:D670)</f>
        <v>2949433.0099019706</v>
      </c>
      <c r="F670" s="219">
        <f>(F624/F612)*E64</f>
        <v>5936.1400116223103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9065247</v>
      </c>
      <c r="D680" s="217">
        <f>(D615/D612)*O90</f>
        <v>754249.04432920401</v>
      </c>
      <c r="E680" s="219">
        <f>(E623/E612)*SUM(C680:D680)</f>
        <v>873450.1377851374</v>
      </c>
      <c r="F680" s="219">
        <f>(F624/F612)*O64</f>
        <v>3002.7195307272164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12114243</v>
      </c>
      <c r="D681" s="217">
        <f>(D615/D612)*P90</f>
        <v>1386138.3186507793</v>
      </c>
      <c r="E681" s="219">
        <f>(E623/E612)*SUM(C681:D681)</f>
        <v>1200867.1188107755</v>
      </c>
      <c r="F681" s="219">
        <f>(F624/F612)*P64</f>
        <v>14238.7747380782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1299627</v>
      </c>
      <c r="D682" s="217">
        <f>(D615/D612)*Q90</f>
        <v>0</v>
      </c>
      <c r="E682" s="219">
        <f>(E623/E612)*SUM(C682:D682)</f>
        <v>115602.6110805191</v>
      </c>
      <c r="F682" s="219">
        <f>(F624/F612)*Q64</f>
        <v>112.64223999988504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2393719.73</v>
      </c>
      <c r="D683" s="217">
        <f>(D615/D612)*R90</f>
        <v>42603.814309586953</v>
      </c>
      <c r="E683" s="219">
        <f>(E623/E612)*SUM(C683:D683)</f>
        <v>216712.45915876864</v>
      </c>
      <c r="F683" s="219">
        <f>(F624/F612)*R64</f>
        <v>0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4510905</v>
      </c>
      <c r="D684" s="217">
        <f>(D615/D612)*S90</f>
        <v>51488.022032913141</v>
      </c>
      <c r="E684" s="219">
        <f>(E623/E612)*SUM(C684:D684)</f>
        <v>405827.63063751755</v>
      </c>
      <c r="F684" s="219">
        <f>(F624/F612)*S64</f>
        <v>28613.368237384115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10031308.5</v>
      </c>
      <c r="D686" s="217">
        <f>(D615/D612)*U90</f>
        <v>367483.13764667418</v>
      </c>
      <c r="E686" s="219">
        <f>(E623/E612)*SUM(C686:D686)</f>
        <v>924978.83269139752</v>
      </c>
      <c r="F686" s="219">
        <f>(F624/F612)*U64</f>
        <v>11513.297509449747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819508.55</v>
      </c>
      <c r="D687" s="217">
        <f>(D615/D612)*V90</f>
        <v>13629.18230282995</v>
      </c>
      <c r="E687" s="219">
        <f>(E623/E612)*SUM(C687:D687)</f>
        <v>74108.107359965346</v>
      </c>
      <c r="F687" s="219">
        <f>(F624/F612)*V64</f>
        <v>380.19637423103336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878989.03</v>
      </c>
      <c r="D688" s="217">
        <f>(D615/D612)*W90</f>
        <v>138714.78877102482</v>
      </c>
      <c r="E688" s="219">
        <f>(E623/E612)*SUM(C688:D688)</f>
        <v>90525.372862018005</v>
      </c>
      <c r="F688" s="219">
        <f>(F624/F612)*W64</f>
        <v>208.85213545204667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257354.17</v>
      </c>
      <c r="D689" s="217">
        <f>(D615/D612)*X90</f>
        <v>56434.910424310678</v>
      </c>
      <c r="E689" s="219">
        <f>(E623/E612)*SUM(C689:D689)</f>
        <v>27911.729308182516</v>
      </c>
      <c r="F689" s="219">
        <f>(F624/F612)*X64</f>
        <v>1547.5777925634675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8867845.6999999993</v>
      </c>
      <c r="D690" s="217">
        <f>(D615/D612)*Y90</f>
        <v>448147.70549823809</v>
      </c>
      <c r="E690" s="219">
        <f>(E623/E612)*SUM(C690:D690)</f>
        <v>828663.27221925464</v>
      </c>
      <c r="F690" s="219">
        <f>(F624/F612)*Y64</f>
        <v>980.15806824901426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15160814</v>
      </c>
      <c r="D691" s="217">
        <f>(D615/D612)*Z90</f>
        <v>0</v>
      </c>
      <c r="E691" s="219">
        <f>(E623/E612)*SUM(C691:D691)</f>
        <v>1348563.6144109727</v>
      </c>
      <c r="F691" s="219">
        <f>(F624/F612)*Z64</f>
        <v>7577.2076361917634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673199.54</v>
      </c>
      <c r="D692" s="217">
        <f>(D615/D612)*AA90</f>
        <v>77332.989955316603</v>
      </c>
      <c r="E692" s="219">
        <f>(E623/E612)*SUM(C692:D692)</f>
        <v>66760.324434397349</v>
      </c>
      <c r="F692" s="219">
        <f>(F624/F612)*AA64</f>
        <v>930.79517350545234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59194995</v>
      </c>
      <c r="D693" s="217">
        <f>(D615/D612)*AB90</f>
        <v>225941.55550913649</v>
      </c>
      <c r="E693" s="219">
        <f>(E623/E612)*SUM(C693:D693)</f>
        <v>5285528.4005847238</v>
      </c>
      <c r="F693" s="219">
        <f>(F624/F612)*AB64</f>
        <v>379555.01883541921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3523341.1100000003</v>
      </c>
      <c r="D694" s="217">
        <f>(D615/D612)*AC90</f>
        <v>141743.49594943147</v>
      </c>
      <c r="E694" s="219">
        <f>(E623/E612)*SUM(C694:D694)</f>
        <v>326011.50197615911</v>
      </c>
      <c r="F694" s="219">
        <f>(F624/F612)*AC64</f>
        <v>1902.562537564567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1668387</v>
      </c>
      <c r="D696" s="217">
        <f>(D615/D612)*AE90</f>
        <v>476213.72535147308</v>
      </c>
      <c r="E696" s="219">
        <f>(E623/E612)*SUM(C696:D696)</f>
        <v>190763.53721168113</v>
      </c>
      <c r="F696" s="219">
        <f>(F624/F612)*AE64</f>
        <v>66.48019473535868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13395778.18</v>
      </c>
      <c r="D698" s="217">
        <f>(D615/D612)*AG90</f>
        <v>1306786.1905765249</v>
      </c>
      <c r="E698" s="219">
        <f>(E623/E612)*SUM(C698:D698)</f>
        <v>1307802.0315198554</v>
      </c>
      <c r="F698" s="219">
        <f>(F624/F612)*AG64</f>
        <v>5150.4763589399572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13280124</v>
      </c>
      <c r="D701" s="217">
        <f>(D615/D612)*AJ90</f>
        <v>68448.782231990408</v>
      </c>
      <c r="E701" s="219">
        <f>(E623/E612)*SUM(C701:D701)</f>
        <v>1187363.657283488</v>
      </c>
      <c r="F701" s="219">
        <f>(F624/F612)*AJ64</f>
        <v>10427.195275110682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833077</v>
      </c>
      <c r="D702" s="217">
        <f>(D615/D612)*AK90</f>
        <v>0</v>
      </c>
      <c r="E702" s="219">
        <f>(E623/E612)*SUM(C702:D702)</f>
        <v>74102.705184738094</v>
      </c>
      <c r="F702" s="219">
        <f>(F624/F612)*AK64</f>
        <v>12.236992452773571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384555</v>
      </c>
      <c r="D703" s="217">
        <f>(D615/D612)*AL90</f>
        <v>13932.053020670615</v>
      </c>
      <c r="E703" s="219">
        <f>(E623/E612)*SUM(C703:D703)</f>
        <v>35445.66541859378</v>
      </c>
      <c r="F703" s="219">
        <f>(F624/F612)*AL64</f>
        <v>25.606795832283986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33921.520398154542</v>
      </c>
      <c r="E709" s="219">
        <f>(E623/E612)*SUM(C709:D709)</f>
        <v>3017.3398443151418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259674380.65000001</v>
      </c>
      <c r="D715" s="202">
        <f>SUM(D616:D647)+SUM(D668:D713)</f>
        <v>11116163</v>
      </c>
      <c r="E715" s="202">
        <f>SUM(E624:E647)+SUM(E668:E713)</f>
        <v>21211424.774342645</v>
      </c>
      <c r="F715" s="202">
        <f>SUM(F625:F648)+SUM(F668:F713)</f>
        <v>474432.0436822942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259674380.65000001</v>
      </c>
      <c r="D716" s="202">
        <f>D615</f>
        <v>11116163</v>
      </c>
      <c r="E716" s="202">
        <f>E623</f>
        <v>21211424.774342645</v>
      </c>
      <c r="F716" s="202">
        <f>F624</f>
        <v>474432.04368229426</v>
      </c>
      <c r="G716" s="202">
        <f>G625</f>
        <v>4174539.9831217043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66922087.009999998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Providence Centralia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H-191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914 S. Scheuber Road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914 S. Scheuber Road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Centralia,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16" sqref="I1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191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5373012</v>
      </c>
      <c r="C15" s="228">
        <f>data!C85</f>
        <v>4135712</v>
      </c>
      <c r="D15" s="228">
        <f>ROUND(N('Prior Year'!C59), 0)</f>
        <v>1364</v>
      </c>
      <c r="E15" s="1">
        <f>data!C59</f>
        <v>1407</v>
      </c>
      <c r="F15" s="205">
        <f t="shared" ref="F15:F59" si="0">IF(B15=0,"",IF(D15=0,"",B15/D15))</f>
        <v>3939.1583577712609</v>
      </c>
      <c r="G15" s="205">
        <f t="shared" ref="G15:G29" si="1">IF(C15=0,"",IF(E15=0,"",C15/E15))</f>
        <v>2939.3830845771145</v>
      </c>
      <c r="H15" s="6">
        <f t="shared" ref="H15:H30" si="2">IF(B15 = 0, "", IF(C15 = 0, "", IF(D15 = 0, "", IF(E15 = 0, "", IF(G15 / F15 - 1 &lt; -0.25, G15 / F15 - 1, IF(G15 / F15 - 1 &gt; 0.25, G15 / F15 - 1, ""))))))</f>
        <v>-0.25380428568497815</v>
      </c>
      <c r="I15" s="228" t="s">
        <v>1373</v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734</v>
      </c>
      <c r="B17" s="228">
        <f>ROUND(N('Prior Year'!E85), 0)</f>
        <v>34499293</v>
      </c>
      <c r="C17" s="228">
        <f>data!E85</f>
        <v>30263563.129999999</v>
      </c>
      <c r="D17" s="228">
        <f>ROUND(N('Prior Year'!E59), 0)</f>
        <v>18203</v>
      </c>
      <c r="E17" s="1">
        <f>data!E59</f>
        <v>16863</v>
      </c>
      <c r="F17" s="205">
        <f t="shared" si="0"/>
        <v>1895.2531450859749</v>
      </c>
      <c r="G17" s="205">
        <f t="shared" si="1"/>
        <v>1794.6725452173396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-292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963</v>
      </c>
      <c r="E22" s="1">
        <f>data!J59</f>
        <v>1004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9453553</v>
      </c>
      <c r="C27" s="228">
        <f>data!O85</f>
        <v>9065247</v>
      </c>
      <c r="D27" s="228">
        <f>ROUND(N('Prior Year'!O59), 0)</f>
        <v>593</v>
      </c>
      <c r="E27" s="1">
        <f>data!O59</f>
        <v>596</v>
      </c>
      <c r="F27" s="205">
        <f t="shared" si="0"/>
        <v>15941.910623946038</v>
      </c>
      <c r="G27" s="205">
        <f t="shared" si="1"/>
        <v>15210.145973154362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13750812</v>
      </c>
      <c r="C28" s="228">
        <f>data!P85</f>
        <v>12114243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1445129</v>
      </c>
      <c r="C29" s="228">
        <f>data!Q85</f>
        <v>1299627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1506918</v>
      </c>
      <c r="C30" s="228">
        <f>data!R85</f>
        <v>2393719.73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3951549</v>
      </c>
      <c r="C31" s="228">
        <f>data!S85</f>
        <v>4510905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11165800</v>
      </c>
      <c r="C33" s="228">
        <f>data!U85</f>
        <v>10031308.5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1385034</v>
      </c>
      <c r="C34" s="228">
        <f>data!V85</f>
        <v>819508.55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1100582</v>
      </c>
      <c r="C35" s="228">
        <f>data!W85</f>
        <v>878989.03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244504</v>
      </c>
      <c r="C36" s="228">
        <f>data!X85</f>
        <v>257354.17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9812044</v>
      </c>
      <c r="C37" s="228">
        <f>data!Y85</f>
        <v>8867845.6999999993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17969038</v>
      </c>
      <c r="C38" s="228">
        <f>data!Z85</f>
        <v>15160814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716048</v>
      </c>
      <c r="C39" s="228">
        <f>data!AA85</f>
        <v>673199.54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56491266</v>
      </c>
      <c r="C40" s="228">
        <f>data!AB85</f>
        <v>59194995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4089018</v>
      </c>
      <c r="C41" s="228">
        <f>data!AC85</f>
        <v>3523341.1100000003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2171700</v>
      </c>
      <c r="C43" s="228">
        <f>data!AE85</f>
        <v>1668387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16664071</v>
      </c>
      <c r="C45" s="228">
        <f>data!AG85</f>
        <v>13395778.18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13911252</v>
      </c>
      <c r="C48" s="228">
        <f>data!AJ85</f>
        <v>13280124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1013102</v>
      </c>
      <c r="C49" s="228">
        <f>data!AK85</f>
        <v>833077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326297</v>
      </c>
      <c r="C50" s="228">
        <f>data!AL85</f>
        <v>384555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0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497537</v>
      </c>
      <c r="C61" s="228">
        <f>data!AW85</f>
        <v>905560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224218</v>
      </c>
      <c r="C62" s="228">
        <f>data!AX85</f>
        <v>130340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3929873</v>
      </c>
      <c r="C63" s="228">
        <f>data!AY85</f>
        <v>3382109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2408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254079</v>
      </c>
      <c r="C65" s="228">
        <f>data!BA85</f>
        <v>189966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110497</v>
      </c>
      <c r="C68" s="228">
        <f>data!BD85</f>
        <v>108174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10968743</v>
      </c>
      <c r="C69" s="228">
        <f>data!BE85</f>
        <v>11116163</v>
      </c>
      <c r="D69" s="228">
        <f>ROUND(N('Prior Year'!BE59), 0)</f>
        <v>121620</v>
      </c>
      <c r="E69" s="1">
        <f>data!BE59</f>
        <v>121620</v>
      </c>
      <c r="F69" s="205">
        <f>IF(B69=0,"",IF(D69=0,"",B69/D69))</f>
        <v>90.188644959710572</v>
      </c>
      <c r="G69" s="205">
        <f t="shared" si="4"/>
        <v>91.400781121526066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0</v>
      </c>
      <c r="C72" s="228">
        <f>data!BH85</f>
        <v>0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1705</v>
      </c>
      <c r="C73" s="228">
        <f>data!BI85</f>
        <v>47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0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0</v>
      </c>
      <c r="C75" s="228">
        <f>data!BK85</f>
        <v>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1580</v>
      </c>
      <c r="C76" s="228">
        <f>data!BL85</f>
        <v>0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8696234</v>
      </c>
      <c r="C78" s="228">
        <f>data!BN85</f>
        <v>6586155.29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154316</v>
      </c>
      <c r="C79" s="228">
        <f>data!BO85</f>
        <v>15347502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31452</v>
      </c>
      <c r="C80" s="228">
        <f>data!BP85</f>
        <v>44720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11</v>
      </c>
      <c r="C81" s="228">
        <f>data!BQ85</f>
        <v>60745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246801</v>
      </c>
      <c r="C83" s="228">
        <f>data!BS85</f>
        <v>200040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389936</v>
      </c>
      <c r="C84" s="228">
        <f>data!BT85</f>
        <v>389565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394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3578577</v>
      </c>
      <c r="C87" s="228">
        <f>data!BW85</f>
        <v>3147697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5550474</v>
      </c>
      <c r="C89" s="228">
        <f>data!BY85</f>
        <v>6975258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1194805</v>
      </c>
      <c r="C90" s="228">
        <f>data!BZ85</f>
        <v>2800179.7199999997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2605527</v>
      </c>
      <c r="C91" s="228">
        <f>data!CA85</f>
        <v>1721231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230271</v>
      </c>
      <c r="C92" s="228">
        <f>data!CB85</f>
        <v>201376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3173290</v>
      </c>
      <c r="C93" s="228">
        <f>data!CC85</f>
        <v>13615259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3" workbookViewId="0">
      <selection activeCell="E29" sqref="E29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4105637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1370</v>
      </c>
      <c r="B15" s="267"/>
      <c r="C15" s="267"/>
      <c r="D15" s="267">
        <v>3951972</v>
      </c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983159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1374</v>
      </c>
      <c r="B29" s="267"/>
      <c r="C29" s="267"/>
      <c r="D29" s="267">
        <v>913409.39</v>
      </c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H-191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Providence Centralia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Lewis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Medrice Coluccio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Joanne Schwartz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360-736-2803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360-330-8614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4201</v>
      </c>
      <c r="G23" s="67">
        <f>data!D127</f>
        <v>20233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596</v>
      </c>
      <c r="G26" s="67">
        <f>data!D130</f>
        <v>1004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6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27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74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12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119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128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Providence Centralia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2387</v>
      </c>
      <c r="C7" s="127">
        <f>data!B155</f>
        <v>11497</v>
      </c>
      <c r="D7" s="127">
        <f>data!B156</f>
        <v>159984</v>
      </c>
      <c r="E7" s="127">
        <f>data!B157</f>
        <v>174272779</v>
      </c>
      <c r="F7" s="127">
        <f>data!B158</f>
        <v>503612996</v>
      </c>
      <c r="G7" s="127">
        <f>data!B157+data!B158</f>
        <v>677885775</v>
      </c>
    </row>
    <row r="8" spans="1:7" ht="20.100000000000001" customHeight="1" x14ac:dyDescent="0.25">
      <c r="A8" s="63" t="s">
        <v>354</v>
      </c>
      <c r="B8" s="127">
        <f>data!C154</f>
        <v>691</v>
      </c>
      <c r="C8" s="127">
        <f>data!C155</f>
        <v>3327</v>
      </c>
      <c r="D8" s="127">
        <f>data!C156</f>
        <v>46304</v>
      </c>
      <c r="E8" s="127">
        <f>data!C157</f>
        <v>55304192</v>
      </c>
      <c r="F8" s="127">
        <f>data!C158</f>
        <v>140895256</v>
      </c>
      <c r="G8" s="127">
        <f>data!C157+data!C158</f>
        <v>196199448</v>
      </c>
    </row>
    <row r="9" spans="1:7" ht="20.100000000000001" customHeight="1" x14ac:dyDescent="0.25">
      <c r="A9" s="63" t="s">
        <v>858</v>
      </c>
      <c r="B9" s="127">
        <f>data!D154</f>
        <v>1123</v>
      </c>
      <c r="C9" s="127">
        <f>data!D155</f>
        <v>5409</v>
      </c>
      <c r="D9" s="127">
        <f>data!D156</f>
        <v>75267</v>
      </c>
      <c r="E9" s="127">
        <f>data!D157</f>
        <v>46915642</v>
      </c>
      <c r="F9" s="127">
        <f>data!D158</f>
        <v>272007001</v>
      </c>
      <c r="G9" s="127">
        <f>data!D157+data!D158</f>
        <v>318922643</v>
      </c>
    </row>
    <row r="10" spans="1:7" ht="20.100000000000001" customHeight="1" x14ac:dyDescent="0.25">
      <c r="A10" s="78" t="s">
        <v>229</v>
      </c>
      <c r="B10" s="127">
        <f>data!E154</f>
        <v>4201</v>
      </c>
      <c r="C10" s="127">
        <f>data!E155</f>
        <v>20233</v>
      </c>
      <c r="D10" s="127">
        <f>data!E156</f>
        <v>281555</v>
      </c>
      <c r="E10" s="127">
        <f>data!E157</f>
        <v>276492613</v>
      </c>
      <c r="F10" s="127">
        <f>data!E158</f>
        <v>916515253</v>
      </c>
      <c r="G10" s="127">
        <f>E10+F10</f>
        <v>1193007866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Providence Centralia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5577792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1353924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11184146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4394949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593742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23104553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1971025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1011132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2982157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2464372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3097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2467469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2149827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10082873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12232700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1180059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427763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1607822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Providence Centralia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1127060</v>
      </c>
      <c r="D7" s="67">
        <f>data!C211</f>
        <v>0</v>
      </c>
      <c r="E7" s="67">
        <f>data!D211</f>
        <v>0</v>
      </c>
      <c r="F7" s="67">
        <f>data!E211</f>
        <v>1127060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2230606</v>
      </c>
      <c r="D8" s="67">
        <f>data!C212</f>
        <v>0</v>
      </c>
      <c r="E8" s="67">
        <f>data!D212</f>
        <v>0</v>
      </c>
      <c r="F8" s="67">
        <f>data!E212</f>
        <v>2230606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36529594</v>
      </c>
      <c r="D9" s="67">
        <f>data!C213</f>
        <v>873954</v>
      </c>
      <c r="E9" s="67">
        <f>data!D213</f>
        <v>0</v>
      </c>
      <c r="F9" s="67">
        <f>data!E213</f>
        <v>37403548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12659164</v>
      </c>
      <c r="D11" s="67">
        <f>data!C215</f>
        <v>0</v>
      </c>
      <c r="E11" s="67">
        <f>data!D215</f>
        <v>0</v>
      </c>
      <c r="F11" s="67">
        <f>data!E215</f>
        <v>12659164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48274505</v>
      </c>
      <c r="D12" s="67">
        <f>data!C216</f>
        <v>2690958</v>
      </c>
      <c r="E12" s="67">
        <f>data!D216</f>
        <v>0</v>
      </c>
      <c r="F12" s="67">
        <f>data!E216</f>
        <v>50965463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4509030</v>
      </c>
      <c r="D15" s="67">
        <f>data!C219</f>
        <v>2369701</v>
      </c>
      <c r="E15" s="67">
        <f>data!D219</f>
        <v>0</v>
      </c>
      <c r="F15" s="67">
        <f>data!E219</f>
        <v>6878731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105329959</v>
      </c>
      <c r="D16" s="67">
        <f>data!C220</f>
        <v>5934613</v>
      </c>
      <c r="E16" s="67">
        <f>data!D220</f>
        <v>0</v>
      </c>
      <c r="F16" s="67">
        <f>data!E220</f>
        <v>111264572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2229601</v>
      </c>
      <c r="D24" s="67">
        <f>data!C225</f>
        <v>402</v>
      </c>
      <c r="E24" s="67">
        <f>data!D225</f>
        <v>0</v>
      </c>
      <c r="F24" s="67">
        <f>data!E225</f>
        <v>2230003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26795704</v>
      </c>
      <c r="D25" s="67">
        <f>data!C226</f>
        <v>1135538</v>
      </c>
      <c r="E25" s="67">
        <f>data!D226</f>
        <v>0</v>
      </c>
      <c r="F25" s="67">
        <f>data!E226</f>
        <v>27931242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12120526</v>
      </c>
      <c r="D27" s="67">
        <f>data!C228</f>
        <v>134574</v>
      </c>
      <c r="E27" s="67">
        <f>data!D228</f>
        <v>0</v>
      </c>
      <c r="F27" s="67">
        <f>data!E228</f>
        <v>12255100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42920992</v>
      </c>
      <c r="D28" s="67">
        <f>data!C229</f>
        <v>1603067</v>
      </c>
      <c r="E28" s="67">
        <f>data!D229</f>
        <v>0</v>
      </c>
      <c r="F28" s="67">
        <f>data!E229</f>
        <v>44524059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84066823</v>
      </c>
      <c r="D32" s="67">
        <f>data!C233</f>
        <v>2873581</v>
      </c>
      <c r="E32" s="67">
        <f>data!D233</f>
        <v>0</v>
      </c>
      <c r="F32" s="67">
        <f>data!E233</f>
        <v>86940404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Providence Centralia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12523917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554503872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150665234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5982286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47826955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104167713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-880834.1399999999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862265225.86000001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1381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4843217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17042990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21886207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Providence Centralia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165773860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143708181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78901576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678708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1507518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227390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232994081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12512431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12512431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1127060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2230606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37403548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12659164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50965463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6878731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86940403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24324169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3044654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3044654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7478315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7478315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280353650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Providence Centralia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11944141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4458795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9383117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25786053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21750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21750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5207774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919095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6126869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6126869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248418978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248418978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280353650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Providence Centralia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276492613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916515253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1193007866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12523917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862265225.86000001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21886207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896675349.86000001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296332516.13999999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57476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624426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42500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7542326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530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57650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14510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368179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4105637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12813234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309145750.13999999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76127012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23104553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3683994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72789287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13189200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2872754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2982157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1607822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342881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2972494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98275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2467469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504780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128352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4447002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51536863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72258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152774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12134426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1159011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983159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273356523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35789227.139999986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767434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36556661.139999986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36556661.139999986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Providence Centralia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1407</v>
      </c>
      <c r="D9" s="238">
        <f>data!D59</f>
        <v>0</v>
      </c>
      <c r="E9" s="238">
        <f>data!E59</f>
        <v>16863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17.02</v>
      </c>
      <c r="D10" s="245">
        <f>data!D60</f>
        <v>0</v>
      </c>
      <c r="E10" s="245">
        <f>data!E60</f>
        <v>135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2037641</v>
      </c>
      <c r="D11" s="238">
        <f>data!D61</f>
        <v>0</v>
      </c>
      <c r="E11" s="238">
        <f>data!E61</f>
        <v>15049581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222626</v>
      </c>
      <c r="D12" s="238">
        <f>data!D62</f>
        <v>0</v>
      </c>
      <c r="E12" s="238">
        <f>data!E62</f>
        <v>1328655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306</v>
      </c>
      <c r="D13" s="238">
        <f>data!D63</f>
        <v>0</v>
      </c>
      <c r="E13" s="238">
        <f>data!E63</f>
        <v>428347.13000000006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125042</v>
      </c>
      <c r="D14" s="238">
        <f>data!D64</f>
        <v>0</v>
      </c>
      <c r="E14" s="238">
        <f>data!E64</f>
        <v>901312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206988</v>
      </c>
      <c r="D16" s="238">
        <f>data!D66</f>
        <v>0</v>
      </c>
      <c r="E16" s="238">
        <f>data!E66</f>
        <v>169278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7554</v>
      </c>
      <c r="D17" s="238">
        <f>data!D67</f>
        <v>0</v>
      </c>
      <c r="E17" s="238">
        <f>data!E67</f>
        <v>38556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2827</v>
      </c>
      <c r="D18" s="238">
        <f>data!D68</f>
        <v>0</v>
      </c>
      <c r="E18" s="238">
        <f>data!E68</f>
        <v>68152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1532728</v>
      </c>
      <c r="D19" s="238">
        <f>data!D69</f>
        <v>0</v>
      </c>
      <c r="E19" s="238">
        <f>data!E69</f>
        <v>12279682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4135712</v>
      </c>
      <c r="D21" s="238">
        <f>data!D85</f>
        <v>0</v>
      </c>
      <c r="E21" s="238">
        <f>data!E85</f>
        <v>30263563.129999999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12139684</v>
      </c>
      <c r="D24" s="238">
        <f>data!D87</f>
        <v>0</v>
      </c>
      <c r="E24" s="238">
        <f>data!E87</f>
        <v>83836536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160272</v>
      </c>
      <c r="D25" s="238">
        <f>data!D88</f>
        <v>0</v>
      </c>
      <c r="E25" s="238">
        <f>data!E88</f>
        <v>16215702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12299956</v>
      </c>
      <c r="D26" s="238">
        <f>data!D89</f>
        <v>0</v>
      </c>
      <c r="E26" s="238">
        <f>data!E89</f>
        <v>100052238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3580</v>
      </c>
      <c r="D28" s="238">
        <f>data!D90</f>
        <v>0</v>
      </c>
      <c r="E28" s="238">
        <f>data!E90</f>
        <v>28671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2024</v>
      </c>
      <c r="D30" s="238">
        <f>data!D92</f>
        <v>0</v>
      </c>
      <c r="E30" s="238">
        <f>data!E92</f>
        <v>16212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9.57</v>
      </c>
      <c r="D32" s="245">
        <f>data!D94</f>
        <v>0</v>
      </c>
      <c r="E32" s="245">
        <f>data!E94</f>
        <v>91.18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Providence Centralia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1004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596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31.79</v>
      </c>
      <c r="I42" s="245">
        <f>data!P60</f>
        <v>43.68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4725240</v>
      </c>
      <c r="I43" s="238">
        <f>data!P61</f>
        <v>5303093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430085</v>
      </c>
      <c r="I44" s="238">
        <f>data!P62</f>
        <v>522845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32500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455917</v>
      </c>
      <c r="I46" s="238">
        <f>data!P64</f>
        <v>2161940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205047</v>
      </c>
      <c r="I48" s="238">
        <f>data!P66</f>
        <v>67826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51677</v>
      </c>
      <c r="I49" s="238">
        <f>data!P67</f>
        <v>245271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3197281</v>
      </c>
      <c r="I51" s="238">
        <f>data!P69</f>
        <v>3780768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9065247</v>
      </c>
      <c r="I53" s="238">
        <f>data!P85</f>
        <v>12114243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5557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17981948</v>
      </c>
      <c r="I56" s="238">
        <f>data!P87</f>
        <v>20893861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1723269</v>
      </c>
      <c r="I57" s="238">
        <f>data!P88</f>
        <v>59516574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5557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19705217</v>
      </c>
      <c r="I58" s="238">
        <f>data!P89</f>
        <v>80410435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7471</v>
      </c>
      <c r="I60" s="238">
        <f>data!P90</f>
        <v>13730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4224</v>
      </c>
      <c r="I62" s="238">
        <f>data!P92</f>
        <v>7764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20.5</v>
      </c>
      <c r="I64" s="245">
        <f>data!P94</f>
        <v>22.05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Providence Centralia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4.29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37.47</v>
      </c>
      <c r="H74" s="245">
        <f>data!V60</f>
        <v>4.7300000000000004</v>
      </c>
      <c r="I74" s="245">
        <f>data!W60</f>
        <v>3.06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718935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3167559</v>
      </c>
      <c r="H75" s="238">
        <f>data!V61</f>
        <v>304464</v>
      </c>
      <c r="I75" s="238">
        <f>data!W61</f>
        <v>370093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75316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346864</v>
      </c>
      <c r="H76" s="238">
        <f>data!V62</f>
        <v>19859</v>
      </c>
      <c r="I76" s="238">
        <f>data!W62</f>
        <v>37825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2392997.73</v>
      </c>
      <c r="E77" s="238">
        <f>data!S63</f>
        <v>0</v>
      </c>
      <c r="F77" s="238">
        <f>data!T63</f>
        <v>0</v>
      </c>
      <c r="G77" s="238">
        <f>data!U63</f>
        <v>46549.5</v>
      </c>
      <c r="H77" s="238">
        <f>data!V63</f>
        <v>1744.55</v>
      </c>
      <c r="I77" s="238">
        <f>data!W63</f>
        <v>3967.03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17103</v>
      </c>
      <c r="D78" s="238">
        <f>data!R64</f>
        <v>0</v>
      </c>
      <c r="E78" s="238">
        <f>data!S64</f>
        <v>4344502</v>
      </c>
      <c r="F78" s="238">
        <f>data!T64</f>
        <v>0</v>
      </c>
      <c r="G78" s="238">
        <f>data!U64</f>
        <v>1748118</v>
      </c>
      <c r="H78" s="238">
        <f>data!V64</f>
        <v>57727</v>
      </c>
      <c r="I78" s="238">
        <f>data!W64</f>
        <v>31711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942</v>
      </c>
      <c r="D80" s="238">
        <f>data!R66</f>
        <v>0</v>
      </c>
      <c r="E80" s="238">
        <f>data!S66</f>
        <v>87164</v>
      </c>
      <c r="F80" s="238">
        <f>data!T66</f>
        <v>0</v>
      </c>
      <c r="G80" s="238">
        <f>data!U66</f>
        <v>2028414</v>
      </c>
      <c r="H80" s="238">
        <f>data!V66</f>
        <v>89</v>
      </c>
      <c r="I80" s="238">
        <f>data!W66</f>
        <v>15102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594</v>
      </c>
      <c r="D81" s="238">
        <f>data!R67</f>
        <v>722</v>
      </c>
      <c r="E81" s="238">
        <f>data!S67</f>
        <v>-1334</v>
      </c>
      <c r="F81" s="238">
        <f>data!T67</f>
        <v>0</v>
      </c>
      <c r="G81" s="238">
        <f>data!U67</f>
        <v>59530</v>
      </c>
      <c r="H81" s="238">
        <f>data!V67</f>
        <v>15104</v>
      </c>
      <c r="I81" s="238">
        <f>data!W67</f>
        <v>166689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164187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486737</v>
      </c>
      <c r="D83" s="238">
        <f>data!R69</f>
        <v>0</v>
      </c>
      <c r="E83" s="238">
        <f>data!S69</f>
        <v>80573</v>
      </c>
      <c r="F83" s="238">
        <f>data!T69</f>
        <v>0</v>
      </c>
      <c r="G83" s="238">
        <f>data!U69</f>
        <v>2527737</v>
      </c>
      <c r="H83" s="238">
        <f>data!V69</f>
        <v>420521</v>
      </c>
      <c r="I83" s="238">
        <f>data!W69</f>
        <v>253602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-57650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1299627</v>
      </c>
      <c r="D85" s="238">
        <f>data!R85</f>
        <v>2393719.73</v>
      </c>
      <c r="E85" s="238">
        <f>data!S85</f>
        <v>4510905</v>
      </c>
      <c r="F85" s="238">
        <f>data!T85</f>
        <v>0</v>
      </c>
      <c r="G85" s="238">
        <f>data!U85</f>
        <v>10031308.5</v>
      </c>
      <c r="H85" s="238">
        <f>data!V85</f>
        <v>819508.55</v>
      </c>
      <c r="I85" s="238">
        <f>data!W85</f>
        <v>878989.03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2396987</v>
      </c>
      <c r="D88" s="238">
        <f>data!R87</f>
        <v>176887</v>
      </c>
      <c r="E88" s="238">
        <f>data!S87</f>
        <v>8912128</v>
      </c>
      <c r="F88" s="238">
        <f>data!T87</f>
        <v>0</v>
      </c>
      <c r="G88" s="238">
        <f>data!U87</f>
        <v>26349500</v>
      </c>
      <c r="H88" s="238">
        <f>data!V87</f>
        <v>4631481</v>
      </c>
      <c r="I88" s="238">
        <f>data!W87</f>
        <v>1017615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6234233</v>
      </c>
      <c r="D89" s="238">
        <f>data!R88</f>
        <v>9495</v>
      </c>
      <c r="E89" s="238">
        <f>data!S88</f>
        <v>19639674</v>
      </c>
      <c r="F89" s="238">
        <f>data!T88</f>
        <v>0</v>
      </c>
      <c r="G89" s="238">
        <f>data!U88</f>
        <v>52257752</v>
      </c>
      <c r="H89" s="238">
        <f>data!V88</f>
        <v>7393817</v>
      </c>
      <c r="I89" s="238">
        <f>data!W88</f>
        <v>5634036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8631220</v>
      </c>
      <c r="D90" s="238">
        <f>data!R89</f>
        <v>186382</v>
      </c>
      <c r="E90" s="238">
        <f>data!S89</f>
        <v>28551802</v>
      </c>
      <c r="F90" s="238">
        <f>data!T89</f>
        <v>0</v>
      </c>
      <c r="G90" s="238">
        <f>data!U89</f>
        <v>78607252</v>
      </c>
      <c r="H90" s="238">
        <f>data!V89</f>
        <v>12025298</v>
      </c>
      <c r="I90" s="238">
        <f>data!W89</f>
        <v>6651651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422</v>
      </c>
      <c r="E92" s="238">
        <f>data!S90</f>
        <v>510</v>
      </c>
      <c r="F92" s="238">
        <f>data!T90</f>
        <v>0</v>
      </c>
      <c r="G92" s="238">
        <f>data!U90</f>
        <v>3640</v>
      </c>
      <c r="H92" s="238">
        <f>data!V90</f>
        <v>135</v>
      </c>
      <c r="I92" s="238">
        <f>data!W90</f>
        <v>1374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239</v>
      </c>
      <c r="E94" s="238">
        <f>data!S92</f>
        <v>288</v>
      </c>
      <c r="F94" s="238">
        <f>data!T92</f>
        <v>0</v>
      </c>
      <c r="G94" s="238">
        <f>data!U92</f>
        <v>2058</v>
      </c>
      <c r="H94" s="238">
        <f>data!V92</f>
        <v>76</v>
      </c>
      <c r="I94" s="238">
        <f>data!W92</f>
        <v>777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3.46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Providence Centralia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44.79</v>
      </c>
      <c r="E106" s="245">
        <f>data!Z60</f>
        <v>90.94</v>
      </c>
      <c r="F106" s="245">
        <f>data!AA60</f>
        <v>2</v>
      </c>
      <c r="G106" s="245">
        <f>data!AB60</f>
        <v>32.4</v>
      </c>
      <c r="H106" s="245">
        <f>data!AC60</f>
        <v>19.48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208</v>
      </c>
      <c r="D107" s="238">
        <f>data!Y61</f>
        <v>3977524</v>
      </c>
      <c r="E107" s="238">
        <f>data!Z61</f>
        <v>7838891</v>
      </c>
      <c r="F107" s="238">
        <f>data!AA61</f>
        <v>264801</v>
      </c>
      <c r="G107" s="238">
        <f>data!AB61</f>
        <v>4088339</v>
      </c>
      <c r="H107" s="238">
        <f>data!AC61</f>
        <v>1758556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430477</v>
      </c>
      <c r="E108" s="238">
        <f>data!Z62</f>
        <v>789347</v>
      </c>
      <c r="F108" s="238">
        <f>data!AA62</f>
        <v>24700</v>
      </c>
      <c r="G108" s="238">
        <f>data!AB62</f>
        <v>375764</v>
      </c>
      <c r="H108" s="238">
        <f>data!AC62</f>
        <v>205572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-12277.83</v>
      </c>
      <c r="D109" s="238">
        <f>data!Y63</f>
        <v>407977.69999999995</v>
      </c>
      <c r="E109" s="238">
        <f>data!Z63</f>
        <v>110660</v>
      </c>
      <c r="F109" s="238">
        <f>data!AA63</f>
        <v>2003.54</v>
      </c>
      <c r="G109" s="238">
        <f>data!AB63</f>
        <v>0</v>
      </c>
      <c r="H109" s="238">
        <f>data!AC63</f>
        <v>409.11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234976</v>
      </c>
      <c r="D110" s="238">
        <f>data!Y64</f>
        <v>148822</v>
      </c>
      <c r="E110" s="238">
        <f>data!Z64</f>
        <v>1150483</v>
      </c>
      <c r="F110" s="238">
        <f>data!AA64</f>
        <v>141327</v>
      </c>
      <c r="G110" s="238">
        <f>data!AB64</f>
        <v>57629620</v>
      </c>
      <c r="H110" s="238">
        <f>data!AC64</f>
        <v>288875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35298</v>
      </c>
      <c r="D112" s="238">
        <f>data!Y66</f>
        <v>247386</v>
      </c>
      <c r="E112" s="238">
        <f>data!Z66</f>
        <v>1916695</v>
      </c>
      <c r="F112" s="238">
        <f>data!AA66</f>
        <v>22767</v>
      </c>
      <c r="G112" s="238">
        <f>data!AB66</f>
        <v>1436618</v>
      </c>
      <c r="H112" s="238">
        <f>data!AC66</f>
        <v>12368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269369</v>
      </c>
      <c r="E113" s="238">
        <f>data!Z67</f>
        <v>276869</v>
      </c>
      <c r="F113" s="238">
        <f>data!AA67</f>
        <v>38335</v>
      </c>
      <c r="G113" s="238">
        <f>data!AB67</f>
        <v>22830</v>
      </c>
      <c r="H113" s="238">
        <f>data!AC67</f>
        <v>60515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79082</v>
      </c>
      <c r="E114" s="238">
        <f>data!Z68</f>
        <v>1275516</v>
      </c>
      <c r="F114" s="238">
        <f>data!AA68</f>
        <v>0</v>
      </c>
      <c r="G114" s="238">
        <f>data!AB68</f>
        <v>295114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-850</v>
      </c>
      <c r="D115" s="238">
        <f>data!Y69</f>
        <v>3322608</v>
      </c>
      <c r="E115" s="238">
        <f>data!Z69</f>
        <v>5753512</v>
      </c>
      <c r="F115" s="238">
        <f>data!AA69</f>
        <v>179266</v>
      </c>
      <c r="G115" s="238">
        <f>data!AB69</f>
        <v>2889036</v>
      </c>
      <c r="H115" s="238">
        <f>data!AC69</f>
        <v>1197046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-15400</v>
      </c>
      <c r="E116" s="238">
        <f>-data!Z84</f>
        <v>-3951159</v>
      </c>
      <c r="F116" s="238">
        <f>-data!AA84</f>
        <v>0</v>
      </c>
      <c r="G116" s="238">
        <f>-data!AB84</f>
        <v>-7542326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257354.17</v>
      </c>
      <c r="D117" s="238">
        <f>data!Y85</f>
        <v>8867845.6999999993</v>
      </c>
      <c r="E117" s="238">
        <f>data!Z85</f>
        <v>15160814</v>
      </c>
      <c r="F117" s="238">
        <f>data!AA85</f>
        <v>673199.54</v>
      </c>
      <c r="G117" s="238">
        <f>data!AB85</f>
        <v>59194995</v>
      </c>
      <c r="H117" s="238">
        <f>data!AC85</f>
        <v>3523341.1100000003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12895014</v>
      </c>
      <c r="D120" s="238">
        <f>data!Y87</f>
        <v>3968948</v>
      </c>
      <c r="E120" s="238">
        <f>data!Z87</f>
        <v>54903</v>
      </c>
      <c r="F120" s="238">
        <f>data!AA87</f>
        <v>608479</v>
      </c>
      <c r="G120" s="238">
        <f>data!AB87</f>
        <v>20086910</v>
      </c>
      <c r="H120" s="238">
        <f>data!AC87</f>
        <v>27998228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40944678</v>
      </c>
      <c r="D121" s="238">
        <f>data!Y88</f>
        <v>46213502</v>
      </c>
      <c r="E121" s="238">
        <f>data!Z88</f>
        <v>111103223</v>
      </c>
      <c r="F121" s="238">
        <f>data!AA88</f>
        <v>3878185</v>
      </c>
      <c r="G121" s="238">
        <f>data!AB88</f>
        <v>381678458</v>
      </c>
      <c r="H121" s="238">
        <f>data!AC88</f>
        <v>7336650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53839692</v>
      </c>
      <c r="D122" s="238">
        <f>data!Y89</f>
        <v>50182450</v>
      </c>
      <c r="E122" s="238">
        <f>data!Z89</f>
        <v>111158126</v>
      </c>
      <c r="F122" s="238">
        <f>data!AA89</f>
        <v>4486664</v>
      </c>
      <c r="G122" s="238">
        <f>data!AB89</f>
        <v>401765368</v>
      </c>
      <c r="H122" s="238">
        <f>data!AC89</f>
        <v>35334878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559</v>
      </c>
      <c r="D124" s="238">
        <f>data!Y90</f>
        <v>4439</v>
      </c>
      <c r="E124" s="238">
        <f>data!Z90</f>
        <v>0</v>
      </c>
      <c r="F124" s="238">
        <f>data!AA90</f>
        <v>766</v>
      </c>
      <c r="G124" s="238">
        <f>data!AB90</f>
        <v>2238</v>
      </c>
      <c r="H124" s="238">
        <f>data!AC90</f>
        <v>1404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316</v>
      </c>
      <c r="D126" s="238">
        <f>data!Y92</f>
        <v>2510</v>
      </c>
      <c r="E126" s="238">
        <f>data!Z92</f>
        <v>0</v>
      </c>
      <c r="F126" s="238">
        <f>data!AA92</f>
        <v>433</v>
      </c>
      <c r="G126" s="238">
        <f>data!AB92</f>
        <v>1265</v>
      </c>
      <c r="H126" s="238">
        <f>data!AC92</f>
        <v>794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15.9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Providence Centralia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8.09</v>
      </c>
      <c r="D138" s="245">
        <f>data!AF60</f>
        <v>0</v>
      </c>
      <c r="E138" s="245">
        <f>data!AG60</f>
        <v>58.73</v>
      </c>
      <c r="F138" s="245">
        <f>data!AH60</f>
        <v>0</v>
      </c>
      <c r="G138" s="245">
        <f>data!AI60</f>
        <v>0</v>
      </c>
      <c r="H138" s="245">
        <f>data!AJ60</f>
        <v>44.01</v>
      </c>
      <c r="I138" s="245">
        <f>data!AK60</f>
        <v>4.0599999999999996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913546</v>
      </c>
      <c r="D139" s="238">
        <f>data!AF61</f>
        <v>0</v>
      </c>
      <c r="E139" s="238">
        <f>data!AG61</f>
        <v>6825140</v>
      </c>
      <c r="F139" s="238">
        <f>data!AH61</f>
        <v>0</v>
      </c>
      <c r="G139" s="238">
        <f>data!AI61</f>
        <v>0</v>
      </c>
      <c r="H139" s="238">
        <f>data!AJ61</f>
        <v>5033986</v>
      </c>
      <c r="I139" s="238">
        <f>data!AK61</f>
        <v>465413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109659</v>
      </c>
      <c r="D140" s="238">
        <f>data!AF62</f>
        <v>0</v>
      </c>
      <c r="E140" s="238">
        <f>data!AG62</f>
        <v>695926</v>
      </c>
      <c r="F140" s="238">
        <f>data!AH62</f>
        <v>0</v>
      </c>
      <c r="G140" s="238">
        <f>data!AI62</f>
        <v>0</v>
      </c>
      <c r="H140" s="238">
        <f>data!AJ62</f>
        <v>461860</v>
      </c>
      <c r="I140" s="238">
        <f>data!AK62</f>
        <v>49647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153636.18000000002</v>
      </c>
      <c r="F141" s="238">
        <f>data!AH63</f>
        <v>0</v>
      </c>
      <c r="G141" s="238">
        <f>data!AI63</f>
        <v>0</v>
      </c>
      <c r="H141" s="238">
        <f>data!AJ63</f>
        <v>23592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10094</v>
      </c>
      <c r="D142" s="238">
        <f>data!AF64</f>
        <v>0</v>
      </c>
      <c r="E142" s="238">
        <f>data!AG64</f>
        <v>782021</v>
      </c>
      <c r="F142" s="238">
        <f>data!AH64</f>
        <v>0</v>
      </c>
      <c r="G142" s="238">
        <f>data!AI64</f>
        <v>0</v>
      </c>
      <c r="H142" s="238">
        <f>data!AJ64</f>
        <v>1583210</v>
      </c>
      <c r="I142" s="238">
        <f>data!AK64</f>
        <v>1858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5515</v>
      </c>
      <c r="D144" s="238">
        <f>data!AF66</f>
        <v>0</v>
      </c>
      <c r="E144" s="238">
        <f>data!AG66</f>
        <v>242238</v>
      </c>
      <c r="F144" s="238">
        <f>data!AH66</f>
        <v>0</v>
      </c>
      <c r="G144" s="238">
        <f>data!AI66</f>
        <v>0</v>
      </c>
      <c r="H144" s="238">
        <f>data!AJ66</f>
        <v>220128</v>
      </c>
      <c r="I144" s="238">
        <f>data!AK66</f>
        <v>435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3127</v>
      </c>
      <c r="D145" s="238">
        <f>data!AF67</f>
        <v>0</v>
      </c>
      <c r="E145" s="238">
        <f>data!AG67</f>
        <v>51921</v>
      </c>
      <c r="F145" s="238">
        <f>data!AH67</f>
        <v>0</v>
      </c>
      <c r="G145" s="238">
        <f>data!AI67</f>
        <v>0</v>
      </c>
      <c r="H145" s="238">
        <f>data!AJ67</f>
        <v>1445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113</v>
      </c>
      <c r="F146" s="238">
        <f>data!AH68</f>
        <v>0</v>
      </c>
      <c r="G146" s="238">
        <f>data!AI68</f>
        <v>0</v>
      </c>
      <c r="H146" s="238">
        <f>data!AJ68</f>
        <v>857350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626446</v>
      </c>
      <c r="D147" s="238">
        <f>data!AF69</f>
        <v>0</v>
      </c>
      <c r="E147" s="238">
        <f>data!AG69</f>
        <v>4644783</v>
      </c>
      <c r="F147" s="238">
        <f>data!AH69</f>
        <v>0</v>
      </c>
      <c r="G147" s="238">
        <f>data!AI69</f>
        <v>0</v>
      </c>
      <c r="H147" s="238">
        <f>data!AJ69</f>
        <v>5098553</v>
      </c>
      <c r="I147" s="238">
        <f>data!AK69</f>
        <v>315724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1668387</v>
      </c>
      <c r="D149" s="238">
        <f>data!AF85</f>
        <v>0</v>
      </c>
      <c r="E149" s="238">
        <f>data!AG85</f>
        <v>13395778.18</v>
      </c>
      <c r="F149" s="238">
        <f>data!AH85</f>
        <v>0</v>
      </c>
      <c r="G149" s="238">
        <f>data!AI85</f>
        <v>0</v>
      </c>
      <c r="H149" s="238">
        <f>data!AJ85</f>
        <v>13280124</v>
      </c>
      <c r="I149" s="238">
        <f>data!AK85</f>
        <v>833077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2237027</v>
      </c>
      <c r="D152" s="238">
        <f>data!AF87</f>
        <v>0</v>
      </c>
      <c r="E152" s="238">
        <f>data!AG87</f>
        <v>28385292</v>
      </c>
      <c r="F152" s="238">
        <f>data!AH87</f>
        <v>0</v>
      </c>
      <c r="G152" s="238">
        <f>data!AI87</f>
        <v>0</v>
      </c>
      <c r="H152" s="238">
        <f>data!AJ87</f>
        <v>48488</v>
      </c>
      <c r="I152" s="238">
        <f>data!AK87</f>
        <v>1256735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2625863</v>
      </c>
      <c r="D153" s="238">
        <f>data!AF88</f>
        <v>0</v>
      </c>
      <c r="E153" s="238">
        <f>data!AG88</f>
        <v>107644705</v>
      </c>
      <c r="F153" s="238">
        <f>data!AH88</f>
        <v>0</v>
      </c>
      <c r="G153" s="238">
        <f>data!AI88</f>
        <v>0</v>
      </c>
      <c r="H153" s="238">
        <f>data!AJ88</f>
        <v>44083851</v>
      </c>
      <c r="I153" s="238">
        <f>data!AK88</f>
        <v>1302504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4862890</v>
      </c>
      <c r="D154" s="238">
        <f>data!AF89</f>
        <v>0</v>
      </c>
      <c r="E154" s="238">
        <f>data!AG89</f>
        <v>136029997</v>
      </c>
      <c r="F154" s="238">
        <f>data!AH89</f>
        <v>0</v>
      </c>
      <c r="G154" s="238">
        <f>data!AI89</f>
        <v>0</v>
      </c>
      <c r="H154" s="238">
        <f>data!AJ89</f>
        <v>44132339</v>
      </c>
      <c r="I154" s="238">
        <f>data!AK89</f>
        <v>2559239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4717</v>
      </c>
      <c r="D156" s="238">
        <f>data!AF90</f>
        <v>0</v>
      </c>
      <c r="E156" s="238">
        <f>data!AG90</f>
        <v>12944</v>
      </c>
      <c r="F156" s="238">
        <f>data!AH90</f>
        <v>0</v>
      </c>
      <c r="G156" s="238">
        <f>data!AI90</f>
        <v>0</v>
      </c>
      <c r="H156" s="238">
        <f>data!AJ90</f>
        <v>678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2667</v>
      </c>
      <c r="D158" s="238">
        <f>data!AF92</f>
        <v>0</v>
      </c>
      <c r="E158" s="238">
        <f>data!AG92</f>
        <v>7319</v>
      </c>
      <c r="F158" s="238">
        <f>data!AH92</f>
        <v>0</v>
      </c>
      <c r="G158" s="238">
        <f>data!AI92</f>
        <v>0</v>
      </c>
      <c r="H158" s="238">
        <f>data!AJ92</f>
        <v>383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35.96</v>
      </c>
      <c r="F160" s="245">
        <f>data!AH94</f>
        <v>0</v>
      </c>
      <c r="G160" s="245">
        <f>data!AI94</f>
        <v>0</v>
      </c>
      <c r="H160" s="245">
        <f>data!AJ94</f>
        <v>17.61</v>
      </c>
      <c r="I160" s="245">
        <f>data!AK94</f>
        <v>0.04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Providence Centralia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1.89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204946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19429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3888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454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15293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140545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384555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610404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918811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1529215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138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336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78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190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Providence Centralia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4.2</v>
      </c>
      <c r="H202" s="245">
        <f>data!AX60</f>
        <v>0</v>
      </c>
      <c r="I202" s="245">
        <f>data!AY60</f>
        <v>28.77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449836</v>
      </c>
      <c r="H203" s="238">
        <f>data!AX61</f>
        <v>0</v>
      </c>
      <c r="I203" s="238">
        <f>data!AY61</f>
        <v>1512916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59857</v>
      </c>
      <c r="H204" s="238">
        <f>data!AX62</f>
        <v>0</v>
      </c>
      <c r="I204" s="238">
        <f>data!AY62</f>
        <v>161173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6606</v>
      </c>
      <c r="H206" s="238">
        <f>data!AX64</f>
        <v>0</v>
      </c>
      <c r="I206" s="238">
        <f>data!AY64</f>
        <v>159588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73938</v>
      </c>
      <c r="H208" s="238">
        <f>data!AX66</f>
        <v>10279</v>
      </c>
      <c r="I208" s="238">
        <f>data!AY66</f>
        <v>888270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3797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94747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315323</v>
      </c>
      <c r="H211" s="238">
        <f>data!AX69</f>
        <v>25314</v>
      </c>
      <c r="I211" s="238">
        <f>data!AY69</f>
        <v>1024544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-368179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905560</v>
      </c>
      <c r="H213" s="238">
        <f>data!AX85</f>
        <v>130340</v>
      </c>
      <c r="I213" s="238">
        <f>data!AY85</f>
        <v>3382109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4462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Providence Centralia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121620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1.84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52.4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96334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3261618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9000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316942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10129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19106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696592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309</v>
      </c>
      <c r="E240" s="238">
        <f>data!BB66</f>
        <v>0</v>
      </c>
      <c r="F240" s="238">
        <f>data!BC66</f>
        <v>0</v>
      </c>
      <c r="G240" s="238">
        <f>data!BD66</f>
        <v>26076</v>
      </c>
      <c r="H240" s="238">
        <f>data!BE66</f>
        <v>391367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614564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82098</v>
      </c>
      <c r="H242" s="238">
        <f>data!BE68</f>
        <v>53471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65217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5772010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-530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189966</v>
      </c>
      <c r="E245" s="238">
        <f>data!BB85</f>
        <v>0</v>
      </c>
      <c r="F245" s="238">
        <f>data!BC85</f>
        <v>0</v>
      </c>
      <c r="G245" s="238">
        <f>data!BD85</f>
        <v>108174</v>
      </c>
      <c r="H245" s="238">
        <f>data!BE85</f>
        <v>11116163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746</v>
      </c>
      <c r="E252" s="254">
        <f>data!BB90</f>
        <v>530</v>
      </c>
      <c r="F252" s="254">
        <f>data!BC90</f>
        <v>0</v>
      </c>
      <c r="G252" s="254">
        <f>data!BD90</f>
        <v>3244</v>
      </c>
      <c r="H252" s="254">
        <f>data!BE90</f>
        <v>11512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422</v>
      </c>
      <c r="E254" s="254">
        <f>data!BB92</f>
        <v>300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Providence Centralia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47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0</v>
      </c>
      <c r="E277" s="238">
        <f>data!BI85</f>
        <v>47</v>
      </c>
      <c r="F277" s="238">
        <f>data!BJ85</f>
        <v>0</v>
      </c>
      <c r="G277" s="238">
        <f>data!BK85</f>
        <v>0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378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2304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1303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Providence Centralia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2</v>
      </c>
      <c r="D298" s="245">
        <f>data!BO60</f>
        <v>0.13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0.85</v>
      </c>
      <c r="I298" s="245">
        <f>data!BT60</f>
        <v>2.68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1152083</v>
      </c>
      <c r="D299" s="238">
        <f>data!BO61</f>
        <v>16421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101916</v>
      </c>
      <c r="I299" s="238">
        <f>data!BT61</f>
        <v>226705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122932</v>
      </c>
      <c r="D300" s="238">
        <f>data!BO62</f>
        <v>15314281</v>
      </c>
      <c r="E300" s="238">
        <f>data!BP62</f>
        <v>489</v>
      </c>
      <c r="F300" s="238">
        <f>data!BQ62</f>
        <v>43358</v>
      </c>
      <c r="G300" s="238">
        <f>data!BR62</f>
        <v>0</v>
      </c>
      <c r="H300" s="238">
        <f>data!BS62</f>
        <v>3219</v>
      </c>
      <c r="I300" s="238">
        <f>data!BT62</f>
        <v>8859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56098.29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38800</v>
      </c>
      <c r="D302" s="238">
        <f>data!BO64</f>
        <v>0</v>
      </c>
      <c r="E302" s="238">
        <f>data!BP64</f>
        <v>0</v>
      </c>
      <c r="F302" s="238">
        <f>data!BQ64</f>
        <v>13327</v>
      </c>
      <c r="G302" s="238">
        <f>data!BR64</f>
        <v>0</v>
      </c>
      <c r="H302" s="238">
        <f>data!BS64</f>
        <v>1187</v>
      </c>
      <c r="I302" s="238">
        <f>data!BT64</f>
        <v>74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1092973</v>
      </c>
      <c r="D304" s="238">
        <f>data!BO66</f>
        <v>5683</v>
      </c>
      <c r="E304" s="238">
        <f>data!BP66</f>
        <v>33847</v>
      </c>
      <c r="F304" s="238">
        <f>data!BQ66</f>
        <v>107</v>
      </c>
      <c r="G304" s="238">
        <f>data!BR66</f>
        <v>0</v>
      </c>
      <c r="H304" s="238">
        <f>data!BS66</f>
        <v>16385</v>
      </c>
      <c r="I304" s="238">
        <f>data!BT66</f>
        <v>9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749745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-21071</v>
      </c>
      <c r="D306" s="238">
        <f>data!BO68</f>
        <v>0</v>
      </c>
      <c r="E306" s="238">
        <f>data!BP68</f>
        <v>3018</v>
      </c>
      <c r="F306" s="238">
        <f>data!BQ68</f>
        <v>0</v>
      </c>
      <c r="G306" s="238">
        <f>data!BR68</f>
        <v>0</v>
      </c>
      <c r="H306" s="238">
        <f>data!BS68</f>
        <v>5460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3497344</v>
      </c>
      <c r="D307" s="238">
        <f>data!BO69</f>
        <v>11117</v>
      </c>
      <c r="E307" s="238">
        <f>data!BP69</f>
        <v>7366</v>
      </c>
      <c r="F307" s="238">
        <f>data!BQ69</f>
        <v>3953</v>
      </c>
      <c r="G307" s="238">
        <f>data!BR69</f>
        <v>0</v>
      </c>
      <c r="H307" s="238">
        <f>data!BS69</f>
        <v>71873</v>
      </c>
      <c r="I307" s="238">
        <f>data!BT69</f>
        <v>153918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-102749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6586155.29</v>
      </c>
      <c r="D309" s="238">
        <f>data!BO85</f>
        <v>15347502</v>
      </c>
      <c r="E309" s="238">
        <f>data!BP85</f>
        <v>44720</v>
      </c>
      <c r="F309" s="238">
        <f>data!BQ85</f>
        <v>60745</v>
      </c>
      <c r="G309" s="238">
        <f>data!BR85</f>
        <v>0</v>
      </c>
      <c r="H309" s="238">
        <f>data!BS85</f>
        <v>200040</v>
      </c>
      <c r="I309" s="238">
        <f>data!BT85</f>
        <v>389565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2965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1136</v>
      </c>
      <c r="I316" s="254">
        <f>data!BT90</f>
        <v>553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642</v>
      </c>
      <c r="I318" s="254">
        <f>data!BT92</f>
        <v>313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Providence Centralia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23.62</v>
      </c>
      <c r="H330" s="245">
        <f>data!BZ60</f>
        <v>23.92</v>
      </c>
      <c r="I330" s="245">
        <f>data!CA60</f>
        <v>12.12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3120418</v>
      </c>
      <c r="H331" s="257">
        <f>data!BZ61</f>
        <v>1490178</v>
      </c>
      <c r="I331" s="257">
        <f>data!CA61</f>
        <v>983441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491547</v>
      </c>
      <c r="H332" s="257">
        <f>data!BZ62</f>
        <v>260916</v>
      </c>
      <c r="I332" s="257">
        <f>data!CA62</f>
        <v>47557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25200</v>
      </c>
      <c r="H333" s="257">
        <f>data!BZ63</f>
        <v>153.72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39154</v>
      </c>
      <c r="H334" s="257">
        <f>data!BZ64</f>
        <v>-10380</v>
      </c>
      <c r="I334" s="257">
        <f>data!CA64</f>
        <v>1316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3147697</v>
      </c>
      <c r="F336" s="257">
        <f>data!BX66</f>
        <v>0</v>
      </c>
      <c r="G336" s="257">
        <f>data!BY66</f>
        <v>571511</v>
      </c>
      <c r="H336" s="257">
        <f>data!BZ66</f>
        <v>4761</v>
      </c>
      <c r="I336" s="257">
        <f>data!CA66</f>
        <v>296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171802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2820</v>
      </c>
      <c r="H338" s="257">
        <f>data!BZ68</f>
        <v>0</v>
      </c>
      <c r="I338" s="257">
        <f>data!CA68</f>
        <v>3512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2584956</v>
      </c>
      <c r="H339" s="257">
        <f>data!BZ69</f>
        <v>1054551</v>
      </c>
      <c r="I339" s="257">
        <f>data!CA69</f>
        <v>685109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-32150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0</v>
      </c>
      <c r="E341" s="238">
        <f>data!BW85</f>
        <v>3147697</v>
      </c>
      <c r="F341" s="238">
        <f>data!BX85</f>
        <v>0</v>
      </c>
      <c r="G341" s="238">
        <f>data!BY85</f>
        <v>6975258</v>
      </c>
      <c r="H341" s="238">
        <f>data!BZ85</f>
        <v>2800179.7199999997</v>
      </c>
      <c r="I341" s="238">
        <f>data!CA85</f>
        <v>1721231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235</v>
      </c>
      <c r="E348" s="254">
        <f>data!BW90</f>
        <v>352</v>
      </c>
      <c r="F348" s="254">
        <f>data!BX90</f>
        <v>0</v>
      </c>
      <c r="G348" s="254">
        <f>data!BY90</f>
        <v>3032</v>
      </c>
      <c r="H348" s="254">
        <f>data!BZ90</f>
        <v>0</v>
      </c>
      <c r="I348" s="254">
        <f>data!CA90</f>
        <v>88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133</v>
      </c>
      <c r="E350" s="254">
        <f>data!BW92</f>
        <v>199</v>
      </c>
      <c r="F350" s="254">
        <f>data!BX92</f>
        <v>0</v>
      </c>
      <c r="G350" s="254">
        <f>data!BY92</f>
        <v>1714</v>
      </c>
      <c r="H350" s="254">
        <f>data!BZ92</f>
        <v>0</v>
      </c>
      <c r="I350" s="254">
        <f>data!CA92</f>
        <v>50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Providence Centralia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0.92</v>
      </c>
      <c r="D362" s="245">
        <f>data!CC60</f>
        <v>3.7</v>
      </c>
      <c r="E362" s="260"/>
      <c r="F362" s="248"/>
      <c r="G362" s="248"/>
      <c r="H362" s="248"/>
      <c r="I362" s="261">
        <f>data!CE60</f>
        <v>740.57999999999993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112170</v>
      </c>
      <c r="D363" s="257">
        <f>data!CC61</f>
        <v>555021</v>
      </c>
      <c r="E363" s="262"/>
      <c r="F363" s="262"/>
      <c r="G363" s="262"/>
      <c r="H363" s="262"/>
      <c r="I363" s="257">
        <f>data!CE61</f>
        <v>76127013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13082</v>
      </c>
      <c r="D364" s="257">
        <f>data!CC62</f>
        <v>104886</v>
      </c>
      <c r="E364" s="262"/>
      <c r="F364" s="262"/>
      <c r="G364" s="262"/>
      <c r="H364" s="262"/>
      <c r="I364" s="257">
        <f>data!CE62</f>
        <v>23104554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3683993.65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29</v>
      </c>
      <c r="D366" s="257">
        <f>data!CC64</f>
        <v>5296</v>
      </c>
      <c r="E366" s="262"/>
      <c r="F366" s="262"/>
      <c r="G366" s="262"/>
      <c r="H366" s="262"/>
      <c r="I366" s="257">
        <f>data!CE64</f>
        <v>72789288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4943</v>
      </c>
      <c r="E368" s="262"/>
      <c r="F368" s="262"/>
      <c r="G368" s="262"/>
      <c r="H368" s="262"/>
      <c r="I368" s="257">
        <f>data!CE66</f>
        <v>13189203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8778</v>
      </c>
      <c r="E369" s="262"/>
      <c r="F369" s="262"/>
      <c r="G369" s="262"/>
      <c r="H369" s="262"/>
      <c r="I369" s="257">
        <f>data!CE67</f>
        <v>2872753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15762</v>
      </c>
      <c r="E370" s="262"/>
      <c r="F370" s="262"/>
      <c r="G370" s="262"/>
      <c r="H370" s="262"/>
      <c r="I370" s="257">
        <f>data!CE68</f>
        <v>2982158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76095</v>
      </c>
      <c r="D371" s="257">
        <f>data!CC69</f>
        <v>12924752</v>
      </c>
      <c r="E371" s="257">
        <f>data!CD69</f>
        <v>0</v>
      </c>
      <c r="F371" s="262"/>
      <c r="G371" s="262"/>
      <c r="H371" s="262"/>
      <c r="I371" s="257">
        <f>data!CE69</f>
        <v>76999740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-4179</v>
      </c>
      <c r="E372" s="238">
        <f>-data!CD84</f>
        <v>0</v>
      </c>
      <c r="F372" s="248"/>
      <c r="G372" s="248"/>
      <c r="H372" s="248"/>
      <c r="I372" s="238">
        <f>-data!CE84</f>
        <v>-12074322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201376</v>
      </c>
      <c r="D373" s="257">
        <f>data!CC85</f>
        <v>13615259</v>
      </c>
      <c r="E373" s="257">
        <f>data!CD85</f>
        <v>0</v>
      </c>
      <c r="F373" s="262"/>
      <c r="G373" s="262"/>
      <c r="H373" s="262"/>
      <c r="I373" s="238">
        <f>data!CE85</f>
        <v>259674380.65000001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276492612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916515254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1193007866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2331</v>
      </c>
      <c r="E380" s="248"/>
      <c r="F380" s="248"/>
      <c r="G380" s="248"/>
      <c r="H380" s="248"/>
      <c r="I380" s="238">
        <f>data!CE90</f>
        <v>121620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54693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216.27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57" zoomScaleNormal="100" workbookViewId="0">
      <selection activeCell="C104" sqref="C104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7252879</v>
      </c>
      <c r="C47" s="328">
        <v>203198</v>
      </c>
      <c r="D47" s="328">
        <v>0</v>
      </c>
      <c r="E47" s="328">
        <v>1200657</v>
      </c>
      <c r="F47" s="328">
        <v>0</v>
      </c>
      <c r="G47" s="328">
        <v>0</v>
      </c>
      <c r="H47" s="328">
        <v>0</v>
      </c>
      <c r="I47" s="328">
        <v>0</v>
      </c>
      <c r="J47" s="328">
        <v>0</v>
      </c>
      <c r="K47" s="328">
        <v>0</v>
      </c>
      <c r="L47" s="328">
        <v>0</v>
      </c>
      <c r="M47" s="328">
        <v>0</v>
      </c>
      <c r="N47" s="328">
        <v>0</v>
      </c>
      <c r="O47" s="328">
        <v>422877</v>
      </c>
      <c r="P47" s="328">
        <v>531953</v>
      </c>
      <c r="Q47" s="328">
        <v>64334</v>
      </c>
      <c r="R47" s="328">
        <v>0</v>
      </c>
      <c r="S47" s="328">
        <v>0</v>
      </c>
      <c r="T47" s="328">
        <v>0</v>
      </c>
      <c r="U47" s="328">
        <v>306359</v>
      </c>
      <c r="V47" s="328">
        <v>14493</v>
      </c>
      <c r="W47" s="328">
        <v>42953</v>
      </c>
      <c r="X47" s="328">
        <v>0</v>
      </c>
      <c r="Y47" s="328">
        <v>423246</v>
      </c>
      <c r="Z47" s="328">
        <v>735788</v>
      </c>
      <c r="AA47" s="328">
        <v>28805</v>
      </c>
      <c r="AB47" s="328">
        <v>392840</v>
      </c>
      <c r="AC47" s="328">
        <v>197393</v>
      </c>
      <c r="AD47" s="328">
        <v>0</v>
      </c>
      <c r="AE47" s="328">
        <v>122635</v>
      </c>
      <c r="AF47" s="328">
        <v>0</v>
      </c>
      <c r="AG47" s="328">
        <v>672190</v>
      </c>
      <c r="AH47" s="328">
        <v>0</v>
      </c>
      <c r="AI47" s="328">
        <v>0</v>
      </c>
      <c r="AJ47" s="328">
        <v>468030</v>
      </c>
      <c r="AK47" s="328">
        <v>53377</v>
      </c>
      <c r="AL47" s="328">
        <v>13144</v>
      </c>
      <c r="AM47" s="328">
        <v>0</v>
      </c>
      <c r="AN47" s="328">
        <v>0</v>
      </c>
      <c r="AO47" s="328">
        <v>0</v>
      </c>
      <c r="AP47" s="328">
        <v>0</v>
      </c>
      <c r="AQ47" s="328">
        <v>0</v>
      </c>
      <c r="AR47" s="328">
        <v>0</v>
      </c>
      <c r="AS47" s="328">
        <v>0</v>
      </c>
      <c r="AT47" s="328">
        <v>0</v>
      </c>
      <c r="AU47" s="328">
        <v>0</v>
      </c>
      <c r="AV47" s="328">
        <v>0</v>
      </c>
      <c r="AW47" s="328">
        <v>45422</v>
      </c>
      <c r="AX47" s="328">
        <v>0</v>
      </c>
      <c r="AY47" s="328">
        <v>153295</v>
      </c>
      <c r="AZ47" s="328">
        <v>0</v>
      </c>
      <c r="BA47" s="328">
        <v>8440</v>
      </c>
      <c r="BB47" s="328">
        <v>0</v>
      </c>
      <c r="BC47" s="328">
        <v>0</v>
      </c>
      <c r="BD47" s="328">
        <v>0</v>
      </c>
      <c r="BE47" s="328">
        <v>347488</v>
      </c>
      <c r="BF47" s="328">
        <v>0</v>
      </c>
      <c r="BG47" s="328">
        <v>0</v>
      </c>
      <c r="BH47" s="328">
        <v>0</v>
      </c>
      <c r="BI47" s="328">
        <v>0</v>
      </c>
      <c r="BJ47" s="328">
        <v>0</v>
      </c>
      <c r="BK47" s="328">
        <v>0</v>
      </c>
      <c r="BL47" s="328">
        <v>1580</v>
      </c>
      <c r="BM47" s="328">
        <v>0</v>
      </c>
      <c r="BN47" s="328">
        <v>99108</v>
      </c>
      <c r="BO47" s="328">
        <v>84489</v>
      </c>
      <c r="BP47" s="328">
        <v>0</v>
      </c>
      <c r="BQ47" s="328">
        <v>0</v>
      </c>
      <c r="BR47" s="328">
        <v>0</v>
      </c>
      <c r="BS47" s="328">
        <v>3019</v>
      </c>
      <c r="BT47" s="328">
        <v>6456</v>
      </c>
      <c r="BU47" s="328">
        <v>0</v>
      </c>
      <c r="BV47" s="328">
        <v>394</v>
      </c>
      <c r="BW47" s="328">
        <v>0</v>
      </c>
      <c r="BX47" s="328">
        <v>0</v>
      </c>
      <c r="BY47" s="328">
        <v>241458</v>
      </c>
      <c r="BZ47" s="328">
        <v>195409</v>
      </c>
      <c r="CA47" s="328">
        <v>55915</v>
      </c>
      <c r="CB47" s="328">
        <v>8854</v>
      </c>
      <c r="CC47" s="328">
        <v>107278</v>
      </c>
      <c r="CD47" s="16"/>
      <c r="CE47" s="25">
        <v>7252877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7252879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328">
        <v>3859187</v>
      </c>
      <c r="C51" s="328">
        <v>23999</v>
      </c>
      <c r="D51" s="328">
        <v>0</v>
      </c>
      <c r="E51" s="328">
        <v>38556</v>
      </c>
      <c r="F51" s="328">
        <v>0</v>
      </c>
      <c r="G51" s="328">
        <v>0</v>
      </c>
      <c r="H51" s="328">
        <v>0</v>
      </c>
      <c r="I51" s="328">
        <v>0</v>
      </c>
      <c r="J51" s="328">
        <v>0</v>
      </c>
      <c r="K51" s="328">
        <v>0</v>
      </c>
      <c r="L51" s="328">
        <v>0</v>
      </c>
      <c r="M51" s="328">
        <v>0</v>
      </c>
      <c r="N51" s="328">
        <v>0</v>
      </c>
      <c r="O51" s="328">
        <v>20102</v>
      </c>
      <c r="P51" s="328">
        <v>244041</v>
      </c>
      <c r="Q51" s="328">
        <v>594</v>
      </c>
      <c r="R51" s="328">
        <v>1514</v>
      </c>
      <c r="S51" s="328">
        <v>1334</v>
      </c>
      <c r="T51" s="328">
        <v>0</v>
      </c>
      <c r="U51" s="328">
        <v>40910</v>
      </c>
      <c r="V51" s="328">
        <v>29892</v>
      </c>
      <c r="W51" s="328">
        <v>192197</v>
      </c>
      <c r="X51" s="328">
        <v>32690</v>
      </c>
      <c r="Y51" s="328">
        <v>308577</v>
      </c>
      <c r="Z51" s="328">
        <v>711988</v>
      </c>
      <c r="AA51" s="328">
        <v>41599</v>
      </c>
      <c r="AB51" s="328">
        <v>22930</v>
      </c>
      <c r="AC51" s="328">
        <v>8959</v>
      </c>
      <c r="AD51" s="328">
        <v>0</v>
      </c>
      <c r="AE51" s="328">
        <v>3872</v>
      </c>
      <c r="AF51" s="328">
        <v>0</v>
      </c>
      <c r="AG51" s="328">
        <v>60836</v>
      </c>
      <c r="AH51" s="328">
        <v>0</v>
      </c>
      <c r="AI51" s="328">
        <v>0</v>
      </c>
      <c r="AJ51" s="328">
        <v>1445</v>
      </c>
      <c r="AK51" s="328">
        <v>0</v>
      </c>
      <c r="AL51" s="328">
        <v>0</v>
      </c>
      <c r="AM51" s="328">
        <v>0</v>
      </c>
      <c r="AN51" s="328">
        <v>0</v>
      </c>
      <c r="AO51" s="328">
        <v>0</v>
      </c>
      <c r="AP51" s="328">
        <v>0</v>
      </c>
      <c r="AQ51" s="328">
        <v>0</v>
      </c>
      <c r="AR51" s="328">
        <v>0</v>
      </c>
      <c r="AS51" s="328">
        <v>0</v>
      </c>
      <c r="AT51" s="328">
        <v>0</v>
      </c>
      <c r="AU51" s="328">
        <v>0</v>
      </c>
      <c r="AV51" s="328">
        <v>0</v>
      </c>
      <c r="AW51" s="328">
        <v>0</v>
      </c>
      <c r="AX51" s="328">
        <v>0</v>
      </c>
      <c r="AY51" s="328">
        <v>5885</v>
      </c>
      <c r="AZ51" s="328">
        <v>0</v>
      </c>
      <c r="BA51" s="328">
        <v>0</v>
      </c>
      <c r="BB51" s="328">
        <v>0</v>
      </c>
      <c r="BC51" s="328">
        <v>0</v>
      </c>
      <c r="BD51" s="328">
        <v>0</v>
      </c>
      <c r="BE51" s="328">
        <v>874010</v>
      </c>
      <c r="BF51" s="328">
        <v>0</v>
      </c>
      <c r="BG51" s="328">
        <v>0</v>
      </c>
      <c r="BH51" s="328">
        <v>0</v>
      </c>
      <c r="BI51" s="328">
        <v>0</v>
      </c>
      <c r="BJ51" s="328">
        <v>0</v>
      </c>
      <c r="BK51" s="328">
        <v>0</v>
      </c>
      <c r="BL51" s="328">
        <v>0</v>
      </c>
      <c r="BM51" s="328">
        <v>0</v>
      </c>
      <c r="BN51" s="328">
        <v>1022801</v>
      </c>
      <c r="BO51" s="328">
        <v>0</v>
      </c>
      <c r="BP51" s="328">
        <v>0</v>
      </c>
      <c r="BQ51" s="328">
        <v>0</v>
      </c>
      <c r="BR51" s="328">
        <v>0</v>
      </c>
      <c r="BS51" s="328">
        <v>779</v>
      </c>
      <c r="BT51" s="328">
        <v>0</v>
      </c>
      <c r="BU51" s="328">
        <v>0</v>
      </c>
      <c r="BV51" s="328">
        <v>0</v>
      </c>
      <c r="BW51" s="328">
        <v>0</v>
      </c>
      <c r="BX51" s="328">
        <v>0</v>
      </c>
      <c r="BY51" s="328">
        <v>162363</v>
      </c>
      <c r="BZ51" s="328">
        <v>0</v>
      </c>
      <c r="CA51" s="328">
        <v>0</v>
      </c>
      <c r="CB51" s="328">
        <v>0</v>
      </c>
      <c r="CC51" s="328">
        <v>7315</v>
      </c>
      <c r="CD51" s="16"/>
      <c r="CE51" s="25">
        <v>3859188</v>
      </c>
    </row>
    <row r="52" spans="1:83" x14ac:dyDescent="0.25">
      <c r="A52" s="31" t="s">
        <v>234</v>
      </c>
      <c r="B52" s="329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3859187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328">
        <v>1364</v>
      </c>
      <c r="D59" s="328">
        <v>0</v>
      </c>
      <c r="E59" s="328">
        <v>18203</v>
      </c>
      <c r="F59" s="328">
        <v>0</v>
      </c>
      <c r="G59" s="328">
        <v>0</v>
      </c>
      <c r="H59" s="328">
        <v>0</v>
      </c>
      <c r="I59" s="328">
        <v>0</v>
      </c>
      <c r="J59" s="328">
        <v>963</v>
      </c>
      <c r="K59" s="328">
        <v>0</v>
      </c>
      <c r="L59" s="328">
        <v>0</v>
      </c>
      <c r="M59" s="328">
        <v>0</v>
      </c>
      <c r="N59" s="328">
        <v>0</v>
      </c>
      <c r="O59" s="328">
        <v>593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121620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328">
        <v>18.12</v>
      </c>
      <c r="D60" s="328">
        <v>0</v>
      </c>
      <c r="E60" s="328">
        <v>128.59</v>
      </c>
      <c r="F60" s="328">
        <v>0</v>
      </c>
      <c r="G60" s="328">
        <v>0</v>
      </c>
      <c r="H60" s="328">
        <v>0</v>
      </c>
      <c r="I60" s="328">
        <v>0</v>
      </c>
      <c r="J60" s="328">
        <v>0</v>
      </c>
      <c r="K60" s="328">
        <v>0</v>
      </c>
      <c r="L60" s="328">
        <v>0</v>
      </c>
      <c r="M60" s="328">
        <v>0</v>
      </c>
      <c r="N60" s="328">
        <v>0</v>
      </c>
      <c r="O60" s="328">
        <v>29.51</v>
      </c>
      <c r="P60" s="328">
        <v>45.71</v>
      </c>
      <c r="Q60" s="328">
        <v>3.96</v>
      </c>
      <c r="R60" s="328">
        <v>0</v>
      </c>
      <c r="S60" s="328">
        <v>0</v>
      </c>
      <c r="T60" s="328">
        <v>0</v>
      </c>
      <c r="U60" s="328">
        <v>35.799999999999997</v>
      </c>
      <c r="V60" s="328">
        <v>5.17</v>
      </c>
      <c r="W60" s="328">
        <v>3.43</v>
      </c>
      <c r="X60" s="328">
        <v>0</v>
      </c>
      <c r="Y60" s="328">
        <v>44.69</v>
      </c>
      <c r="Z60" s="328">
        <v>90.77</v>
      </c>
      <c r="AA60" s="328">
        <v>1.82</v>
      </c>
      <c r="AB60" s="328">
        <v>32.71</v>
      </c>
      <c r="AC60" s="328">
        <v>19.25</v>
      </c>
      <c r="AD60" s="328">
        <v>0</v>
      </c>
      <c r="AE60" s="328">
        <v>8.9499999999999993</v>
      </c>
      <c r="AF60" s="328">
        <v>0</v>
      </c>
      <c r="AG60" s="328">
        <v>63.62</v>
      </c>
      <c r="AH60" s="328">
        <v>0</v>
      </c>
      <c r="AI60" s="328">
        <v>0</v>
      </c>
      <c r="AJ60" s="328">
        <v>45.32</v>
      </c>
      <c r="AK60" s="328">
        <v>4.51</v>
      </c>
      <c r="AL60" s="328">
        <v>1.39</v>
      </c>
      <c r="AM60" s="328">
        <v>0</v>
      </c>
      <c r="AN60" s="328">
        <v>0</v>
      </c>
      <c r="AO60" s="328">
        <v>0</v>
      </c>
      <c r="AP60" s="328">
        <v>0</v>
      </c>
      <c r="AQ60" s="328">
        <v>0</v>
      </c>
      <c r="AR60" s="328">
        <v>0</v>
      </c>
      <c r="AS60" s="328">
        <v>0</v>
      </c>
      <c r="AT60" s="328">
        <v>0</v>
      </c>
      <c r="AU60" s="328">
        <v>0</v>
      </c>
      <c r="AV60" s="328">
        <v>0</v>
      </c>
      <c r="AW60" s="328">
        <v>3.85</v>
      </c>
      <c r="AX60" s="328">
        <v>0</v>
      </c>
      <c r="AY60" s="328">
        <v>29.37</v>
      </c>
      <c r="AZ60" s="328">
        <v>0</v>
      </c>
      <c r="BA60" s="328">
        <v>1.93</v>
      </c>
      <c r="BB60" s="328">
        <v>0</v>
      </c>
      <c r="BC60" s="328">
        <v>0</v>
      </c>
      <c r="BD60" s="328">
        <v>0</v>
      </c>
      <c r="BE60" s="328">
        <v>52.97</v>
      </c>
      <c r="BF60" s="328">
        <v>0</v>
      </c>
      <c r="BG60" s="328">
        <v>0</v>
      </c>
      <c r="BH60" s="328">
        <v>0</v>
      </c>
      <c r="BI60" s="328">
        <v>0</v>
      </c>
      <c r="BJ60" s="328">
        <v>0</v>
      </c>
      <c r="BK60" s="328">
        <v>0</v>
      </c>
      <c r="BL60" s="328">
        <v>0</v>
      </c>
      <c r="BM60" s="328">
        <v>0</v>
      </c>
      <c r="BN60" s="328">
        <v>18.75</v>
      </c>
      <c r="BO60" s="328">
        <v>0.24</v>
      </c>
      <c r="BP60" s="328">
        <v>0</v>
      </c>
      <c r="BQ60" s="328">
        <v>0</v>
      </c>
      <c r="BR60" s="328">
        <v>0</v>
      </c>
      <c r="BS60" s="328">
        <v>0.97</v>
      </c>
      <c r="BT60" s="328">
        <v>2.31</v>
      </c>
      <c r="BU60" s="328">
        <v>0</v>
      </c>
      <c r="BV60" s="328">
        <v>0</v>
      </c>
      <c r="BW60" s="328">
        <v>0</v>
      </c>
      <c r="BX60" s="328">
        <v>0</v>
      </c>
      <c r="BY60" s="328">
        <v>19.11</v>
      </c>
      <c r="BZ60" s="328">
        <v>6.93</v>
      </c>
      <c r="CA60" s="328">
        <v>13.3</v>
      </c>
      <c r="CB60" s="328">
        <v>0.51</v>
      </c>
      <c r="CC60" s="328">
        <v>2.56</v>
      </c>
      <c r="CD60" s="209" t="s">
        <v>247</v>
      </c>
      <c r="CE60" s="227">
        <v>736.11999999999978</v>
      </c>
    </row>
    <row r="61" spans="1:83" x14ac:dyDescent="0.25">
      <c r="A61" s="31" t="s">
        <v>262</v>
      </c>
      <c r="B61" s="16"/>
      <c r="C61" s="328">
        <v>1984357</v>
      </c>
      <c r="D61" s="328">
        <v>0</v>
      </c>
      <c r="E61" s="328">
        <v>13517244</v>
      </c>
      <c r="F61" s="328">
        <v>0</v>
      </c>
      <c r="G61" s="328">
        <v>0</v>
      </c>
      <c r="H61" s="328">
        <v>0</v>
      </c>
      <c r="I61" s="328">
        <v>0</v>
      </c>
      <c r="J61" s="328">
        <v>0</v>
      </c>
      <c r="K61" s="328">
        <v>0</v>
      </c>
      <c r="L61" s="328">
        <v>0</v>
      </c>
      <c r="M61" s="328">
        <v>0</v>
      </c>
      <c r="N61" s="328">
        <v>0</v>
      </c>
      <c r="O61" s="328">
        <v>4005235</v>
      </c>
      <c r="P61" s="328">
        <v>5291899</v>
      </c>
      <c r="Q61" s="328">
        <v>683737</v>
      </c>
      <c r="R61" s="328">
        <v>0</v>
      </c>
      <c r="S61" s="328">
        <v>0</v>
      </c>
      <c r="T61" s="328">
        <v>0</v>
      </c>
      <c r="U61" s="328">
        <v>2985320</v>
      </c>
      <c r="V61" s="328">
        <v>285216</v>
      </c>
      <c r="W61" s="328">
        <v>418763</v>
      </c>
      <c r="X61" s="328">
        <v>621</v>
      </c>
      <c r="Y61" s="328">
        <v>4061220</v>
      </c>
      <c r="Z61" s="328">
        <v>7463688</v>
      </c>
      <c r="AA61" s="328">
        <v>239765</v>
      </c>
      <c r="AB61" s="328">
        <v>3814079</v>
      </c>
      <c r="AC61" s="328">
        <v>1752035</v>
      </c>
      <c r="AD61" s="328">
        <v>0</v>
      </c>
      <c r="AE61" s="328">
        <v>1005301</v>
      </c>
      <c r="AF61" s="328">
        <v>0</v>
      </c>
      <c r="AG61" s="328">
        <v>6713802</v>
      </c>
      <c r="AH61" s="328">
        <v>0</v>
      </c>
      <c r="AI61" s="328">
        <v>0</v>
      </c>
      <c r="AJ61" s="328">
        <v>5164370</v>
      </c>
      <c r="AK61" s="328">
        <v>475820</v>
      </c>
      <c r="AL61" s="328">
        <v>154127</v>
      </c>
      <c r="AM61" s="328">
        <v>0</v>
      </c>
      <c r="AN61" s="328">
        <v>0</v>
      </c>
      <c r="AO61" s="328">
        <v>0</v>
      </c>
      <c r="AP61" s="328">
        <v>0</v>
      </c>
      <c r="AQ61" s="328">
        <v>0</v>
      </c>
      <c r="AR61" s="328">
        <v>0</v>
      </c>
      <c r="AS61" s="328">
        <v>0</v>
      </c>
      <c r="AT61" s="328">
        <v>0</v>
      </c>
      <c r="AU61" s="328">
        <v>0</v>
      </c>
      <c r="AV61" s="328">
        <v>0</v>
      </c>
      <c r="AW61" s="328">
        <v>121502</v>
      </c>
      <c r="AX61" s="328">
        <v>0</v>
      </c>
      <c r="AY61" s="328">
        <v>1512963</v>
      </c>
      <c r="AZ61" s="328">
        <v>0</v>
      </c>
      <c r="BA61" s="328">
        <v>87685</v>
      </c>
      <c r="BB61" s="328">
        <v>0</v>
      </c>
      <c r="BC61" s="328">
        <v>0</v>
      </c>
      <c r="BD61" s="328">
        <v>0</v>
      </c>
      <c r="BE61" s="328">
        <v>3099818</v>
      </c>
      <c r="BF61" s="328">
        <v>0</v>
      </c>
      <c r="BG61" s="328">
        <v>0</v>
      </c>
      <c r="BH61" s="328">
        <v>0</v>
      </c>
      <c r="BI61" s="328">
        <v>0</v>
      </c>
      <c r="BJ61" s="328">
        <v>0</v>
      </c>
      <c r="BK61" s="328">
        <v>0</v>
      </c>
      <c r="BL61" s="328">
        <v>0</v>
      </c>
      <c r="BM61" s="328">
        <v>0</v>
      </c>
      <c r="BN61" s="328">
        <v>1218211</v>
      </c>
      <c r="BO61" s="328">
        <v>31952</v>
      </c>
      <c r="BP61" s="328">
        <v>0</v>
      </c>
      <c r="BQ61" s="328">
        <v>0</v>
      </c>
      <c r="BR61" s="328">
        <v>0</v>
      </c>
      <c r="BS61" s="328">
        <v>107953</v>
      </c>
      <c r="BT61" s="328">
        <v>199077</v>
      </c>
      <c r="BU61" s="328">
        <v>0</v>
      </c>
      <c r="BV61" s="328">
        <v>0</v>
      </c>
      <c r="BW61" s="328">
        <v>0</v>
      </c>
      <c r="BX61" s="328">
        <v>0</v>
      </c>
      <c r="BY61" s="328">
        <v>2186065</v>
      </c>
      <c r="BZ61" s="328">
        <v>440337</v>
      </c>
      <c r="CA61" s="328">
        <v>1255874</v>
      </c>
      <c r="CB61" s="328">
        <v>110718</v>
      </c>
      <c r="CC61" s="328">
        <v>339102</v>
      </c>
      <c r="CD61" s="24" t="s">
        <v>247</v>
      </c>
      <c r="CE61" s="25">
        <v>70727856</v>
      </c>
    </row>
    <row r="62" spans="1:83" x14ac:dyDescent="0.25">
      <c r="A62" s="31" t="s">
        <v>10</v>
      </c>
      <c r="B62" s="16"/>
      <c r="C62" s="25">
        <v>203198</v>
      </c>
      <c r="D62" s="25">
        <v>0</v>
      </c>
      <c r="E62" s="25">
        <v>1200657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422877</v>
      </c>
      <c r="P62" s="25">
        <v>531953</v>
      </c>
      <c r="Q62" s="25">
        <v>64334</v>
      </c>
      <c r="R62" s="25">
        <v>0</v>
      </c>
      <c r="S62" s="25">
        <v>0</v>
      </c>
      <c r="T62" s="25">
        <v>0</v>
      </c>
      <c r="U62" s="25">
        <v>306359</v>
      </c>
      <c r="V62" s="25">
        <v>14493</v>
      </c>
      <c r="W62" s="25">
        <v>42953</v>
      </c>
      <c r="X62" s="25">
        <v>0</v>
      </c>
      <c r="Y62" s="25">
        <v>423246</v>
      </c>
      <c r="Z62" s="25">
        <v>735788</v>
      </c>
      <c r="AA62" s="25">
        <v>28805</v>
      </c>
      <c r="AB62" s="25">
        <v>392840</v>
      </c>
      <c r="AC62" s="25">
        <v>197393</v>
      </c>
      <c r="AD62" s="25">
        <v>0</v>
      </c>
      <c r="AE62" s="25">
        <v>122635</v>
      </c>
      <c r="AF62" s="25">
        <v>0</v>
      </c>
      <c r="AG62" s="25">
        <v>672190</v>
      </c>
      <c r="AH62" s="25">
        <v>0</v>
      </c>
      <c r="AI62" s="25">
        <v>0</v>
      </c>
      <c r="AJ62" s="25">
        <v>468030</v>
      </c>
      <c r="AK62" s="25">
        <v>53377</v>
      </c>
      <c r="AL62" s="25">
        <v>13144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45422</v>
      </c>
      <c r="AX62" s="25">
        <v>0</v>
      </c>
      <c r="AY62" s="25">
        <v>153295</v>
      </c>
      <c r="AZ62" s="25">
        <v>0</v>
      </c>
      <c r="BA62" s="25">
        <v>8440</v>
      </c>
      <c r="BB62" s="25">
        <v>0</v>
      </c>
      <c r="BC62" s="25">
        <v>0</v>
      </c>
      <c r="BD62" s="25">
        <v>0</v>
      </c>
      <c r="BE62" s="25">
        <v>347488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1580</v>
      </c>
      <c r="BM62" s="25">
        <v>0</v>
      </c>
      <c r="BN62" s="25">
        <v>99108</v>
      </c>
      <c r="BO62" s="25">
        <v>84489</v>
      </c>
      <c r="BP62" s="25">
        <v>0</v>
      </c>
      <c r="BQ62" s="25">
        <v>0</v>
      </c>
      <c r="BR62" s="25">
        <v>0</v>
      </c>
      <c r="BS62" s="25">
        <v>3019</v>
      </c>
      <c r="BT62" s="25">
        <v>6456</v>
      </c>
      <c r="BU62" s="25">
        <v>0</v>
      </c>
      <c r="BV62" s="25">
        <v>394</v>
      </c>
      <c r="BW62" s="25">
        <v>0</v>
      </c>
      <c r="BX62" s="25">
        <v>0</v>
      </c>
      <c r="BY62" s="25">
        <v>241458</v>
      </c>
      <c r="BZ62" s="25">
        <v>195409</v>
      </c>
      <c r="CA62" s="25">
        <v>55915</v>
      </c>
      <c r="CB62" s="25">
        <v>8854</v>
      </c>
      <c r="CC62" s="25">
        <v>107278</v>
      </c>
      <c r="CD62" s="24" t="s">
        <v>247</v>
      </c>
      <c r="CE62" s="25">
        <v>7252877</v>
      </c>
    </row>
    <row r="63" spans="1:83" x14ac:dyDescent="0.25">
      <c r="A63" s="31" t="s">
        <v>263</v>
      </c>
      <c r="B63" s="16"/>
      <c r="C63" s="328">
        <v>0</v>
      </c>
      <c r="D63" s="328">
        <v>0</v>
      </c>
      <c r="E63" s="328">
        <v>430087.89</v>
      </c>
      <c r="F63" s="328">
        <v>0</v>
      </c>
      <c r="G63" s="328">
        <v>0</v>
      </c>
      <c r="H63" s="328">
        <v>0</v>
      </c>
      <c r="I63" s="328">
        <v>0</v>
      </c>
      <c r="J63" s="328">
        <v>0</v>
      </c>
      <c r="K63" s="328">
        <v>0</v>
      </c>
      <c r="L63" s="328">
        <v>0</v>
      </c>
      <c r="M63" s="328">
        <v>0</v>
      </c>
      <c r="N63" s="328">
        <v>0</v>
      </c>
      <c r="O63" s="328">
        <v>0</v>
      </c>
      <c r="P63" s="328">
        <v>61250</v>
      </c>
      <c r="Q63" s="328">
        <v>0</v>
      </c>
      <c r="R63" s="328">
        <v>1504755.66</v>
      </c>
      <c r="S63" s="328">
        <v>0</v>
      </c>
      <c r="T63" s="328">
        <v>0</v>
      </c>
      <c r="U63" s="328">
        <v>40779.129999999997</v>
      </c>
      <c r="V63" s="328">
        <v>2530.02</v>
      </c>
      <c r="W63" s="328">
        <v>4605.6099999999997</v>
      </c>
      <c r="X63" s="328">
        <v>28384.3</v>
      </c>
      <c r="Y63" s="328">
        <v>423535.02</v>
      </c>
      <c r="Z63" s="328">
        <v>-114421.5</v>
      </c>
      <c r="AA63" s="328">
        <v>7838.2</v>
      </c>
      <c r="AB63" s="328">
        <v>0</v>
      </c>
      <c r="AC63" s="328">
        <v>468.05</v>
      </c>
      <c r="AD63" s="328">
        <v>0</v>
      </c>
      <c r="AE63" s="328">
        <v>0</v>
      </c>
      <c r="AF63" s="328">
        <v>0</v>
      </c>
      <c r="AG63" s="328">
        <v>12498.290000000008</v>
      </c>
      <c r="AH63" s="328">
        <v>0</v>
      </c>
      <c r="AI63" s="328">
        <v>0</v>
      </c>
      <c r="AJ63" s="328">
        <v>0</v>
      </c>
      <c r="AK63" s="328">
        <v>0</v>
      </c>
      <c r="AL63" s="328">
        <v>0</v>
      </c>
      <c r="AM63" s="328">
        <v>0</v>
      </c>
      <c r="AN63" s="328">
        <v>0</v>
      </c>
      <c r="AO63" s="328">
        <v>0</v>
      </c>
      <c r="AP63" s="328">
        <v>0</v>
      </c>
      <c r="AQ63" s="328">
        <v>0</v>
      </c>
      <c r="AR63" s="328">
        <v>0</v>
      </c>
      <c r="AS63" s="328">
        <v>0</v>
      </c>
      <c r="AT63" s="328">
        <v>0</v>
      </c>
      <c r="AU63" s="328">
        <v>0</v>
      </c>
      <c r="AV63" s="328">
        <v>0</v>
      </c>
      <c r="AW63" s="328">
        <v>0</v>
      </c>
      <c r="AX63" s="328">
        <v>0</v>
      </c>
      <c r="AY63" s="328">
        <v>0</v>
      </c>
      <c r="AZ63" s="328">
        <v>0</v>
      </c>
      <c r="BA63" s="328">
        <v>0</v>
      </c>
      <c r="BB63" s="328">
        <v>0</v>
      </c>
      <c r="BC63" s="328">
        <v>0</v>
      </c>
      <c r="BD63" s="328">
        <v>0</v>
      </c>
      <c r="BE63" s="328">
        <v>23248.79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0</v>
      </c>
      <c r="BM63" s="328">
        <v>0</v>
      </c>
      <c r="BN63" s="328">
        <v>37939.58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0</v>
      </c>
      <c r="BX63" s="328">
        <v>0</v>
      </c>
      <c r="BY63" s="328">
        <v>-7529.8700000000008</v>
      </c>
      <c r="BZ63" s="328">
        <v>0</v>
      </c>
      <c r="CA63" s="328">
        <v>0</v>
      </c>
      <c r="CB63" s="328">
        <v>0</v>
      </c>
      <c r="CC63" s="328">
        <v>0</v>
      </c>
      <c r="CD63" s="24" t="s">
        <v>247</v>
      </c>
      <c r="CE63" s="25">
        <v>2455969.17</v>
      </c>
    </row>
    <row r="64" spans="1:83" x14ac:dyDescent="0.25">
      <c r="A64" s="31" t="s">
        <v>264</v>
      </c>
      <c r="B64" s="16"/>
      <c r="C64" s="328">
        <v>111577</v>
      </c>
      <c r="D64" s="328">
        <v>0</v>
      </c>
      <c r="E64" s="328">
        <v>903927</v>
      </c>
      <c r="F64" s="328">
        <v>0</v>
      </c>
      <c r="G64" s="328">
        <v>-230</v>
      </c>
      <c r="H64" s="328">
        <v>0</v>
      </c>
      <c r="I64" s="328">
        <v>0</v>
      </c>
      <c r="J64" s="328">
        <v>0</v>
      </c>
      <c r="K64" s="328">
        <v>0</v>
      </c>
      <c r="L64" s="328">
        <v>0</v>
      </c>
      <c r="M64" s="328">
        <v>0</v>
      </c>
      <c r="N64" s="328">
        <v>0</v>
      </c>
      <c r="O64" s="328">
        <v>375727</v>
      </c>
      <c r="P64" s="328">
        <v>2027266</v>
      </c>
      <c r="Q64" s="328">
        <v>16061</v>
      </c>
      <c r="R64" s="328">
        <v>648</v>
      </c>
      <c r="S64" s="328">
        <v>3842354</v>
      </c>
      <c r="T64" s="328">
        <v>0</v>
      </c>
      <c r="U64" s="328">
        <v>1979348</v>
      </c>
      <c r="V64" s="328">
        <v>82386</v>
      </c>
      <c r="W64" s="328">
        <v>10466</v>
      </c>
      <c r="X64" s="328">
        <v>154874</v>
      </c>
      <c r="Y64" s="328">
        <v>151118</v>
      </c>
      <c r="Z64" s="328">
        <v>533239</v>
      </c>
      <c r="AA64" s="328">
        <v>140419</v>
      </c>
      <c r="AB64" s="328">
        <v>50005287</v>
      </c>
      <c r="AC64" s="328">
        <v>301122</v>
      </c>
      <c r="AD64" s="328">
        <v>0</v>
      </c>
      <c r="AE64" s="328">
        <v>22579</v>
      </c>
      <c r="AF64" s="328">
        <v>0</v>
      </c>
      <c r="AG64" s="328">
        <v>722971</v>
      </c>
      <c r="AH64" s="328">
        <v>0</v>
      </c>
      <c r="AI64" s="328">
        <v>0</v>
      </c>
      <c r="AJ64" s="328">
        <v>866944</v>
      </c>
      <c r="AK64" s="328">
        <v>9187</v>
      </c>
      <c r="AL64" s="328">
        <v>3618</v>
      </c>
      <c r="AM64" s="328">
        <v>0</v>
      </c>
      <c r="AN64" s="328">
        <v>0</v>
      </c>
      <c r="AO64" s="328">
        <v>0</v>
      </c>
      <c r="AP64" s="328">
        <v>0</v>
      </c>
      <c r="AQ64" s="328">
        <v>0</v>
      </c>
      <c r="AR64" s="328">
        <v>0</v>
      </c>
      <c r="AS64" s="328">
        <v>0</v>
      </c>
      <c r="AT64" s="328">
        <v>0</v>
      </c>
      <c r="AU64" s="328">
        <v>0</v>
      </c>
      <c r="AV64" s="328">
        <v>0</v>
      </c>
      <c r="AW64" s="328">
        <v>3145</v>
      </c>
      <c r="AX64" s="328">
        <v>0</v>
      </c>
      <c r="AY64" s="328">
        <v>297554</v>
      </c>
      <c r="AZ64" s="328">
        <v>2392</v>
      </c>
      <c r="BA64" s="328">
        <v>825</v>
      </c>
      <c r="BB64" s="328">
        <v>0</v>
      </c>
      <c r="BC64" s="328">
        <v>0</v>
      </c>
      <c r="BD64" s="328">
        <v>-4970</v>
      </c>
      <c r="BE64" s="328">
        <v>634532</v>
      </c>
      <c r="BF64" s="328">
        <v>0</v>
      </c>
      <c r="BG64" s="328">
        <v>0</v>
      </c>
      <c r="BH64" s="328">
        <v>0</v>
      </c>
      <c r="BI64" s="328">
        <v>1705</v>
      </c>
      <c r="BJ64" s="328">
        <v>0</v>
      </c>
      <c r="BK64" s="328">
        <v>0</v>
      </c>
      <c r="BL64" s="328">
        <v>0</v>
      </c>
      <c r="BM64" s="328">
        <v>0</v>
      </c>
      <c r="BN64" s="328">
        <v>176824</v>
      </c>
      <c r="BO64" s="328">
        <v>0</v>
      </c>
      <c r="BP64" s="328">
        <v>0</v>
      </c>
      <c r="BQ64" s="328">
        <v>0</v>
      </c>
      <c r="BR64" s="328">
        <v>0</v>
      </c>
      <c r="BS64" s="328">
        <v>1678</v>
      </c>
      <c r="BT64" s="328">
        <v>212</v>
      </c>
      <c r="BU64" s="328">
        <v>0</v>
      </c>
      <c r="BV64" s="328">
        <v>0</v>
      </c>
      <c r="BW64" s="328">
        <v>0</v>
      </c>
      <c r="BX64" s="328">
        <v>0</v>
      </c>
      <c r="BY64" s="328">
        <v>27059</v>
      </c>
      <c r="BZ64" s="328">
        <v>0</v>
      </c>
      <c r="CA64" s="328">
        <v>242</v>
      </c>
      <c r="CB64" s="328">
        <v>264</v>
      </c>
      <c r="CC64" s="328">
        <v>20163</v>
      </c>
      <c r="CD64" s="24" t="s">
        <v>247</v>
      </c>
      <c r="CE64" s="25">
        <v>63422513</v>
      </c>
    </row>
    <row r="65" spans="1:83" x14ac:dyDescent="0.25">
      <c r="A65" s="31" t="s">
        <v>265</v>
      </c>
      <c r="B65" s="16"/>
      <c r="C65" s="328">
        <v>0</v>
      </c>
      <c r="D65" s="328">
        <v>0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  <c r="K65" s="328">
        <v>0</v>
      </c>
      <c r="L65" s="328">
        <v>0</v>
      </c>
      <c r="M65" s="328">
        <v>0</v>
      </c>
      <c r="N65" s="328">
        <v>0</v>
      </c>
      <c r="O65" s="328">
        <v>0</v>
      </c>
      <c r="P65" s="328">
        <v>0</v>
      </c>
      <c r="Q65" s="328">
        <v>0</v>
      </c>
      <c r="R65" s="328">
        <v>0</v>
      </c>
      <c r="S65" s="328">
        <v>0</v>
      </c>
      <c r="T65" s="328">
        <v>0</v>
      </c>
      <c r="U65" s="328">
        <v>0</v>
      </c>
      <c r="V65" s="328">
        <v>0</v>
      </c>
      <c r="W65" s="328">
        <v>0</v>
      </c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0</v>
      </c>
      <c r="AF65" s="328">
        <v>0</v>
      </c>
      <c r="AG65" s="328">
        <v>0</v>
      </c>
      <c r="AH65" s="328">
        <v>0</v>
      </c>
      <c r="AI65" s="328">
        <v>0</v>
      </c>
      <c r="AJ65" s="328">
        <v>0</v>
      </c>
      <c r="AK65" s="328">
        <v>0</v>
      </c>
      <c r="AL65" s="328">
        <v>0</v>
      </c>
      <c r="AM65" s="328">
        <v>0</v>
      </c>
      <c r="AN65" s="328">
        <v>0</v>
      </c>
      <c r="AO65" s="328">
        <v>0</v>
      </c>
      <c r="AP65" s="328">
        <v>0</v>
      </c>
      <c r="AQ65" s="328">
        <v>0</v>
      </c>
      <c r="AR65" s="328">
        <v>0</v>
      </c>
      <c r="AS65" s="328">
        <v>0</v>
      </c>
      <c r="AT65" s="328">
        <v>0</v>
      </c>
      <c r="AU65" s="328">
        <v>0</v>
      </c>
      <c r="AV65" s="328">
        <v>0</v>
      </c>
      <c r="AW65" s="328">
        <v>0</v>
      </c>
      <c r="AX65" s="328">
        <v>0</v>
      </c>
      <c r="AY65" s="328">
        <v>0</v>
      </c>
      <c r="AZ65" s="328">
        <v>0</v>
      </c>
      <c r="BA65" s="328">
        <v>0</v>
      </c>
      <c r="BB65" s="328">
        <v>0</v>
      </c>
      <c r="BC65" s="328">
        <v>0</v>
      </c>
      <c r="BD65" s="328">
        <v>0</v>
      </c>
      <c r="BE65" s="328">
        <v>0</v>
      </c>
      <c r="BF65" s="328">
        <v>0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328">
        <v>207195</v>
      </c>
      <c r="D66" s="328">
        <v>0</v>
      </c>
      <c r="E66" s="328">
        <v>199777</v>
      </c>
      <c r="F66" s="328">
        <v>0</v>
      </c>
      <c r="G66" s="328">
        <v>-62</v>
      </c>
      <c r="H66" s="328">
        <v>0</v>
      </c>
      <c r="I66" s="328">
        <v>0</v>
      </c>
      <c r="J66" s="328">
        <v>0</v>
      </c>
      <c r="K66" s="328">
        <v>0</v>
      </c>
      <c r="L66" s="328">
        <v>0</v>
      </c>
      <c r="M66" s="328">
        <v>0</v>
      </c>
      <c r="N66" s="328">
        <v>0</v>
      </c>
      <c r="O66" s="328">
        <v>205398</v>
      </c>
      <c r="P66" s="328">
        <v>50394</v>
      </c>
      <c r="Q66" s="328">
        <v>40</v>
      </c>
      <c r="R66" s="328">
        <v>0</v>
      </c>
      <c r="S66" s="328">
        <v>64244</v>
      </c>
      <c r="T66" s="328">
        <v>0</v>
      </c>
      <c r="U66" s="328">
        <v>1763499</v>
      </c>
      <c r="V66" s="328">
        <v>192</v>
      </c>
      <c r="W66" s="328">
        <v>11959</v>
      </c>
      <c r="X66" s="328">
        <v>27317</v>
      </c>
      <c r="Y66" s="328">
        <v>167512</v>
      </c>
      <c r="Z66" s="328">
        <v>2220660</v>
      </c>
      <c r="AA66" s="328">
        <v>10995</v>
      </c>
      <c r="AB66" s="328">
        <v>497379</v>
      </c>
      <c r="AC66" s="328">
        <v>7363</v>
      </c>
      <c r="AD66" s="328">
        <v>0</v>
      </c>
      <c r="AE66" s="328">
        <v>7865</v>
      </c>
      <c r="AF66" s="328">
        <v>0</v>
      </c>
      <c r="AG66" s="328">
        <v>155277</v>
      </c>
      <c r="AH66" s="328">
        <v>0</v>
      </c>
      <c r="AI66" s="328">
        <v>0</v>
      </c>
      <c r="AJ66" s="328">
        <v>119311</v>
      </c>
      <c r="AK66" s="328">
        <v>324</v>
      </c>
      <c r="AL66" s="328">
        <v>377</v>
      </c>
      <c r="AM66" s="328">
        <v>0</v>
      </c>
      <c r="AN66" s="328">
        <v>0</v>
      </c>
      <c r="AO66" s="328">
        <v>0</v>
      </c>
      <c r="AP66" s="328">
        <v>0</v>
      </c>
      <c r="AQ66" s="328">
        <v>0</v>
      </c>
      <c r="AR66" s="328">
        <v>0</v>
      </c>
      <c r="AS66" s="328">
        <v>0</v>
      </c>
      <c r="AT66" s="328">
        <v>0</v>
      </c>
      <c r="AU66" s="328">
        <v>0</v>
      </c>
      <c r="AV66" s="328">
        <v>0</v>
      </c>
      <c r="AW66" s="328">
        <v>169631</v>
      </c>
      <c r="AX66" s="328">
        <v>25387</v>
      </c>
      <c r="AY66" s="328">
        <v>799227</v>
      </c>
      <c r="AZ66" s="328">
        <v>16</v>
      </c>
      <c r="BA66" s="328">
        <v>0</v>
      </c>
      <c r="BB66" s="328">
        <v>0</v>
      </c>
      <c r="BC66" s="328">
        <v>0</v>
      </c>
      <c r="BD66" s="328">
        <v>114428</v>
      </c>
      <c r="BE66" s="328">
        <v>-47297</v>
      </c>
      <c r="BF66" s="328">
        <v>0</v>
      </c>
      <c r="BG66" s="328">
        <v>0</v>
      </c>
      <c r="BH66" s="328">
        <v>0</v>
      </c>
      <c r="BI66" s="328">
        <v>0</v>
      </c>
      <c r="BJ66" s="328">
        <v>0</v>
      </c>
      <c r="BK66" s="328">
        <v>0</v>
      </c>
      <c r="BL66" s="328">
        <v>0</v>
      </c>
      <c r="BM66" s="328">
        <v>0</v>
      </c>
      <c r="BN66" s="328">
        <v>1725367</v>
      </c>
      <c r="BO66" s="328">
        <v>6081</v>
      </c>
      <c r="BP66" s="328">
        <v>17611</v>
      </c>
      <c r="BQ66" s="328">
        <v>11</v>
      </c>
      <c r="BR66" s="328">
        <v>0</v>
      </c>
      <c r="BS66" s="328">
        <v>20426</v>
      </c>
      <c r="BT66" s="328">
        <v>0</v>
      </c>
      <c r="BU66" s="328">
        <v>0</v>
      </c>
      <c r="BV66" s="328">
        <v>0</v>
      </c>
      <c r="BW66" s="328">
        <v>3578577</v>
      </c>
      <c r="BX66" s="328">
        <v>0</v>
      </c>
      <c r="BY66" s="328">
        <v>229986</v>
      </c>
      <c r="BZ66" s="328">
        <v>393</v>
      </c>
      <c r="CA66" s="328">
        <v>101</v>
      </c>
      <c r="CB66" s="328">
        <v>23</v>
      </c>
      <c r="CC66" s="328">
        <v>8588</v>
      </c>
      <c r="CD66" s="24" t="s">
        <v>247</v>
      </c>
      <c r="CE66" s="25">
        <v>12365572</v>
      </c>
    </row>
    <row r="67" spans="1:83" x14ac:dyDescent="0.25">
      <c r="A67" s="31" t="s">
        <v>15</v>
      </c>
      <c r="B67" s="16"/>
      <c r="C67" s="25">
        <v>23999</v>
      </c>
      <c r="D67" s="25">
        <v>0</v>
      </c>
      <c r="E67" s="25">
        <v>38556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20102</v>
      </c>
      <c r="P67" s="25">
        <v>244041</v>
      </c>
      <c r="Q67" s="25">
        <v>594</v>
      </c>
      <c r="R67" s="25">
        <v>1514</v>
      </c>
      <c r="S67" s="25">
        <v>1334</v>
      </c>
      <c r="T67" s="25">
        <v>0</v>
      </c>
      <c r="U67" s="25">
        <v>40910</v>
      </c>
      <c r="V67" s="25">
        <v>29892</v>
      </c>
      <c r="W67" s="25">
        <v>192197</v>
      </c>
      <c r="X67" s="25">
        <v>32690</v>
      </c>
      <c r="Y67" s="25">
        <v>308577</v>
      </c>
      <c r="Z67" s="25">
        <v>711988</v>
      </c>
      <c r="AA67" s="25">
        <v>41599</v>
      </c>
      <c r="AB67" s="25">
        <v>22930</v>
      </c>
      <c r="AC67" s="25">
        <v>8959</v>
      </c>
      <c r="AD67" s="25">
        <v>0</v>
      </c>
      <c r="AE67" s="25">
        <v>3872</v>
      </c>
      <c r="AF67" s="25">
        <v>0</v>
      </c>
      <c r="AG67" s="25">
        <v>60836</v>
      </c>
      <c r="AH67" s="25">
        <v>0</v>
      </c>
      <c r="AI67" s="25">
        <v>0</v>
      </c>
      <c r="AJ67" s="25">
        <v>1445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5885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874010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1022801</v>
      </c>
      <c r="BO67" s="25">
        <v>0</v>
      </c>
      <c r="BP67" s="25">
        <v>0</v>
      </c>
      <c r="BQ67" s="25">
        <v>0</v>
      </c>
      <c r="BR67" s="25">
        <v>0</v>
      </c>
      <c r="BS67" s="25">
        <v>779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162363</v>
      </c>
      <c r="BZ67" s="25">
        <v>0</v>
      </c>
      <c r="CA67" s="25">
        <v>0</v>
      </c>
      <c r="CB67" s="25">
        <v>0</v>
      </c>
      <c r="CC67" s="25">
        <v>7315</v>
      </c>
      <c r="CD67" s="24" t="s">
        <v>247</v>
      </c>
      <c r="CE67" s="25">
        <v>3859188</v>
      </c>
    </row>
    <row r="68" spans="1:83" x14ac:dyDescent="0.25">
      <c r="A68" s="31" t="s">
        <v>267</v>
      </c>
      <c r="B68" s="25"/>
      <c r="C68" s="328">
        <v>1657</v>
      </c>
      <c r="D68" s="328">
        <v>0</v>
      </c>
      <c r="E68" s="328">
        <v>39866</v>
      </c>
      <c r="F68" s="328">
        <v>0</v>
      </c>
      <c r="G68" s="328">
        <v>0</v>
      </c>
      <c r="H68" s="328">
        <v>0</v>
      </c>
      <c r="I68" s="328">
        <v>0</v>
      </c>
      <c r="J68" s="328">
        <v>0</v>
      </c>
      <c r="K68" s="328">
        <v>0</v>
      </c>
      <c r="L68" s="328">
        <v>0</v>
      </c>
      <c r="M68" s="328">
        <v>0</v>
      </c>
      <c r="N68" s="328">
        <v>0</v>
      </c>
      <c r="O68" s="328">
        <v>0</v>
      </c>
      <c r="P68" s="328">
        <v>352</v>
      </c>
      <c r="Q68" s="328">
        <v>0</v>
      </c>
      <c r="R68" s="328">
        <v>0</v>
      </c>
      <c r="S68" s="328">
        <v>0</v>
      </c>
      <c r="T68" s="328">
        <v>0</v>
      </c>
      <c r="U68" s="328">
        <v>172735</v>
      </c>
      <c r="V68" s="328">
        <v>0</v>
      </c>
      <c r="W68" s="328">
        <v>0</v>
      </c>
      <c r="X68" s="328">
        <v>0</v>
      </c>
      <c r="Y68" s="328">
        <v>78930</v>
      </c>
      <c r="Z68" s="328">
        <v>2357286</v>
      </c>
      <c r="AA68" s="328">
        <v>0</v>
      </c>
      <c r="AB68" s="328">
        <v>297668</v>
      </c>
      <c r="AC68" s="328">
        <v>0</v>
      </c>
      <c r="AD68" s="328">
        <v>0</v>
      </c>
      <c r="AE68" s="328">
        <v>0</v>
      </c>
      <c r="AF68" s="328">
        <v>0</v>
      </c>
      <c r="AG68" s="328">
        <v>865</v>
      </c>
      <c r="AH68" s="328">
        <v>0</v>
      </c>
      <c r="AI68" s="328">
        <v>0</v>
      </c>
      <c r="AJ68" s="328">
        <v>871401</v>
      </c>
      <c r="AK68" s="328">
        <v>0</v>
      </c>
      <c r="AL68" s="328">
        <v>0</v>
      </c>
      <c r="AM68" s="328">
        <v>0</v>
      </c>
      <c r="AN68" s="328">
        <v>0</v>
      </c>
      <c r="AO68" s="328">
        <v>0</v>
      </c>
      <c r="AP68" s="328">
        <v>0</v>
      </c>
      <c r="AQ68" s="328">
        <v>0</v>
      </c>
      <c r="AR68" s="328">
        <v>0</v>
      </c>
      <c r="AS68" s="328">
        <v>0</v>
      </c>
      <c r="AT68" s="328">
        <v>0</v>
      </c>
      <c r="AU68" s="328">
        <v>0</v>
      </c>
      <c r="AV68" s="328">
        <v>0</v>
      </c>
      <c r="AW68" s="328">
        <v>0</v>
      </c>
      <c r="AX68" s="328">
        <v>175736</v>
      </c>
      <c r="AY68" s="328">
        <v>570</v>
      </c>
      <c r="AZ68" s="328">
        <v>0</v>
      </c>
      <c r="BA68" s="328">
        <v>0</v>
      </c>
      <c r="BB68" s="328">
        <v>0</v>
      </c>
      <c r="BC68" s="328">
        <v>0</v>
      </c>
      <c r="BD68" s="328">
        <v>2401</v>
      </c>
      <c r="BE68" s="328">
        <v>104541</v>
      </c>
      <c r="BF68" s="328">
        <v>0</v>
      </c>
      <c r="BG68" s="328">
        <v>0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-135035</v>
      </c>
      <c r="BO68" s="328">
        <v>0</v>
      </c>
      <c r="BP68" s="328">
        <v>2902</v>
      </c>
      <c r="BQ68" s="328">
        <v>0</v>
      </c>
      <c r="BR68" s="328">
        <v>0</v>
      </c>
      <c r="BS68" s="328">
        <v>3151</v>
      </c>
      <c r="BT68" s="328">
        <v>0</v>
      </c>
      <c r="BU68" s="328">
        <v>0</v>
      </c>
      <c r="BV68" s="328">
        <v>0</v>
      </c>
      <c r="BW68" s="328">
        <v>0</v>
      </c>
      <c r="BX68" s="328">
        <v>0</v>
      </c>
      <c r="BY68" s="328">
        <v>4153</v>
      </c>
      <c r="BZ68" s="328">
        <v>0</v>
      </c>
      <c r="CA68" s="328">
        <v>2532</v>
      </c>
      <c r="CB68" s="328">
        <v>0</v>
      </c>
      <c r="CC68" s="328">
        <v>15156</v>
      </c>
      <c r="CD68" s="24" t="s">
        <v>247</v>
      </c>
      <c r="CE68" s="25">
        <v>3996867</v>
      </c>
    </row>
    <row r="69" spans="1:83" x14ac:dyDescent="0.25">
      <c r="A69" s="31" t="s">
        <v>268</v>
      </c>
      <c r="B69" s="16"/>
      <c r="C69" s="25">
        <v>2841029</v>
      </c>
      <c r="D69" s="25">
        <v>0</v>
      </c>
      <c r="E69" s="25">
        <v>18174178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4427414</v>
      </c>
      <c r="P69" s="25">
        <v>5543657</v>
      </c>
      <c r="Q69" s="25">
        <v>680363</v>
      </c>
      <c r="R69" s="25">
        <v>0</v>
      </c>
      <c r="S69" s="25">
        <v>43617</v>
      </c>
      <c r="T69" s="25">
        <v>0</v>
      </c>
      <c r="U69" s="25">
        <v>3935451</v>
      </c>
      <c r="V69" s="25">
        <v>970325</v>
      </c>
      <c r="W69" s="25">
        <v>419638</v>
      </c>
      <c r="X69" s="25">
        <v>618</v>
      </c>
      <c r="Y69" s="25">
        <v>4216306</v>
      </c>
      <c r="Z69" s="25">
        <v>7772563</v>
      </c>
      <c r="AA69" s="25">
        <v>246627</v>
      </c>
      <c r="AB69" s="25">
        <v>4000596</v>
      </c>
      <c r="AC69" s="25">
        <v>1821678</v>
      </c>
      <c r="AD69" s="25">
        <v>0</v>
      </c>
      <c r="AE69" s="25">
        <v>1009448</v>
      </c>
      <c r="AF69" s="25">
        <v>0</v>
      </c>
      <c r="AG69" s="25">
        <v>8325632</v>
      </c>
      <c r="AH69" s="25">
        <v>0</v>
      </c>
      <c r="AI69" s="25">
        <v>0</v>
      </c>
      <c r="AJ69" s="25">
        <v>6419751</v>
      </c>
      <c r="AK69" s="25">
        <v>474394</v>
      </c>
      <c r="AL69" s="25">
        <v>155031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157837</v>
      </c>
      <c r="AX69" s="25">
        <v>23095</v>
      </c>
      <c r="AY69" s="25">
        <v>1505680</v>
      </c>
      <c r="AZ69" s="25">
        <v>0</v>
      </c>
      <c r="BA69" s="25">
        <v>157129</v>
      </c>
      <c r="BB69" s="25">
        <v>0</v>
      </c>
      <c r="BC69" s="25">
        <v>0</v>
      </c>
      <c r="BD69" s="25">
        <v>0</v>
      </c>
      <c r="BE69" s="25">
        <v>5934763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4640872</v>
      </c>
      <c r="BO69" s="25">
        <v>31794</v>
      </c>
      <c r="BP69" s="25">
        <v>10939</v>
      </c>
      <c r="BQ69" s="25">
        <v>0</v>
      </c>
      <c r="BR69" s="25">
        <v>0</v>
      </c>
      <c r="BS69" s="25">
        <v>109795</v>
      </c>
      <c r="BT69" s="25">
        <v>198091</v>
      </c>
      <c r="BU69" s="25">
        <v>0</v>
      </c>
      <c r="BV69" s="25">
        <v>0</v>
      </c>
      <c r="BW69" s="25">
        <v>0</v>
      </c>
      <c r="BX69" s="25">
        <v>0</v>
      </c>
      <c r="BY69" s="25">
        <v>2742220</v>
      </c>
      <c r="BZ69" s="25">
        <v>558666</v>
      </c>
      <c r="CA69" s="25">
        <v>1290863</v>
      </c>
      <c r="CB69" s="25">
        <v>110412</v>
      </c>
      <c r="CC69" s="25">
        <v>2676613</v>
      </c>
      <c r="CD69" s="25">
        <v>0</v>
      </c>
      <c r="CE69" s="25">
        <v>91627085</v>
      </c>
    </row>
    <row r="70" spans="1:83" x14ac:dyDescent="0.25">
      <c r="A70" s="26" t="s">
        <v>269</v>
      </c>
      <c r="B70" s="333"/>
      <c r="C70" s="328">
        <v>671</v>
      </c>
      <c r="D70" s="328">
        <v>0</v>
      </c>
      <c r="E70" s="328">
        <v>2109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320</v>
      </c>
      <c r="P70" s="328">
        <v>1965</v>
      </c>
      <c r="Q70" s="328">
        <v>13</v>
      </c>
      <c r="R70" s="328">
        <v>0</v>
      </c>
      <c r="S70" s="328">
        <v>570</v>
      </c>
      <c r="T70" s="328">
        <v>0</v>
      </c>
      <c r="U70" s="328">
        <v>368599</v>
      </c>
      <c r="V70" s="328">
        <v>0</v>
      </c>
      <c r="W70" s="328">
        <v>0</v>
      </c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-3665</v>
      </c>
      <c r="AD70" s="328">
        <v>0</v>
      </c>
      <c r="AE70" s="328">
        <v>0</v>
      </c>
      <c r="AF70" s="328">
        <v>0</v>
      </c>
      <c r="AG70" s="328">
        <v>2907</v>
      </c>
      <c r="AH70" s="328">
        <v>0</v>
      </c>
      <c r="AI70" s="328">
        <v>0</v>
      </c>
      <c r="AJ70" s="328">
        <v>618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0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0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0</v>
      </c>
      <c r="BY70" s="328">
        <v>0</v>
      </c>
      <c r="BZ70" s="328">
        <v>0</v>
      </c>
      <c r="CA70" s="328">
        <v>0</v>
      </c>
      <c r="CB70" s="328">
        <v>0</v>
      </c>
      <c r="CC70" s="328">
        <v>0</v>
      </c>
      <c r="CD70" s="282">
        <v>0</v>
      </c>
      <c r="CE70" s="25">
        <v>374107</v>
      </c>
    </row>
    <row r="71" spans="1:83" x14ac:dyDescent="0.25">
      <c r="A71" s="26" t="s">
        <v>270</v>
      </c>
      <c r="B71" s="333"/>
      <c r="C71" s="328">
        <v>731232</v>
      </c>
      <c r="D71" s="328">
        <v>0</v>
      </c>
      <c r="E71" s="328">
        <v>3946752</v>
      </c>
      <c r="F71" s="328">
        <v>0</v>
      </c>
      <c r="G71" s="328">
        <v>0</v>
      </c>
      <c r="H71" s="328">
        <v>0</v>
      </c>
      <c r="I71" s="328">
        <v>0</v>
      </c>
      <c r="J71" s="328">
        <v>0</v>
      </c>
      <c r="K71" s="328">
        <v>0</v>
      </c>
      <c r="L71" s="328">
        <v>0</v>
      </c>
      <c r="M71" s="328">
        <v>0</v>
      </c>
      <c r="N71" s="328">
        <v>0</v>
      </c>
      <c r="O71" s="328">
        <v>391407</v>
      </c>
      <c r="P71" s="328">
        <v>259853</v>
      </c>
      <c r="Q71" s="328">
        <v>0</v>
      </c>
      <c r="R71" s="328">
        <v>0</v>
      </c>
      <c r="S71" s="328">
        <v>0</v>
      </c>
      <c r="T71" s="328">
        <v>0</v>
      </c>
      <c r="U71" s="328">
        <v>500946</v>
      </c>
      <c r="V71" s="328">
        <v>686465</v>
      </c>
      <c r="W71" s="328">
        <v>0</v>
      </c>
      <c r="X71" s="328">
        <v>0</v>
      </c>
      <c r="Y71" s="328">
        <v>115732</v>
      </c>
      <c r="Z71" s="328">
        <v>61775</v>
      </c>
      <c r="AA71" s="328">
        <v>0</v>
      </c>
      <c r="AB71" s="328">
        <v>91614</v>
      </c>
      <c r="AC71" s="328">
        <v>77892</v>
      </c>
      <c r="AD71" s="328">
        <v>0</v>
      </c>
      <c r="AE71" s="328">
        <v>0</v>
      </c>
      <c r="AF71" s="328">
        <v>0</v>
      </c>
      <c r="AG71" s="328">
        <v>1569467</v>
      </c>
      <c r="AH71" s="328">
        <v>0</v>
      </c>
      <c r="AI71" s="328">
        <v>0</v>
      </c>
      <c r="AJ71" s="328">
        <v>202099</v>
      </c>
      <c r="AK71" s="328">
        <v>0</v>
      </c>
      <c r="AL71" s="328">
        <v>0</v>
      </c>
      <c r="AM71" s="328">
        <v>0</v>
      </c>
      <c r="AN71" s="328">
        <v>0</v>
      </c>
      <c r="AO71" s="328">
        <v>0</v>
      </c>
      <c r="AP71" s="328">
        <v>0</v>
      </c>
      <c r="AQ71" s="328">
        <v>0</v>
      </c>
      <c r="AR71" s="328">
        <v>0</v>
      </c>
      <c r="AS71" s="328">
        <v>0</v>
      </c>
      <c r="AT71" s="328">
        <v>0</v>
      </c>
      <c r="AU71" s="328">
        <v>0</v>
      </c>
      <c r="AV71" s="328">
        <v>0</v>
      </c>
      <c r="AW71" s="328">
        <v>36336</v>
      </c>
      <c r="AX71" s="328">
        <v>0</v>
      </c>
      <c r="AY71" s="328">
        <v>0</v>
      </c>
      <c r="AZ71" s="328">
        <v>0</v>
      </c>
      <c r="BA71" s="328">
        <v>0</v>
      </c>
      <c r="BB71" s="328">
        <v>0</v>
      </c>
      <c r="BC71" s="328">
        <v>0</v>
      </c>
      <c r="BD71" s="328">
        <v>0</v>
      </c>
      <c r="BE71" s="328">
        <v>64849</v>
      </c>
      <c r="BF71" s="328">
        <v>0</v>
      </c>
      <c r="BG71" s="328">
        <v>0</v>
      </c>
      <c r="BH71" s="328">
        <v>0</v>
      </c>
      <c r="BI71" s="328">
        <v>0</v>
      </c>
      <c r="BJ71" s="328">
        <v>0</v>
      </c>
      <c r="BK71" s="328">
        <v>0</v>
      </c>
      <c r="BL71" s="328">
        <v>0</v>
      </c>
      <c r="BM71" s="328">
        <v>0</v>
      </c>
      <c r="BN71" s="328">
        <v>412023</v>
      </c>
      <c r="BO71" s="328">
        <v>0</v>
      </c>
      <c r="BP71" s="328">
        <v>0</v>
      </c>
      <c r="BQ71" s="328">
        <v>0</v>
      </c>
      <c r="BR71" s="328">
        <v>0</v>
      </c>
      <c r="BS71" s="328">
        <v>0</v>
      </c>
      <c r="BT71" s="328">
        <v>0</v>
      </c>
      <c r="BU71" s="328">
        <v>0</v>
      </c>
      <c r="BV71" s="328">
        <v>0</v>
      </c>
      <c r="BW71" s="328">
        <v>0</v>
      </c>
      <c r="BX71" s="328">
        <v>0</v>
      </c>
      <c r="BY71" s="328">
        <v>443434</v>
      </c>
      <c r="BZ71" s="328">
        <v>119254</v>
      </c>
      <c r="CA71" s="328">
        <v>0</v>
      </c>
      <c r="CB71" s="328">
        <v>0</v>
      </c>
      <c r="CC71" s="328">
        <v>0</v>
      </c>
      <c r="CD71" s="282">
        <v>0</v>
      </c>
      <c r="CE71" s="25">
        <v>9711130</v>
      </c>
    </row>
    <row r="72" spans="1:83" x14ac:dyDescent="0.25">
      <c r="A72" s="26" t="s">
        <v>271</v>
      </c>
      <c r="B72" s="333"/>
      <c r="C72" s="328">
        <v>0</v>
      </c>
      <c r="D72" s="328">
        <v>0</v>
      </c>
      <c r="E72" s="328">
        <v>488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  <c r="K72" s="328">
        <v>0</v>
      </c>
      <c r="L72" s="328">
        <v>0</v>
      </c>
      <c r="M72" s="328">
        <v>0</v>
      </c>
      <c r="N72" s="328">
        <v>0</v>
      </c>
      <c r="O72" s="328">
        <v>0</v>
      </c>
      <c r="P72" s="328">
        <v>100</v>
      </c>
      <c r="Q72" s="328">
        <v>0</v>
      </c>
      <c r="R72" s="328">
        <v>0</v>
      </c>
      <c r="S72" s="328">
        <v>0</v>
      </c>
      <c r="T72" s="328">
        <v>0</v>
      </c>
      <c r="U72" s="328">
        <v>18190</v>
      </c>
      <c r="V72" s="328">
        <v>0</v>
      </c>
      <c r="W72" s="328">
        <v>0</v>
      </c>
      <c r="X72" s="328">
        <v>0</v>
      </c>
      <c r="Y72" s="328">
        <v>3869</v>
      </c>
      <c r="Z72" s="328">
        <v>2640</v>
      </c>
      <c r="AA72" s="328">
        <v>8010</v>
      </c>
      <c r="AB72" s="328">
        <v>4229</v>
      </c>
      <c r="AC72" s="328">
        <v>1748</v>
      </c>
      <c r="AD72" s="328">
        <v>0</v>
      </c>
      <c r="AE72" s="328">
        <v>0</v>
      </c>
      <c r="AF72" s="328">
        <v>0</v>
      </c>
      <c r="AG72" s="328">
        <v>0</v>
      </c>
      <c r="AH72" s="328">
        <v>0</v>
      </c>
      <c r="AI72" s="328">
        <v>0</v>
      </c>
      <c r="AJ72" s="328">
        <v>260</v>
      </c>
      <c r="AK72" s="328">
        <v>0</v>
      </c>
      <c r="AL72" s="328">
        <v>0</v>
      </c>
      <c r="AM72" s="328">
        <v>0</v>
      </c>
      <c r="AN72" s="328">
        <v>0</v>
      </c>
      <c r="AO72" s="328">
        <v>0</v>
      </c>
      <c r="AP72" s="328">
        <v>0</v>
      </c>
      <c r="AQ72" s="328">
        <v>0</v>
      </c>
      <c r="AR72" s="328">
        <v>0</v>
      </c>
      <c r="AS72" s="328">
        <v>0</v>
      </c>
      <c r="AT72" s="328">
        <v>0</v>
      </c>
      <c r="AU72" s="328">
        <v>0</v>
      </c>
      <c r="AV72" s="328">
        <v>0</v>
      </c>
      <c r="AW72" s="328">
        <v>0</v>
      </c>
      <c r="AX72" s="328">
        <v>0</v>
      </c>
      <c r="AY72" s="328">
        <v>0</v>
      </c>
      <c r="AZ72" s="328">
        <v>0</v>
      </c>
      <c r="BA72" s="328">
        <v>0</v>
      </c>
      <c r="BB72" s="328">
        <v>0</v>
      </c>
      <c r="BC72" s="328">
        <v>0</v>
      </c>
      <c r="BD72" s="328">
        <v>0</v>
      </c>
      <c r="BE72" s="328">
        <v>426</v>
      </c>
      <c r="BF72" s="328">
        <v>0</v>
      </c>
      <c r="BG72" s="328">
        <v>0</v>
      </c>
      <c r="BH72" s="328">
        <v>0</v>
      </c>
      <c r="BI72" s="328">
        <v>0</v>
      </c>
      <c r="BJ72" s="328">
        <v>0</v>
      </c>
      <c r="BK72" s="328">
        <v>0</v>
      </c>
      <c r="BL72" s="328">
        <v>0</v>
      </c>
      <c r="BM72" s="328">
        <v>0</v>
      </c>
      <c r="BN72" s="328">
        <v>3884</v>
      </c>
      <c r="BO72" s="328">
        <v>0</v>
      </c>
      <c r="BP72" s="328">
        <v>0</v>
      </c>
      <c r="BQ72" s="328">
        <v>0</v>
      </c>
      <c r="BR72" s="328">
        <v>0</v>
      </c>
      <c r="BS72" s="328">
        <v>0</v>
      </c>
      <c r="BT72" s="328">
        <v>0</v>
      </c>
      <c r="BU72" s="328">
        <v>0</v>
      </c>
      <c r="BV72" s="328">
        <v>0</v>
      </c>
      <c r="BW72" s="328">
        <v>0</v>
      </c>
      <c r="BX72" s="328">
        <v>0</v>
      </c>
      <c r="BY72" s="328">
        <v>2080</v>
      </c>
      <c r="BZ72" s="328">
        <v>0</v>
      </c>
      <c r="CA72" s="328">
        <v>0</v>
      </c>
      <c r="CB72" s="328">
        <v>0</v>
      </c>
      <c r="CC72" s="328">
        <v>0</v>
      </c>
      <c r="CD72" s="282">
        <v>0</v>
      </c>
      <c r="CE72" s="25">
        <v>45924</v>
      </c>
    </row>
    <row r="73" spans="1:83" x14ac:dyDescent="0.25">
      <c r="A73" s="26" t="s">
        <v>272</v>
      </c>
      <c r="B73" s="333"/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328">
        <v>0</v>
      </c>
      <c r="U73" s="328">
        <v>0</v>
      </c>
      <c r="V73" s="328">
        <v>0</v>
      </c>
      <c r="W73" s="328">
        <v>0</v>
      </c>
      <c r="X73" s="328">
        <v>0</v>
      </c>
      <c r="Y73" s="328">
        <v>0</v>
      </c>
      <c r="Z73" s="328">
        <v>2570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>
        <v>0</v>
      </c>
      <c r="AG73" s="328">
        <v>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0</v>
      </c>
      <c r="AW73" s="328">
        <v>0</v>
      </c>
      <c r="AX73" s="328">
        <v>0</v>
      </c>
      <c r="AY73" s="328">
        <v>0</v>
      </c>
      <c r="AZ73" s="328">
        <v>0</v>
      </c>
      <c r="BA73" s="328">
        <v>0</v>
      </c>
      <c r="BB73" s="328">
        <v>0</v>
      </c>
      <c r="BC73" s="328">
        <v>0</v>
      </c>
      <c r="BD73" s="328">
        <v>0</v>
      </c>
      <c r="BE73" s="328">
        <v>0</v>
      </c>
      <c r="BF73" s="328">
        <v>0</v>
      </c>
      <c r="BG73" s="328">
        <v>0</v>
      </c>
      <c r="BH73" s="328">
        <v>0</v>
      </c>
      <c r="BI73" s="328">
        <v>0</v>
      </c>
      <c r="BJ73" s="328">
        <v>0</v>
      </c>
      <c r="BK73" s="328">
        <v>0</v>
      </c>
      <c r="BL73" s="328">
        <v>0</v>
      </c>
      <c r="BM73" s="328">
        <v>0</v>
      </c>
      <c r="BN73" s="328">
        <v>0</v>
      </c>
      <c r="BO73" s="328">
        <v>0</v>
      </c>
      <c r="BP73" s="328">
        <v>0</v>
      </c>
      <c r="BQ73" s="328">
        <v>0</v>
      </c>
      <c r="BR73" s="328">
        <v>0</v>
      </c>
      <c r="BS73" s="328">
        <v>0</v>
      </c>
      <c r="BT73" s="328">
        <v>0</v>
      </c>
      <c r="BU73" s="328">
        <v>0</v>
      </c>
      <c r="BV73" s="328">
        <v>0</v>
      </c>
      <c r="BW73" s="328">
        <v>0</v>
      </c>
      <c r="BX73" s="328">
        <v>0</v>
      </c>
      <c r="BY73" s="328">
        <v>0</v>
      </c>
      <c r="BZ73" s="328">
        <v>0</v>
      </c>
      <c r="CA73" s="328">
        <v>0</v>
      </c>
      <c r="CB73" s="328">
        <v>0</v>
      </c>
      <c r="CC73" s="328">
        <v>0</v>
      </c>
      <c r="CD73" s="282">
        <v>0</v>
      </c>
      <c r="CE73" s="25">
        <v>2570</v>
      </c>
    </row>
    <row r="74" spans="1:83" x14ac:dyDescent="0.25">
      <c r="A74" s="26" t="s">
        <v>273</v>
      </c>
      <c r="B74" s="333"/>
      <c r="C74" s="328">
        <v>7489</v>
      </c>
      <c r="D74" s="328">
        <v>0</v>
      </c>
      <c r="E74" s="328">
        <v>93885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25238</v>
      </c>
      <c r="P74" s="328">
        <v>17388</v>
      </c>
      <c r="Q74" s="328">
        <v>0</v>
      </c>
      <c r="R74" s="328">
        <v>0</v>
      </c>
      <c r="S74" s="328">
        <v>25575</v>
      </c>
      <c r="T74" s="328">
        <v>0</v>
      </c>
      <c r="U74" s="328">
        <v>0</v>
      </c>
      <c r="V74" s="328">
        <v>0</v>
      </c>
      <c r="W74" s="328">
        <v>2950</v>
      </c>
      <c r="X74" s="328">
        <v>0</v>
      </c>
      <c r="Y74" s="328">
        <v>39888</v>
      </c>
      <c r="Z74" s="328">
        <v>23573</v>
      </c>
      <c r="AA74" s="328">
        <v>0</v>
      </c>
      <c r="AB74" s="328">
        <v>1399</v>
      </c>
      <c r="AC74" s="328">
        <v>2198</v>
      </c>
      <c r="AD74" s="328">
        <v>0</v>
      </c>
      <c r="AE74" s="328">
        <v>2321</v>
      </c>
      <c r="AF74" s="328">
        <v>0</v>
      </c>
      <c r="AG74" s="328">
        <v>72092</v>
      </c>
      <c r="AH74" s="328">
        <v>0</v>
      </c>
      <c r="AI74" s="328">
        <v>0</v>
      </c>
      <c r="AJ74" s="328">
        <v>2671</v>
      </c>
      <c r="AK74" s="328">
        <v>0</v>
      </c>
      <c r="AL74" s="328">
        <v>0</v>
      </c>
      <c r="AM74" s="328">
        <v>0</v>
      </c>
      <c r="AN74" s="328">
        <v>0</v>
      </c>
      <c r="AO74" s="328">
        <v>0</v>
      </c>
      <c r="AP74" s="328">
        <v>0</v>
      </c>
      <c r="AQ74" s="328">
        <v>0</v>
      </c>
      <c r="AR74" s="328">
        <v>0</v>
      </c>
      <c r="AS74" s="328">
        <v>0</v>
      </c>
      <c r="AT74" s="328">
        <v>0</v>
      </c>
      <c r="AU74" s="328">
        <v>0</v>
      </c>
      <c r="AV74" s="328">
        <v>0</v>
      </c>
      <c r="AW74" s="328">
        <v>0</v>
      </c>
      <c r="AX74" s="328">
        <v>0</v>
      </c>
      <c r="AY74" s="328">
        <v>0</v>
      </c>
      <c r="AZ74" s="328">
        <v>0</v>
      </c>
      <c r="BA74" s="328">
        <v>69878</v>
      </c>
      <c r="BB74" s="328">
        <v>0</v>
      </c>
      <c r="BC74" s="328">
        <v>0</v>
      </c>
      <c r="BD74" s="328">
        <v>0</v>
      </c>
      <c r="BE74" s="328">
        <v>8261</v>
      </c>
      <c r="BF74" s="328">
        <v>0</v>
      </c>
      <c r="BG74" s="328">
        <v>0</v>
      </c>
      <c r="BH74" s="328">
        <v>0</v>
      </c>
      <c r="BI74" s="328">
        <v>0</v>
      </c>
      <c r="BJ74" s="328">
        <v>0</v>
      </c>
      <c r="BK74" s="328">
        <v>0</v>
      </c>
      <c r="BL74" s="328">
        <v>0</v>
      </c>
      <c r="BM74" s="328">
        <v>0</v>
      </c>
      <c r="BN74" s="328">
        <v>0</v>
      </c>
      <c r="BO74" s="328">
        <v>0</v>
      </c>
      <c r="BP74" s="328">
        <v>0</v>
      </c>
      <c r="BQ74" s="328">
        <v>0</v>
      </c>
      <c r="BR74" s="328">
        <v>0</v>
      </c>
      <c r="BS74" s="328">
        <v>0</v>
      </c>
      <c r="BT74" s="328">
        <v>0</v>
      </c>
      <c r="BU74" s="328">
        <v>0</v>
      </c>
      <c r="BV74" s="328">
        <v>0</v>
      </c>
      <c r="BW74" s="328">
        <v>0</v>
      </c>
      <c r="BX74" s="328">
        <v>0</v>
      </c>
      <c r="BY74" s="328">
        <v>0</v>
      </c>
      <c r="BZ74" s="328">
        <v>0</v>
      </c>
      <c r="CA74" s="328">
        <v>0</v>
      </c>
      <c r="CB74" s="328">
        <v>0</v>
      </c>
      <c r="CC74" s="328">
        <v>0</v>
      </c>
      <c r="CD74" s="282">
        <v>0</v>
      </c>
      <c r="CE74" s="25">
        <v>394806</v>
      </c>
    </row>
    <row r="75" spans="1:83" x14ac:dyDescent="0.25">
      <c r="A75" s="26" t="s">
        <v>274</v>
      </c>
      <c r="B75" s="333"/>
      <c r="C75" s="328">
        <v>0</v>
      </c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28">
        <v>0</v>
      </c>
      <c r="O75" s="328">
        <v>0</v>
      </c>
      <c r="P75" s="328">
        <v>0</v>
      </c>
      <c r="Q75" s="328">
        <v>0</v>
      </c>
      <c r="R75" s="328">
        <v>0</v>
      </c>
      <c r="S75" s="328">
        <v>0</v>
      </c>
      <c r="T75" s="328">
        <v>0</v>
      </c>
      <c r="U75" s="328">
        <v>0</v>
      </c>
      <c r="V75" s="328">
        <v>0</v>
      </c>
      <c r="W75" s="328">
        <v>0</v>
      </c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328">
        <v>0</v>
      </c>
      <c r="AG75" s="328">
        <v>0</v>
      </c>
      <c r="AH75" s="328">
        <v>0</v>
      </c>
      <c r="AI75" s="328">
        <v>0</v>
      </c>
      <c r="AJ75" s="328">
        <v>0</v>
      </c>
      <c r="AK75" s="328">
        <v>0</v>
      </c>
      <c r="AL75" s="328">
        <v>0</v>
      </c>
      <c r="AM75" s="328">
        <v>0</v>
      </c>
      <c r="AN75" s="328">
        <v>0</v>
      </c>
      <c r="AO75" s="328">
        <v>0</v>
      </c>
      <c r="AP75" s="328">
        <v>0</v>
      </c>
      <c r="AQ75" s="328">
        <v>0</v>
      </c>
      <c r="AR75" s="328">
        <v>0</v>
      </c>
      <c r="AS75" s="328">
        <v>0</v>
      </c>
      <c r="AT75" s="328">
        <v>0</v>
      </c>
      <c r="AU75" s="328">
        <v>0</v>
      </c>
      <c r="AV75" s="328">
        <v>0</v>
      </c>
      <c r="AW75" s="328">
        <v>0</v>
      </c>
      <c r="AX75" s="328">
        <v>0</v>
      </c>
      <c r="AY75" s="328">
        <v>0</v>
      </c>
      <c r="AZ75" s="328">
        <v>0</v>
      </c>
      <c r="BA75" s="328">
        <v>0</v>
      </c>
      <c r="BB75" s="328">
        <v>0</v>
      </c>
      <c r="BC75" s="328">
        <v>0</v>
      </c>
      <c r="BD75" s="328">
        <v>0</v>
      </c>
      <c r="BE75" s="328">
        <v>0</v>
      </c>
      <c r="BF75" s="328">
        <v>0</v>
      </c>
      <c r="BG75" s="328">
        <v>0</v>
      </c>
      <c r="BH75" s="328">
        <v>0</v>
      </c>
      <c r="BI75" s="328">
        <v>0</v>
      </c>
      <c r="BJ75" s="328">
        <v>0</v>
      </c>
      <c r="BK75" s="328">
        <v>0</v>
      </c>
      <c r="BL75" s="328">
        <v>0</v>
      </c>
      <c r="BM75" s="328">
        <v>0</v>
      </c>
      <c r="BN75" s="328">
        <v>362890</v>
      </c>
      <c r="BO75" s="328">
        <v>0</v>
      </c>
      <c r="BP75" s="328">
        <v>0</v>
      </c>
      <c r="BQ75" s="328">
        <v>0</v>
      </c>
      <c r="BR75" s="328">
        <v>0</v>
      </c>
      <c r="BS75" s="328">
        <v>0</v>
      </c>
      <c r="BT75" s="328">
        <v>0</v>
      </c>
      <c r="BU75" s="328">
        <v>0</v>
      </c>
      <c r="BV75" s="328">
        <v>0</v>
      </c>
      <c r="BW75" s="328">
        <v>0</v>
      </c>
      <c r="BX75" s="328">
        <v>0</v>
      </c>
      <c r="BY75" s="328">
        <v>25650</v>
      </c>
      <c r="BZ75" s="328">
        <v>0</v>
      </c>
      <c r="CA75" s="328">
        <v>0</v>
      </c>
      <c r="CB75" s="328">
        <v>0</v>
      </c>
      <c r="CC75" s="328">
        <v>0</v>
      </c>
      <c r="CD75" s="282">
        <v>0</v>
      </c>
      <c r="CE75" s="25">
        <v>388540</v>
      </c>
    </row>
    <row r="76" spans="1:83" x14ac:dyDescent="0.25">
      <c r="A76" s="26" t="s">
        <v>275</v>
      </c>
      <c r="B76" s="334"/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328">
        <v>0</v>
      </c>
      <c r="U76" s="328">
        <v>0</v>
      </c>
      <c r="V76" s="328">
        <v>0</v>
      </c>
      <c r="W76" s="328">
        <v>0</v>
      </c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>
        <v>0</v>
      </c>
      <c r="AG76" s="328">
        <v>0</v>
      </c>
      <c r="AH76" s="328">
        <v>0</v>
      </c>
      <c r="AI76" s="328">
        <v>0</v>
      </c>
      <c r="AJ76" s="328">
        <v>0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0</v>
      </c>
      <c r="AZ76" s="328">
        <v>0</v>
      </c>
      <c r="BA76" s="328">
        <v>0</v>
      </c>
      <c r="BB76" s="328">
        <v>0</v>
      </c>
      <c r="BC76" s="328">
        <v>0</v>
      </c>
      <c r="BD76" s="328">
        <v>0</v>
      </c>
      <c r="BE76" s="328">
        <v>0</v>
      </c>
      <c r="BF76" s="328">
        <v>0</v>
      </c>
      <c r="BG76" s="328">
        <v>0</v>
      </c>
      <c r="BH76" s="328">
        <v>0</v>
      </c>
      <c r="BI76" s="328">
        <v>0</v>
      </c>
      <c r="BJ76" s="328">
        <v>0</v>
      </c>
      <c r="BK76" s="328">
        <v>0</v>
      </c>
      <c r="BL76" s="328">
        <v>0</v>
      </c>
      <c r="BM76" s="328">
        <v>0</v>
      </c>
      <c r="BN76" s="328">
        <v>0</v>
      </c>
      <c r="BO76" s="328">
        <v>0</v>
      </c>
      <c r="BP76" s="328">
        <v>0</v>
      </c>
      <c r="BQ76" s="328">
        <v>0</v>
      </c>
      <c r="BR76" s="328">
        <v>0</v>
      </c>
      <c r="BS76" s="328">
        <v>0</v>
      </c>
      <c r="BT76" s="328">
        <v>0</v>
      </c>
      <c r="BU76" s="328">
        <v>0</v>
      </c>
      <c r="BV76" s="328">
        <v>0</v>
      </c>
      <c r="BW76" s="328">
        <v>0</v>
      </c>
      <c r="BX76" s="328">
        <v>0</v>
      </c>
      <c r="BY76" s="328">
        <v>0</v>
      </c>
      <c r="BZ76" s="328">
        <v>0</v>
      </c>
      <c r="CA76" s="328">
        <v>0</v>
      </c>
      <c r="CB76" s="328">
        <v>0</v>
      </c>
      <c r="CC76" s="328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328">
        <v>0</v>
      </c>
      <c r="D77" s="328">
        <v>0</v>
      </c>
      <c r="E77" s="328">
        <v>1400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-8021</v>
      </c>
      <c r="Q77" s="328">
        <v>0</v>
      </c>
      <c r="R77" s="328">
        <v>0</v>
      </c>
      <c r="S77" s="328">
        <v>3914</v>
      </c>
      <c r="T77" s="328">
        <v>0</v>
      </c>
      <c r="U77" s="328">
        <v>17808</v>
      </c>
      <c r="V77" s="328">
        <v>0</v>
      </c>
      <c r="W77" s="328">
        <v>0</v>
      </c>
      <c r="X77" s="328">
        <v>0</v>
      </c>
      <c r="Y77" s="328">
        <v>6753</v>
      </c>
      <c r="Z77" s="328">
        <v>152028</v>
      </c>
      <c r="AA77" s="328">
        <v>0</v>
      </c>
      <c r="AB77" s="328">
        <v>67608</v>
      </c>
      <c r="AC77" s="328">
        <v>0</v>
      </c>
      <c r="AD77" s="328">
        <v>0</v>
      </c>
      <c r="AE77" s="328">
        <v>0</v>
      </c>
      <c r="AF77" s="328">
        <v>0</v>
      </c>
      <c r="AG77" s="328">
        <v>0</v>
      </c>
      <c r="AH77" s="328">
        <v>0</v>
      </c>
      <c r="AI77" s="328">
        <v>0</v>
      </c>
      <c r="AJ77" s="328">
        <v>929088</v>
      </c>
      <c r="AK77" s="328">
        <v>0</v>
      </c>
      <c r="AL77" s="328">
        <v>0</v>
      </c>
      <c r="AM77" s="328">
        <v>0</v>
      </c>
      <c r="AN77" s="328">
        <v>0</v>
      </c>
      <c r="AO77" s="328">
        <v>0</v>
      </c>
      <c r="AP77" s="328">
        <v>0</v>
      </c>
      <c r="AQ77" s="328">
        <v>0</v>
      </c>
      <c r="AR77" s="328">
        <v>0</v>
      </c>
      <c r="AS77" s="328">
        <v>0</v>
      </c>
      <c r="AT77" s="328">
        <v>0</v>
      </c>
      <c r="AU77" s="328">
        <v>0</v>
      </c>
      <c r="AV77" s="328">
        <v>0</v>
      </c>
      <c r="AW77" s="328">
        <v>0</v>
      </c>
      <c r="AX77" s="328">
        <v>0</v>
      </c>
      <c r="AY77" s="328">
        <v>0</v>
      </c>
      <c r="AZ77" s="328">
        <v>0</v>
      </c>
      <c r="BA77" s="328">
        <v>0</v>
      </c>
      <c r="BB77" s="328">
        <v>0</v>
      </c>
      <c r="BC77" s="328">
        <v>0</v>
      </c>
      <c r="BD77" s="328">
        <v>0</v>
      </c>
      <c r="BE77" s="328">
        <v>1713346</v>
      </c>
      <c r="BF77" s="328">
        <v>0</v>
      </c>
      <c r="BG77" s="328">
        <v>0</v>
      </c>
      <c r="BH77" s="328">
        <v>0</v>
      </c>
      <c r="BI77" s="328">
        <v>0</v>
      </c>
      <c r="BJ77" s="328">
        <v>0</v>
      </c>
      <c r="BK77" s="328">
        <v>0</v>
      </c>
      <c r="BL77" s="328">
        <v>0</v>
      </c>
      <c r="BM77" s="328">
        <v>0</v>
      </c>
      <c r="BN77" s="328">
        <v>2347</v>
      </c>
      <c r="BO77" s="328">
        <v>0</v>
      </c>
      <c r="BP77" s="328">
        <v>0</v>
      </c>
      <c r="BQ77" s="328">
        <v>0</v>
      </c>
      <c r="BR77" s="328">
        <v>0</v>
      </c>
      <c r="BS77" s="328">
        <v>0</v>
      </c>
      <c r="BT77" s="328">
        <v>0</v>
      </c>
      <c r="BU77" s="328">
        <v>0</v>
      </c>
      <c r="BV77" s="328">
        <v>0</v>
      </c>
      <c r="BW77" s="328">
        <v>0</v>
      </c>
      <c r="BX77" s="328">
        <v>0</v>
      </c>
      <c r="BY77" s="328">
        <v>27973</v>
      </c>
      <c r="BZ77" s="328">
        <v>0</v>
      </c>
      <c r="CA77" s="328">
        <v>0</v>
      </c>
      <c r="CB77" s="328">
        <v>22</v>
      </c>
      <c r="CC77" s="328">
        <v>0</v>
      </c>
      <c r="CD77" s="282">
        <v>0</v>
      </c>
      <c r="CE77" s="25">
        <v>2914266</v>
      </c>
    </row>
    <row r="78" spans="1:83" x14ac:dyDescent="0.25">
      <c r="A78" s="26" t="s">
        <v>277</v>
      </c>
      <c r="B78" s="16"/>
      <c r="C78" s="328">
        <v>1974526</v>
      </c>
      <c r="D78" s="328">
        <v>0</v>
      </c>
      <c r="E78" s="328">
        <v>13450278</v>
      </c>
      <c r="F78" s="328">
        <v>0</v>
      </c>
      <c r="G78" s="328">
        <v>0</v>
      </c>
      <c r="H78" s="328">
        <v>0</v>
      </c>
      <c r="I78" s="328">
        <v>0</v>
      </c>
      <c r="J78" s="328">
        <v>0</v>
      </c>
      <c r="K78" s="328">
        <v>0</v>
      </c>
      <c r="L78" s="328">
        <v>0</v>
      </c>
      <c r="M78" s="328">
        <v>0</v>
      </c>
      <c r="N78" s="328">
        <v>0</v>
      </c>
      <c r="O78" s="328">
        <v>3985393</v>
      </c>
      <c r="P78" s="328">
        <v>5265682</v>
      </c>
      <c r="Q78" s="328">
        <v>680350</v>
      </c>
      <c r="R78" s="328">
        <v>0</v>
      </c>
      <c r="S78" s="328">
        <v>0</v>
      </c>
      <c r="T78" s="328">
        <v>0</v>
      </c>
      <c r="U78" s="328">
        <v>2970530</v>
      </c>
      <c r="V78" s="328">
        <v>283803</v>
      </c>
      <c r="W78" s="328">
        <v>416688</v>
      </c>
      <c r="X78" s="328">
        <v>618</v>
      </c>
      <c r="Y78" s="328">
        <v>4041100</v>
      </c>
      <c r="Z78" s="328">
        <v>7426712</v>
      </c>
      <c r="AA78" s="328">
        <v>238577</v>
      </c>
      <c r="AB78" s="328">
        <v>3795184</v>
      </c>
      <c r="AC78" s="328">
        <v>1743355</v>
      </c>
      <c r="AD78" s="328">
        <v>0</v>
      </c>
      <c r="AE78" s="328">
        <v>1000321</v>
      </c>
      <c r="AF78" s="328">
        <v>0</v>
      </c>
      <c r="AG78" s="328">
        <v>6680541</v>
      </c>
      <c r="AH78" s="328">
        <v>0</v>
      </c>
      <c r="AI78" s="328">
        <v>0</v>
      </c>
      <c r="AJ78" s="328">
        <v>5138785</v>
      </c>
      <c r="AK78" s="328">
        <v>473463</v>
      </c>
      <c r="AL78" s="328">
        <v>153363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0</v>
      </c>
      <c r="AW78" s="328">
        <v>120900</v>
      </c>
      <c r="AX78" s="328">
        <v>0</v>
      </c>
      <c r="AY78" s="328">
        <v>1505468</v>
      </c>
      <c r="AZ78" s="328">
        <v>0</v>
      </c>
      <c r="BA78" s="328">
        <v>87251</v>
      </c>
      <c r="BB78" s="328">
        <v>0</v>
      </c>
      <c r="BC78" s="328">
        <v>0</v>
      </c>
      <c r="BD78" s="328">
        <v>0</v>
      </c>
      <c r="BE78" s="328">
        <v>3084461</v>
      </c>
      <c r="BF78" s="328">
        <v>0</v>
      </c>
      <c r="BG78" s="328">
        <v>0</v>
      </c>
      <c r="BH78" s="328">
        <v>0</v>
      </c>
      <c r="BI78" s="328">
        <v>0</v>
      </c>
      <c r="BJ78" s="328">
        <v>0</v>
      </c>
      <c r="BK78" s="328">
        <v>0</v>
      </c>
      <c r="BL78" s="328">
        <v>0</v>
      </c>
      <c r="BM78" s="328">
        <v>0</v>
      </c>
      <c r="BN78" s="328">
        <v>1212176</v>
      </c>
      <c r="BO78" s="328">
        <v>31794</v>
      </c>
      <c r="BP78" s="328">
        <v>0</v>
      </c>
      <c r="BQ78" s="328">
        <v>0</v>
      </c>
      <c r="BR78" s="328">
        <v>0</v>
      </c>
      <c r="BS78" s="328">
        <v>107418</v>
      </c>
      <c r="BT78" s="328">
        <v>198091</v>
      </c>
      <c r="BU78" s="328">
        <v>0</v>
      </c>
      <c r="BV78" s="328">
        <v>0</v>
      </c>
      <c r="BW78" s="328">
        <v>0</v>
      </c>
      <c r="BX78" s="328">
        <v>0</v>
      </c>
      <c r="BY78" s="328">
        <v>2175235</v>
      </c>
      <c r="BZ78" s="328">
        <v>438156</v>
      </c>
      <c r="CA78" s="328">
        <v>1249652</v>
      </c>
      <c r="CB78" s="328">
        <v>110169</v>
      </c>
      <c r="CC78" s="328">
        <v>337422</v>
      </c>
      <c r="CD78" s="282">
        <v>0</v>
      </c>
      <c r="CE78" s="25">
        <v>70377462</v>
      </c>
    </row>
    <row r="79" spans="1:83" x14ac:dyDescent="0.25">
      <c r="A79" s="26" t="s">
        <v>278</v>
      </c>
      <c r="B79" s="16"/>
      <c r="C79" s="328">
        <v>11775</v>
      </c>
      <c r="D79" s="328">
        <v>0</v>
      </c>
      <c r="E79" s="328">
        <v>23053</v>
      </c>
      <c r="F79" s="328">
        <v>0</v>
      </c>
      <c r="G79" s="328">
        <v>0</v>
      </c>
      <c r="H79" s="328">
        <v>0</v>
      </c>
      <c r="I79" s="328">
        <v>0</v>
      </c>
      <c r="J79" s="328">
        <v>0</v>
      </c>
      <c r="K79" s="328">
        <v>0</v>
      </c>
      <c r="L79" s="328">
        <v>0</v>
      </c>
      <c r="M79" s="328">
        <v>0</v>
      </c>
      <c r="N79" s="328">
        <v>0</v>
      </c>
      <c r="O79" s="328">
        <v>20025</v>
      </c>
      <c r="P79" s="328">
        <v>0</v>
      </c>
      <c r="Q79" s="328">
        <v>0</v>
      </c>
      <c r="R79" s="328">
        <v>0</v>
      </c>
      <c r="S79" s="328">
        <v>0</v>
      </c>
      <c r="T79" s="328">
        <v>0</v>
      </c>
      <c r="U79" s="328">
        <v>1561</v>
      </c>
      <c r="V79" s="328">
        <v>0</v>
      </c>
      <c r="W79" s="328">
        <v>0</v>
      </c>
      <c r="X79" s="328">
        <v>0</v>
      </c>
      <c r="Y79" s="328">
        <v>0</v>
      </c>
      <c r="Z79" s="328">
        <v>97</v>
      </c>
      <c r="AA79" s="328">
        <v>0</v>
      </c>
      <c r="AB79" s="328">
        <v>11003</v>
      </c>
      <c r="AC79" s="328">
        <v>0</v>
      </c>
      <c r="AD79" s="328">
        <v>0</v>
      </c>
      <c r="AE79" s="328">
        <v>0</v>
      </c>
      <c r="AF79" s="328">
        <v>0</v>
      </c>
      <c r="AG79" s="328">
        <v>1425</v>
      </c>
      <c r="AH79" s="328">
        <v>0</v>
      </c>
      <c r="AI79" s="328">
        <v>0</v>
      </c>
      <c r="AJ79" s="328">
        <v>0</v>
      </c>
      <c r="AK79" s="328">
        <v>0</v>
      </c>
      <c r="AL79" s="328">
        <v>0</v>
      </c>
      <c r="AM79" s="328">
        <v>0</v>
      </c>
      <c r="AN79" s="328">
        <v>0</v>
      </c>
      <c r="AO79" s="328">
        <v>0</v>
      </c>
      <c r="AP79" s="328">
        <v>0</v>
      </c>
      <c r="AQ79" s="328">
        <v>0</v>
      </c>
      <c r="AR79" s="328">
        <v>0</v>
      </c>
      <c r="AS79" s="328">
        <v>0</v>
      </c>
      <c r="AT79" s="328">
        <v>0</v>
      </c>
      <c r="AU79" s="328">
        <v>0</v>
      </c>
      <c r="AV79" s="328">
        <v>0</v>
      </c>
      <c r="AW79" s="328">
        <v>0</v>
      </c>
      <c r="AX79" s="328">
        <v>0</v>
      </c>
      <c r="AY79" s="328">
        <v>0</v>
      </c>
      <c r="AZ79" s="328">
        <v>0</v>
      </c>
      <c r="BA79" s="328">
        <v>0</v>
      </c>
      <c r="BB79" s="328">
        <v>0</v>
      </c>
      <c r="BC79" s="328">
        <v>0</v>
      </c>
      <c r="BD79" s="328">
        <v>0</v>
      </c>
      <c r="BE79" s="328">
        <v>0</v>
      </c>
      <c r="BF79" s="328">
        <v>0</v>
      </c>
      <c r="BG79" s="328">
        <v>0</v>
      </c>
      <c r="BH79" s="328">
        <v>0</v>
      </c>
      <c r="BI79" s="328">
        <v>0</v>
      </c>
      <c r="BJ79" s="328">
        <v>0</v>
      </c>
      <c r="BK79" s="328">
        <v>0</v>
      </c>
      <c r="BL79" s="328">
        <v>0</v>
      </c>
      <c r="BM79" s="328">
        <v>0</v>
      </c>
      <c r="BN79" s="328">
        <v>41665</v>
      </c>
      <c r="BO79" s="328">
        <v>0</v>
      </c>
      <c r="BP79" s="328">
        <v>5000</v>
      </c>
      <c r="BQ79" s="328">
        <v>0</v>
      </c>
      <c r="BR79" s="328">
        <v>0</v>
      </c>
      <c r="BS79" s="328">
        <v>0</v>
      </c>
      <c r="BT79" s="328">
        <v>0</v>
      </c>
      <c r="BU79" s="328">
        <v>0</v>
      </c>
      <c r="BV79" s="328">
        <v>0</v>
      </c>
      <c r="BW79" s="328">
        <v>0</v>
      </c>
      <c r="BX79" s="328">
        <v>0</v>
      </c>
      <c r="BY79" s="328">
        <v>28000</v>
      </c>
      <c r="BZ79" s="328">
        <v>858</v>
      </c>
      <c r="CA79" s="328">
        <v>0</v>
      </c>
      <c r="CB79" s="328">
        <v>0</v>
      </c>
      <c r="CC79" s="328">
        <v>0</v>
      </c>
      <c r="CD79" s="282">
        <v>0</v>
      </c>
      <c r="CE79" s="25">
        <v>144462</v>
      </c>
    </row>
    <row r="80" spans="1:83" x14ac:dyDescent="0.25">
      <c r="A80" s="26" t="s">
        <v>279</v>
      </c>
      <c r="B80" s="16"/>
      <c r="C80" s="328">
        <v>0</v>
      </c>
      <c r="D80" s="328">
        <v>0</v>
      </c>
      <c r="E80" s="328">
        <v>0</v>
      </c>
      <c r="F80" s="328">
        <v>0</v>
      </c>
      <c r="G80" s="328">
        <v>0</v>
      </c>
      <c r="H80" s="328">
        <v>0</v>
      </c>
      <c r="I80" s="328">
        <v>0</v>
      </c>
      <c r="J80" s="328">
        <v>0</v>
      </c>
      <c r="K80" s="328">
        <v>0</v>
      </c>
      <c r="L80" s="328">
        <v>0</v>
      </c>
      <c r="M80" s="328">
        <v>0</v>
      </c>
      <c r="N80" s="328">
        <v>0</v>
      </c>
      <c r="O80" s="328">
        <v>544</v>
      </c>
      <c r="P80" s="328">
        <v>2200</v>
      </c>
      <c r="Q80" s="328">
        <v>0</v>
      </c>
      <c r="R80" s="328">
        <v>0</v>
      </c>
      <c r="S80" s="328">
        <v>0</v>
      </c>
      <c r="T80" s="328">
        <v>0</v>
      </c>
      <c r="U80" s="328">
        <v>4426</v>
      </c>
      <c r="V80" s="328">
        <v>0</v>
      </c>
      <c r="W80" s="328">
        <v>0</v>
      </c>
      <c r="X80" s="328">
        <v>0</v>
      </c>
      <c r="Y80" s="328">
        <v>0</v>
      </c>
      <c r="Z80" s="328">
        <v>2271</v>
      </c>
      <c r="AA80" s="328">
        <v>10</v>
      </c>
      <c r="AB80" s="328">
        <v>0</v>
      </c>
      <c r="AC80" s="328">
        <v>0</v>
      </c>
      <c r="AD80" s="328">
        <v>0</v>
      </c>
      <c r="AE80" s="328">
        <v>1496</v>
      </c>
      <c r="AF80" s="328">
        <v>0</v>
      </c>
      <c r="AG80" s="328">
        <v>787</v>
      </c>
      <c r="AH80" s="328">
        <v>0</v>
      </c>
      <c r="AI80" s="328">
        <v>0</v>
      </c>
      <c r="AJ80" s="328">
        <v>69751</v>
      </c>
      <c r="AK80" s="328">
        <v>1235</v>
      </c>
      <c r="AL80" s="328">
        <v>300</v>
      </c>
      <c r="AM80" s="328">
        <v>0</v>
      </c>
      <c r="AN80" s="328">
        <v>0</v>
      </c>
      <c r="AO80" s="328">
        <v>0</v>
      </c>
      <c r="AP80" s="328">
        <v>0</v>
      </c>
      <c r="AQ80" s="328">
        <v>0</v>
      </c>
      <c r="AR80" s="328">
        <v>0</v>
      </c>
      <c r="AS80" s="328">
        <v>0</v>
      </c>
      <c r="AT80" s="328">
        <v>0</v>
      </c>
      <c r="AU80" s="328">
        <v>0</v>
      </c>
      <c r="AV80" s="328">
        <v>0</v>
      </c>
      <c r="AW80" s="328">
        <v>45</v>
      </c>
      <c r="AX80" s="328">
        <v>0</v>
      </c>
      <c r="AY80" s="328">
        <v>0</v>
      </c>
      <c r="AZ80" s="328">
        <v>0</v>
      </c>
      <c r="BA80" s="328">
        <v>0</v>
      </c>
      <c r="BB80" s="328">
        <v>0</v>
      </c>
      <c r="BC80" s="328">
        <v>0</v>
      </c>
      <c r="BD80" s="328">
        <v>0</v>
      </c>
      <c r="BE80" s="328">
        <v>2625</v>
      </c>
      <c r="BF80" s="328">
        <v>0</v>
      </c>
      <c r="BG80" s="328">
        <v>0</v>
      </c>
      <c r="BH80" s="328">
        <v>0</v>
      </c>
      <c r="BI80" s="328">
        <v>0</v>
      </c>
      <c r="BJ80" s="328">
        <v>0</v>
      </c>
      <c r="BK80" s="328">
        <v>0</v>
      </c>
      <c r="BL80" s="328">
        <v>0</v>
      </c>
      <c r="BM80" s="328">
        <v>0</v>
      </c>
      <c r="BN80" s="328">
        <v>150</v>
      </c>
      <c r="BO80" s="328">
        <v>0</v>
      </c>
      <c r="BP80" s="328">
        <v>0</v>
      </c>
      <c r="BQ80" s="328">
        <v>0</v>
      </c>
      <c r="BR80" s="328">
        <v>0</v>
      </c>
      <c r="BS80" s="328">
        <v>0</v>
      </c>
      <c r="BT80" s="328">
        <v>0</v>
      </c>
      <c r="BU80" s="328">
        <v>0</v>
      </c>
      <c r="BV80" s="328">
        <v>0</v>
      </c>
      <c r="BW80" s="328">
        <v>0</v>
      </c>
      <c r="BX80" s="328">
        <v>0</v>
      </c>
      <c r="BY80" s="328">
        <v>5261</v>
      </c>
      <c r="BZ80" s="328">
        <v>0</v>
      </c>
      <c r="CA80" s="328">
        <v>34218</v>
      </c>
      <c r="CB80" s="328">
        <v>0</v>
      </c>
      <c r="CC80" s="328">
        <v>40409</v>
      </c>
      <c r="CD80" s="282">
        <v>0</v>
      </c>
      <c r="CE80" s="25">
        <v>165728</v>
      </c>
    </row>
    <row r="81" spans="1:84" x14ac:dyDescent="0.25">
      <c r="A81" s="26" t="s">
        <v>280</v>
      </c>
      <c r="B81" s="16"/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328">
        <v>0</v>
      </c>
      <c r="L81" s="328">
        <v>0</v>
      </c>
      <c r="M81" s="328">
        <v>0</v>
      </c>
      <c r="N81" s="328">
        <v>0</v>
      </c>
      <c r="O81" s="328">
        <v>0</v>
      </c>
      <c r="P81" s="328">
        <v>0</v>
      </c>
      <c r="Q81" s="328">
        <v>0</v>
      </c>
      <c r="R81" s="328">
        <v>0</v>
      </c>
      <c r="S81" s="328">
        <v>0</v>
      </c>
      <c r="T81" s="328">
        <v>0</v>
      </c>
      <c r="U81" s="328">
        <v>3900</v>
      </c>
      <c r="V81" s="328">
        <v>0</v>
      </c>
      <c r="W81" s="328">
        <v>0</v>
      </c>
      <c r="X81" s="328">
        <v>0</v>
      </c>
      <c r="Y81" s="328">
        <v>1417</v>
      </c>
      <c r="Z81" s="328">
        <v>840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>
        <v>0</v>
      </c>
      <c r="AG81" s="328">
        <v>0</v>
      </c>
      <c r="AH81" s="328">
        <v>0</v>
      </c>
      <c r="AI81" s="328">
        <v>0</v>
      </c>
      <c r="AJ81" s="328">
        <v>0</v>
      </c>
      <c r="AK81" s="328">
        <v>0</v>
      </c>
      <c r="AL81" s="328">
        <v>0</v>
      </c>
      <c r="AM81" s="328">
        <v>0</v>
      </c>
      <c r="AN81" s="328">
        <v>0</v>
      </c>
      <c r="AO81" s="328">
        <v>0</v>
      </c>
      <c r="AP81" s="328">
        <v>0</v>
      </c>
      <c r="AQ81" s="328">
        <v>0</v>
      </c>
      <c r="AR81" s="328">
        <v>0</v>
      </c>
      <c r="AS81" s="328">
        <v>0</v>
      </c>
      <c r="AT81" s="328">
        <v>0</v>
      </c>
      <c r="AU81" s="328">
        <v>0</v>
      </c>
      <c r="AV81" s="328">
        <v>0</v>
      </c>
      <c r="AW81" s="328">
        <v>0</v>
      </c>
      <c r="AX81" s="328">
        <v>0</v>
      </c>
      <c r="AY81" s="328">
        <v>0</v>
      </c>
      <c r="AZ81" s="328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1761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8">
        <v>0</v>
      </c>
      <c r="BN81" s="328">
        <v>2500742</v>
      </c>
      <c r="BO81" s="328">
        <v>0</v>
      </c>
      <c r="BP81" s="328">
        <v>0</v>
      </c>
      <c r="BQ81" s="328">
        <v>0</v>
      </c>
      <c r="BR81" s="328">
        <v>0</v>
      </c>
      <c r="BS81" s="328">
        <v>0</v>
      </c>
      <c r="BT81" s="328">
        <v>0</v>
      </c>
      <c r="BU81" s="328">
        <v>0</v>
      </c>
      <c r="BV81" s="328">
        <v>0</v>
      </c>
      <c r="BW81" s="328">
        <v>0</v>
      </c>
      <c r="BX81" s="328">
        <v>0</v>
      </c>
      <c r="BY81" s="328">
        <v>0</v>
      </c>
      <c r="BZ81" s="328">
        <v>0</v>
      </c>
      <c r="CA81" s="328">
        <v>0</v>
      </c>
      <c r="CB81" s="328">
        <v>0</v>
      </c>
      <c r="CC81" s="328">
        <v>2300568</v>
      </c>
      <c r="CD81" s="282">
        <v>0</v>
      </c>
      <c r="CE81" s="25">
        <v>4809228</v>
      </c>
    </row>
    <row r="82" spans="1:84" x14ac:dyDescent="0.25">
      <c r="A82" s="26" t="s">
        <v>281</v>
      </c>
      <c r="B82" s="16"/>
      <c r="C82" s="328">
        <v>873</v>
      </c>
      <c r="D82" s="328">
        <v>0</v>
      </c>
      <c r="E82" s="328">
        <v>2595</v>
      </c>
      <c r="F82" s="328">
        <v>0</v>
      </c>
      <c r="G82" s="328">
        <v>0</v>
      </c>
      <c r="H82" s="328">
        <v>0</v>
      </c>
      <c r="I82" s="328">
        <v>0</v>
      </c>
      <c r="J82" s="328">
        <v>0</v>
      </c>
      <c r="K82" s="328">
        <v>0</v>
      </c>
      <c r="L82" s="328">
        <v>0</v>
      </c>
      <c r="M82" s="328">
        <v>0</v>
      </c>
      <c r="N82" s="328">
        <v>0</v>
      </c>
      <c r="O82" s="328">
        <v>145</v>
      </c>
      <c r="P82" s="328">
        <v>82</v>
      </c>
      <c r="Q82" s="328">
        <v>0</v>
      </c>
      <c r="R82" s="328">
        <v>0</v>
      </c>
      <c r="S82" s="328">
        <v>141</v>
      </c>
      <c r="T82" s="328">
        <v>0</v>
      </c>
      <c r="U82" s="328">
        <v>6267</v>
      </c>
      <c r="V82" s="328">
        <v>57</v>
      </c>
      <c r="W82" s="328">
        <v>0</v>
      </c>
      <c r="X82" s="328">
        <v>0</v>
      </c>
      <c r="Y82" s="328">
        <v>1251</v>
      </c>
      <c r="Z82" s="328">
        <v>55205</v>
      </c>
      <c r="AA82" s="328">
        <v>0</v>
      </c>
      <c r="AB82" s="328">
        <v>8545</v>
      </c>
      <c r="AC82" s="328">
        <v>0</v>
      </c>
      <c r="AD82" s="328">
        <v>0</v>
      </c>
      <c r="AE82" s="328">
        <v>-600</v>
      </c>
      <c r="AF82" s="328">
        <v>0</v>
      </c>
      <c r="AG82" s="328">
        <v>25</v>
      </c>
      <c r="AH82" s="328">
        <v>0</v>
      </c>
      <c r="AI82" s="328">
        <v>0</v>
      </c>
      <c r="AJ82" s="328">
        <v>30878</v>
      </c>
      <c r="AK82" s="328">
        <v>0</v>
      </c>
      <c r="AL82" s="328">
        <v>0</v>
      </c>
      <c r="AM82" s="328">
        <v>0</v>
      </c>
      <c r="AN82" s="328">
        <v>0</v>
      </c>
      <c r="AO82" s="328">
        <v>0</v>
      </c>
      <c r="AP82" s="328">
        <v>0</v>
      </c>
      <c r="AQ82" s="328">
        <v>0</v>
      </c>
      <c r="AR82" s="328">
        <v>0</v>
      </c>
      <c r="AS82" s="328">
        <v>0</v>
      </c>
      <c r="AT82" s="328">
        <v>0</v>
      </c>
      <c r="AU82" s="328">
        <v>0</v>
      </c>
      <c r="AV82" s="328">
        <v>0</v>
      </c>
      <c r="AW82" s="328">
        <v>0</v>
      </c>
      <c r="AX82" s="328">
        <v>0</v>
      </c>
      <c r="AY82" s="328">
        <v>0</v>
      </c>
      <c r="AZ82" s="328">
        <v>0</v>
      </c>
      <c r="BA82" s="328">
        <v>0</v>
      </c>
      <c r="BB82" s="328">
        <v>0</v>
      </c>
      <c r="BC82" s="328">
        <v>0</v>
      </c>
      <c r="BD82" s="328">
        <v>0</v>
      </c>
      <c r="BE82" s="328">
        <v>1006153</v>
      </c>
      <c r="BF82" s="328">
        <v>0</v>
      </c>
      <c r="BG82" s="328">
        <v>0</v>
      </c>
      <c r="BH82" s="328">
        <v>0</v>
      </c>
      <c r="BI82" s="328">
        <v>0</v>
      </c>
      <c r="BJ82" s="328">
        <v>0</v>
      </c>
      <c r="BK82" s="328">
        <v>0</v>
      </c>
      <c r="BL82" s="328">
        <v>0</v>
      </c>
      <c r="BM82" s="328">
        <v>0</v>
      </c>
      <c r="BN82" s="328">
        <v>590</v>
      </c>
      <c r="BO82" s="328">
        <v>0</v>
      </c>
      <c r="BP82" s="328">
        <v>0</v>
      </c>
      <c r="BQ82" s="328">
        <v>0</v>
      </c>
      <c r="BR82" s="328">
        <v>0</v>
      </c>
      <c r="BS82" s="328">
        <v>1491</v>
      </c>
      <c r="BT82" s="328">
        <v>0</v>
      </c>
      <c r="BU82" s="328">
        <v>0</v>
      </c>
      <c r="BV82" s="328">
        <v>0</v>
      </c>
      <c r="BW82" s="328">
        <v>0</v>
      </c>
      <c r="BX82" s="328">
        <v>0</v>
      </c>
      <c r="BY82" s="328">
        <v>1089</v>
      </c>
      <c r="BZ82" s="328">
        <v>0</v>
      </c>
      <c r="CA82" s="328">
        <v>142</v>
      </c>
      <c r="CB82" s="328">
        <v>0</v>
      </c>
      <c r="CC82" s="328">
        <v>674</v>
      </c>
      <c r="CD82" s="282">
        <v>0</v>
      </c>
      <c r="CE82" s="25">
        <v>1115603</v>
      </c>
    </row>
    <row r="83" spans="1:84" x14ac:dyDescent="0.25">
      <c r="A83" s="26" t="s">
        <v>282</v>
      </c>
      <c r="B83" s="16"/>
      <c r="C83" s="328">
        <v>114463</v>
      </c>
      <c r="D83" s="328">
        <v>0</v>
      </c>
      <c r="E83" s="328">
        <v>653618</v>
      </c>
      <c r="F83" s="328">
        <v>0</v>
      </c>
      <c r="G83" s="328">
        <v>0</v>
      </c>
      <c r="H83" s="328">
        <v>0</v>
      </c>
      <c r="I83" s="328">
        <v>0</v>
      </c>
      <c r="J83" s="328">
        <v>0</v>
      </c>
      <c r="K83" s="328">
        <v>0</v>
      </c>
      <c r="L83" s="328">
        <v>0</v>
      </c>
      <c r="M83" s="328">
        <v>0</v>
      </c>
      <c r="N83" s="328">
        <v>0</v>
      </c>
      <c r="O83" s="328">
        <v>4342</v>
      </c>
      <c r="P83" s="328">
        <v>4408</v>
      </c>
      <c r="Q83" s="328">
        <v>0</v>
      </c>
      <c r="R83" s="328">
        <v>0</v>
      </c>
      <c r="S83" s="328">
        <v>13417</v>
      </c>
      <c r="T83" s="328">
        <v>0</v>
      </c>
      <c r="U83" s="328">
        <v>43224</v>
      </c>
      <c r="V83" s="328">
        <v>0</v>
      </c>
      <c r="W83" s="328">
        <v>0</v>
      </c>
      <c r="X83" s="328">
        <v>0</v>
      </c>
      <c r="Y83" s="328">
        <v>6296</v>
      </c>
      <c r="Z83" s="328">
        <v>44852</v>
      </c>
      <c r="AA83" s="328">
        <v>30</v>
      </c>
      <c r="AB83" s="328">
        <v>21014</v>
      </c>
      <c r="AC83" s="328">
        <v>150</v>
      </c>
      <c r="AD83" s="328">
        <v>0</v>
      </c>
      <c r="AE83" s="328">
        <v>5910</v>
      </c>
      <c r="AF83" s="328">
        <v>0</v>
      </c>
      <c r="AG83" s="328">
        <v>-1612</v>
      </c>
      <c r="AH83" s="328">
        <v>0</v>
      </c>
      <c r="AI83" s="328">
        <v>0</v>
      </c>
      <c r="AJ83" s="328">
        <v>45601</v>
      </c>
      <c r="AK83" s="328">
        <v>-304</v>
      </c>
      <c r="AL83" s="328">
        <v>1368</v>
      </c>
      <c r="AM83" s="328">
        <v>0</v>
      </c>
      <c r="AN83" s="328">
        <v>0</v>
      </c>
      <c r="AO83" s="328">
        <v>0</v>
      </c>
      <c r="AP83" s="328">
        <v>0</v>
      </c>
      <c r="AQ83" s="328">
        <v>0</v>
      </c>
      <c r="AR83" s="328">
        <v>0</v>
      </c>
      <c r="AS83" s="328">
        <v>0</v>
      </c>
      <c r="AT83" s="328">
        <v>0</v>
      </c>
      <c r="AU83" s="328">
        <v>0</v>
      </c>
      <c r="AV83" s="328">
        <v>0</v>
      </c>
      <c r="AW83" s="328">
        <v>556</v>
      </c>
      <c r="AX83" s="328">
        <v>23095</v>
      </c>
      <c r="AY83" s="328">
        <v>212</v>
      </c>
      <c r="AZ83" s="328">
        <v>0</v>
      </c>
      <c r="BA83" s="328">
        <v>0</v>
      </c>
      <c r="BB83" s="328">
        <v>0</v>
      </c>
      <c r="BC83" s="328">
        <v>0</v>
      </c>
      <c r="BD83" s="328">
        <v>0</v>
      </c>
      <c r="BE83" s="328">
        <v>52881</v>
      </c>
      <c r="BF83" s="328">
        <v>0</v>
      </c>
      <c r="BG83" s="328">
        <v>0</v>
      </c>
      <c r="BH83" s="328">
        <v>0</v>
      </c>
      <c r="BI83" s="328">
        <v>0</v>
      </c>
      <c r="BJ83" s="328">
        <v>0</v>
      </c>
      <c r="BK83" s="328">
        <v>0</v>
      </c>
      <c r="BL83" s="328">
        <v>0</v>
      </c>
      <c r="BM83" s="328">
        <v>0</v>
      </c>
      <c r="BN83" s="328">
        <v>104405</v>
      </c>
      <c r="BO83" s="328">
        <v>0</v>
      </c>
      <c r="BP83" s="328">
        <v>5939</v>
      </c>
      <c r="BQ83" s="328">
        <v>0</v>
      </c>
      <c r="BR83" s="328">
        <v>0</v>
      </c>
      <c r="BS83" s="328">
        <v>886</v>
      </c>
      <c r="BT83" s="328">
        <v>0</v>
      </c>
      <c r="BU83" s="328">
        <v>0</v>
      </c>
      <c r="BV83" s="328">
        <v>0</v>
      </c>
      <c r="BW83" s="328">
        <v>0</v>
      </c>
      <c r="BX83" s="328">
        <v>0</v>
      </c>
      <c r="BY83" s="328">
        <v>33498</v>
      </c>
      <c r="BZ83" s="328">
        <v>398</v>
      </c>
      <c r="CA83" s="328">
        <v>6851</v>
      </c>
      <c r="CB83" s="328">
        <v>221</v>
      </c>
      <c r="CC83" s="328">
        <v>-2460</v>
      </c>
      <c r="CD83" s="282">
        <v>0</v>
      </c>
      <c r="CE83" s="25">
        <v>1183259</v>
      </c>
    </row>
    <row r="84" spans="1:84" x14ac:dyDescent="0.25">
      <c r="A84" s="31" t="s">
        <v>283</v>
      </c>
      <c r="B84" s="16"/>
      <c r="C84" s="328">
        <v>0</v>
      </c>
      <c r="D84" s="328">
        <v>0</v>
      </c>
      <c r="E84" s="328">
        <v>5000</v>
      </c>
      <c r="F84" s="328">
        <v>0</v>
      </c>
      <c r="G84" s="328">
        <v>0</v>
      </c>
      <c r="H84" s="328">
        <v>0</v>
      </c>
      <c r="I84" s="328">
        <v>0</v>
      </c>
      <c r="J84" s="328">
        <v>0</v>
      </c>
      <c r="K84" s="328">
        <v>0</v>
      </c>
      <c r="L84" s="328">
        <v>0</v>
      </c>
      <c r="M84" s="328">
        <v>0</v>
      </c>
      <c r="N84" s="328">
        <v>0</v>
      </c>
      <c r="O84" s="328">
        <v>3200</v>
      </c>
      <c r="P84" s="328">
        <v>0</v>
      </c>
      <c r="Q84" s="328">
        <v>0</v>
      </c>
      <c r="R84" s="328">
        <v>0</v>
      </c>
      <c r="S84" s="328">
        <v>0</v>
      </c>
      <c r="T84" s="328">
        <v>0</v>
      </c>
      <c r="U84" s="328">
        <v>58601</v>
      </c>
      <c r="V84" s="328">
        <v>0</v>
      </c>
      <c r="W84" s="328">
        <v>0</v>
      </c>
      <c r="X84" s="328">
        <v>0</v>
      </c>
      <c r="Y84" s="328">
        <v>18400</v>
      </c>
      <c r="Z84" s="328">
        <v>3711753</v>
      </c>
      <c r="AA84" s="328">
        <v>0</v>
      </c>
      <c r="AB84" s="328">
        <v>2539513</v>
      </c>
      <c r="AC84" s="328">
        <v>0</v>
      </c>
      <c r="AD84" s="328">
        <v>0</v>
      </c>
      <c r="AE84" s="328">
        <v>0</v>
      </c>
      <c r="AF84" s="328">
        <v>0</v>
      </c>
      <c r="AG84" s="328">
        <v>0</v>
      </c>
      <c r="AH84" s="328">
        <v>0</v>
      </c>
      <c r="AI84" s="328">
        <v>0</v>
      </c>
      <c r="AJ84" s="328">
        <v>0</v>
      </c>
      <c r="AK84" s="328">
        <v>0</v>
      </c>
      <c r="AL84" s="328">
        <v>0</v>
      </c>
      <c r="AM84" s="328">
        <v>0</v>
      </c>
      <c r="AN84" s="328">
        <v>0</v>
      </c>
      <c r="AO84" s="328">
        <v>0</v>
      </c>
      <c r="AP84" s="328">
        <v>0</v>
      </c>
      <c r="AQ84" s="328">
        <v>0</v>
      </c>
      <c r="AR84" s="328">
        <v>0</v>
      </c>
      <c r="AS84" s="328">
        <v>0</v>
      </c>
      <c r="AT84" s="328">
        <v>0</v>
      </c>
      <c r="AU84" s="328">
        <v>0</v>
      </c>
      <c r="AV84" s="328">
        <v>0</v>
      </c>
      <c r="AW84" s="328">
        <v>0</v>
      </c>
      <c r="AX84" s="328">
        <v>0</v>
      </c>
      <c r="AY84" s="328">
        <v>345301</v>
      </c>
      <c r="AZ84" s="328">
        <v>0</v>
      </c>
      <c r="BA84" s="328">
        <v>0</v>
      </c>
      <c r="BB84" s="328">
        <v>0</v>
      </c>
      <c r="BC84" s="328">
        <v>0</v>
      </c>
      <c r="BD84" s="328">
        <v>1362</v>
      </c>
      <c r="BE84" s="328">
        <v>2361</v>
      </c>
      <c r="BF84" s="328">
        <v>0</v>
      </c>
      <c r="BG84" s="328">
        <v>0</v>
      </c>
      <c r="BH84" s="328">
        <v>0</v>
      </c>
      <c r="BI84" s="328">
        <v>0</v>
      </c>
      <c r="BJ84" s="328">
        <v>0</v>
      </c>
      <c r="BK84" s="328">
        <v>0</v>
      </c>
      <c r="BL84" s="328">
        <v>0</v>
      </c>
      <c r="BM84" s="328">
        <v>0</v>
      </c>
      <c r="BN84" s="328">
        <v>89854</v>
      </c>
      <c r="BO84" s="328">
        <v>0</v>
      </c>
      <c r="BP84" s="328">
        <v>0</v>
      </c>
      <c r="BQ84" s="328">
        <v>0</v>
      </c>
      <c r="BR84" s="328">
        <v>0</v>
      </c>
      <c r="BS84" s="328">
        <v>0</v>
      </c>
      <c r="BT84" s="328">
        <v>13900</v>
      </c>
      <c r="BU84" s="328">
        <v>0</v>
      </c>
      <c r="BV84" s="328">
        <v>0</v>
      </c>
      <c r="BW84" s="328">
        <v>0</v>
      </c>
      <c r="BX84" s="328">
        <v>0</v>
      </c>
      <c r="BY84" s="328">
        <v>35300</v>
      </c>
      <c r="BZ84" s="328">
        <v>0</v>
      </c>
      <c r="CA84" s="328">
        <v>0</v>
      </c>
      <c r="CB84" s="328">
        <v>0</v>
      </c>
      <c r="CC84" s="328">
        <v>925</v>
      </c>
      <c r="CD84" s="282">
        <v>0</v>
      </c>
      <c r="CE84" s="25">
        <v>6825470</v>
      </c>
    </row>
    <row r="85" spans="1:84" x14ac:dyDescent="0.25">
      <c r="A85" s="31" t="s">
        <v>284</v>
      </c>
      <c r="B85" s="25"/>
      <c r="C85" s="25">
        <v>5373012</v>
      </c>
      <c r="D85" s="25">
        <v>0</v>
      </c>
      <c r="E85" s="25">
        <v>34499292.890000001</v>
      </c>
      <c r="F85" s="25">
        <v>0</v>
      </c>
      <c r="G85" s="25">
        <v>-292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9453553</v>
      </c>
      <c r="P85" s="25">
        <v>13750812</v>
      </c>
      <c r="Q85" s="25">
        <v>1445129</v>
      </c>
      <c r="R85" s="25">
        <v>1506917.66</v>
      </c>
      <c r="S85" s="25">
        <v>3951549</v>
      </c>
      <c r="T85" s="25">
        <v>0</v>
      </c>
      <c r="U85" s="25">
        <v>11165800.129999999</v>
      </c>
      <c r="V85" s="25">
        <v>1385034.02</v>
      </c>
      <c r="W85" s="25">
        <v>1100581.6099999999</v>
      </c>
      <c r="X85" s="25">
        <v>244504.3</v>
      </c>
      <c r="Y85" s="25">
        <v>9812044.0199999996</v>
      </c>
      <c r="Z85" s="25">
        <v>17969037.5</v>
      </c>
      <c r="AA85" s="25">
        <v>716048.2</v>
      </c>
      <c r="AB85" s="25">
        <v>56491266</v>
      </c>
      <c r="AC85" s="25">
        <v>4089018.05</v>
      </c>
      <c r="AD85" s="25">
        <v>0</v>
      </c>
      <c r="AE85" s="25">
        <v>2171700</v>
      </c>
      <c r="AF85" s="25">
        <v>0</v>
      </c>
      <c r="AG85" s="25">
        <v>16664071.289999999</v>
      </c>
      <c r="AH85" s="25">
        <v>0</v>
      </c>
      <c r="AI85" s="25">
        <v>0</v>
      </c>
      <c r="AJ85" s="25">
        <v>13911252</v>
      </c>
      <c r="AK85" s="25">
        <v>1013102</v>
      </c>
      <c r="AL85" s="25">
        <v>326297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497537</v>
      </c>
      <c r="AX85" s="25">
        <v>224218</v>
      </c>
      <c r="AY85" s="25">
        <v>3929873</v>
      </c>
      <c r="AZ85" s="25">
        <v>2408</v>
      </c>
      <c r="BA85" s="25">
        <v>254079</v>
      </c>
      <c r="BB85" s="25">
        <v>0</v>
      </c>
      <c r="BC85" s="25">
        <v>0</v>
      </c>
      <c r="BD85" s="25">
        <v>110497</v>
      </c>
      <c r="BE85" s="25">
        <v>10968742.789999999</v>
      </c>
      <c r="BF85" s="25">
        <v>0</v>
      </c>
      <c r="BG85" s="25">
        <v>0</v>
      </c>
      <c r="BH85" s="25">
        <v>0</v>
      </c>
      <c r="BI85" s="25">
        <v>1705</v>
      </c>
      <c r="BJ85" s="25">
        <v>0</v>
      </c>
      <c r="BK85" s="25">
        <v>0</v>
      </c>
      <c r="BL85" s="25">
        <v>1580</v>
      </c>
      <c r="BM85" s="25">
        <v>0</v>
      </c>
      <c r="BN85" s="25">
        <v>8696233.5800000001</v>
      </c>
      <c r="BO85" s="25">
        <v>154316</v>
      </c>
      <c r="BP85" s="25">
        <v>31452</v>
      </c>
      <c r="BQ85" s="25">
        <v>11</v>
      </c>
      <c r="BR85" s="25">
        <v>0</v>
      </c>
      <c r="BS85" s="25">
        <v>246801</v>
      </c>
      <c r="BT85" s="25">
        <v>389936</v>
      </c>
      <c r="BU85" s="25">
        <v>0</v>
      </c>
      <c r="BV85" s="25">
        <v>394</v>
      </c>
      <c r="BW85" s="25">
        <v>3578577</v>
      </c>
      <c r="BX85" s="25">
        <v>0</v>
      </c>
      <c r="BY85" s="25">
        <v>5550474.1299999999</v>
      </c>
      <c r="BZ85" s="25">
        <v>1194805</v>
      </c>
      <c r="CA85" s="25">
        <v>2605527</v>
      </c>
      <c r="CB85" s="25">
        <v>230271</v>
      </c>
      <c r="CC85" s="25">
        <v>3173290</v>
      </c>
      <c r="CD85" s="25">
        <v>0</v>
      </c>
      <c r="CE85" s="25">
        <v>248882457.16999999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328">
        <v>10597640</v>
      </c>
      <c r="D87" s="328">
        <v>0</v>
      </c>
      <c r="E87" s="336">
        <v>87887038</v>
      </c>
      <c r="F87" s="328">
        <v>0</v>
      </c>
      <c r="G87" s="328">
        <v>0</v>
      </c>
      <c r="H87" s="328">
        <v>0</v>
      </c>
      <c r="I87" s="328">
        <v>0</v>
      </c>
      <c r="J87" s="328">
        <v>2696</v>
      </c>
      <c r="K87" s="328">
        <v>0</v>
      </c>
      <c r="L87" s="328">
        <v>0</v>
      </c>
      <c r="M87" s="328">
        <v>0</v>
      </c>
      <c r="N87" s="328">
        <v>0</v>
      </c>
      <c r="O87" s="328">
        <v>16681135</v>
      </c>
      <c r="P87" s="328">
        <v>15785700</v>
      </c>
      <c r="Q87" s="328">
        <v>1656018</v>
      </c>
      <c r="R87" s="328">
        <v>261266</v>
      </c>
      <c r="S87" s="328">
        <v>5034056</v>
      </c>
      <c r="T87" s="328">
        <v>0</v>
      </c>
      <c r="U87" s="328">
        <v>25061407</v>
      </c>
      <c r="V87" s="328">
        <v>5441138</v>
      </c>
      <c r="W87" s="328">
        <v>998861</v>
      </c>
      <c r="X87" s="328">
        <v>10632300</v>
      </c>
      <c r="Y87" s="328">
        <v>3518203</v>
      </c>
      <c r="Z87" s="328">
        <v>209031</v>
      </c>
      <c r="AA87" s="328">
        <v>741134</v>
      </c>
      <c r="AB87" s="328">
        <v>21142134</v>
      </c>
      <c r="AC87" s="328">
        <v>28879883</v>
      </c>
      <c r="AD87" s="328">
        <v>0</v>
      </c>
      <c r="AE87" s="328">
        <v>2347767</v>
      </c>
      <c r="AF87" s="328">
        <v>0</v>
      </c>
      <c r="AG87" s="328">
        <v>27732032</v>
      </c>
      <c r="AH87" s="328">
        <v>0</v>
      </c>
      <c r="AI87" s="328">
        <v>0</v>
      </c>
      <c r="AJ87" s="328">
        <v>28592</v>
      </c>
      <c r="AK87" s="328">
        <v>1496892</v>
      </c>
      <c r="AL87" s="328">
        <v>726555</v>
      </c>
      <c r="AM87" s="328">
        <v>0</v>
      </c>
      <c r="AN87" s="328">
        <v>0</v>
      </c>
      <c r="AO87" s="328">
        <v>0</v>
      </c>
      <c r="AP87" s="328">
        <v>0</v>
      </c>
      <c r="AQ87" s="328">
        <v>0</v>
      </c>
      <c r="AR87" s="328">
        <v>0</v>
      </c>
      <c r="AS87" s="328">
        <v>0</v>
      </c>
      <c r="AT87" s="328">
        <v>0</v>
      </c>
      <c r="AU87" s="328">
        <v>0</v>
      </c>
      <c r="AV87" s="328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266861478</v>
      </c>
    </row>
    <row r="88" spans="1:84" x14ac:dyDescent="0.25">
      <c r="A88" s="21" t="s">
        <v>287</v>
      </c>
      <c r="B88" s="16"/>
      <c r="C88" s="328">
        <v>192850</v>
      </c>
      <c r="D88" s="328">
        <v>0</v>
      </c>
      <c r="E88" s="336">
        <v>18565559</v>
      </c>
      <c r="F88" s="328">
        <v>0</v>
      </c>
      <c r="G88" s="328">
        <v>0</v>
      </c>
      <c r="H88" s="328">
        <v>0</v>
      </c>
      <c r="I88" s="328">
        <v>0</v>
      </c>
      <c r="J88" s="328">
        <v>0</v>
      </c>
      <c r="K88" s="328">
        <v>0</v>
      </c>
      <c r="L88" s="328">
        <v>0</v>
      </c>
      <c r="M88" s="328">
        <v>0</v>
      </c>
      <c r="N88" s="328">
        <v>0</v>
      </c>
      <c r="O88" s="328">
        <v>1756336</v>
      </c>
      <c r="P88" s="328">
        <v>54287085</v>
      </c>
      <c r="Q88" s="328">
        <v>5037317</v>
      </c>
      <c r="R88" s="328">
        <v>17286</v>
      </c>
      <c r="S88" s="328">
        <v>19046429</v>
      </c>
      <c r="T88" s="328">
        <v>0</v>
      </c>
      <c r="U88" s="328">
        <v>48462886</v>
      </c>
      <c r="V88" s="328">
        <v>9277032</v>
      </c>
      <c r="W88" s="328">
        <v>5070251</v>
      </c>
      <c r="X88" s="328">
        <v>31898608</v>
      </c>
      <c r="Y88" s="328">
        <v>34096802</v>
      </c>
      <c r="Z88" s="328">
        <v>104626966</v>
      </c>
      <c r="AA88" s="328">
        <v>4450875</v>
      </c>
      <c r="AB88" s="328">
        <v>310709316</v>
      </c>
      <c r="AC88" s="328">
        <v>7811707</v>
      </c>
      <c r="AD88" s="328">
        <v>0</v>
      </c>
      <c r="AE88" s="328">
        <v>2736896</v>
      </c>
      <c r="AF88" s="328">
        <v>0</v>
      </c>
      <c r="AG88" s="328">
        <v>95166673</v>
      </c>
      <c r="AH88" s="328">
        <v>0</v>
      </c>
      <c r="AI88" s="328">
        <v>0</v>
      </c>
      <c r="AJ88" s="328">
        <v>35090927</v>
      </c>
      <c r="AK88" s="328">
        <v>1632893</v>
      </c>
      <c r="AL88" s="328">
        <v>389318</v>
      </c>
      <c r="AM88" s="328">
        <v>0</v>
      </c>
      <c r="AN88" s="328">
        <v>0</v>
      </c>
      <c r="AO88" s="328">
        <v>0</v>
      </c>
      <c r="AP88" s="328">
        <v>0</v>
      </c>
      <c r="AQ88" s="328">
        <v>0</v>
      </c>
      <c r="AR88" s="328">
        <v>0</v>
      </c>
      <c r="AS88" s="328">
        <v>0</v>
      </c>
      <c r="AT88" s="328">
        <v>0</v>
      </c>
      <c r="AU88" s="328">
        <v>0</v>
      </c>
      <c r="AV88" s="328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790324012</v>
      </c>
    </row>
    <row r="89" spans="1:84" x14ac:dyDescent="0.25">
      <c r="A89" s="21" t="s">
        <v>288</v>
      </c>
      <c r="B89" s="16"/>
      <c r="C89" s="25">
        <v>10790490</v>
      </c>
      <c r="D89" s="25">
        <v>0</v>
      </c>
      <c r="E89" s="25">
        <v>106452597</v>
      </c>
      <c r="F89" s="25">
        <v>0</v>
      </c>
      <c r="G89" s="25">
        <v>0</v>
      </c>
      <c r="H89" s="25">
        <v>0</v>
      </c>
      <c r="I89" s="25">
        <v>0</v>
      </c>
      <c r="J89" s="25">
        <v>2696</v>
      </c>
      <c r="K89" s="25">
        <v>0</v>
      </c>
      <c r="L89" s="25">
        <v>0</v>
      </c>
      <c r="M89" s="25">
        <v>0</v>
      </c>
      <c r="N89" s="25">
        <v>0</v>
      </c>
      <c r="O89" s="25">
        <v>18437471</v>
      </c>
      <c r="P89" s="25">
        <v>70072785</v>
      </c>
      <c r="Q89" s="25">
        <v>6693335</v>
      </c>
      <c r="R89" s="25">
        <v>278552</v>
      </c>
      <c r="S89" s="25">
        <v>24080485</v>
      </c>
      <c r="T89" s="25">
        <v>0</v>
      </c>
      <c r="U89" s="25">
        <v>73524293</v>
      </c>
      <c r="V89" s="25">
        <v>14718170</v>
      </c>
      <c r="W89" s="25">
        <v>6069112</v>
      </c>
      <c r="X89" s="25">
        <v>42530908</v>
      </c>
      <c r="Y89" s="25">
        <v>37615005</v>
      </c>
      <c r="Z89" s="25">
        <v>104835997</v>
      </c>
      <c r="AA89" s="25">
        <v>5192009</v>
      </c>
      <c r="AB89" s="25">
        <v>331851450</v>
      </c>
      <c r="AC89" s="25">
        <v>36691590</v>
      </c>
      <c r="AD89" s="25">
        <v>0</v>
      </c>
      <c r="AE89" s="25">
        <v>5084663</v>
      </c>
      <c r="AF89" s="25">
        <v>0</v>
      </c>
      <c r="AG89" s="25">
        <v>122898705</v>
      </c>
      <c r="AH89" s="25">
        <v>0</v>
      </c>
      <c r="AI89" s="25">
        <v>0</v>
      </c>
      <c r="AJ89" s="25">
        <v>35119519</v>
      </c>
      <c r="AK89" s="25">
        <v>3129785</v>
      </c>
      <c r="AL89" s="25">
        <v>1115873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1057185490</v>
      </c>
    </row>
    <row r="90" spans="1:84" x14ac:dyDescent="0.25">
      <c r="A90" s="31" t="s">
        <v>289</v>
      </c>
      <c r="B90" s="25"/>
      <c r="C90" s="328">
        <v>3580</v>
      </c>
      <c r="D90" s="328">
        <v>0</v>
      </c>
      <c r="E90" s="328">
        <v>28671</v>
      </c>
      <c r="F90" s="328">
        <v>0</v>
      </c>
      <c r="G90" s="328">
        <v>0</v>
      </c>
      <c r="H90" s="328">
        <v>0</v>
      </c>
      <c r="I90" s="328">
        <v>0</v>
      </c>
      <c r="J90" s="328">
        <v>0</v>
      </c>
      <c r="K90" s="328">
        <v>0</v>
      </c>
      <c r="L90" s="328">
        <v>0</v>
      </c>
      <c r="M90" s="328">
        <v>0</v>
      </c>
      <c r="N90" s="328">
        <v>0</v>
      </c>
      <c r="O90" s="328">
        <v>7471</v>
      </c>
      <c r="P90" s="328">
        <v>13730</v>
      </c>
      <c r="Q90" s="328">
        <v>0</v>
      </c>
      <c r="R90" s="328">
        <v>422</v>
      </c>
      <c r="S90" s="328">
        <v>510</v>
      </c>
      <c r="T90" s="328">
        <v>0</v>
      </c>
      <c r="U90" s="328">
        <v>3640</v>
      </c>
      <c r="V90" s="328">
        <v>135</v>
      </c>
      <c r="W90" s="328">
        <v>1374</v>
      </c>
      <c r="X90" s="328">
        <v>559</v>
      </c>
      <c r="Y90" s="328">
        <v>4439</v>
      </c>
      <c r="Z90" s="328">
        <v>0</v>
      </c>
      <c r="AA90" s="328">
        <v>766</v>
      </c>
      <c r="AB90" s="328">
        <v>2238</v>
      </c>
      <c r="AC90" s="328">
        <v>1404</v>
      </c>
      <c r="AD90" s="328">
        <v>0</v>
      </c>
      <c r="AE90" s="328">
        <v>4717</v>
      </c>
      <c r="AF90" s="328">
        <v>0</v>
      </c>
      <c r="AG90" s="328">
        <v>12944</v>
      </c>
      <c r="AH90" s="328">
        <v>0</v>
      </c>
      <c r="AI90" s="328">
        <v>0</v>
      </c>
      <c r="AJ90" s="328">
        <v>678</v>
      </c>
      <c r="AK90" s="328">
        <v>0</v>
      </c>
      <c r="AL90" s="328">
        <v>138</v>
      </c>
      <c r="AM90" s="328">
        <v>0</v>
      </c>
      <c r="AN90" s="328">
        <v>0</v>
      </c>
      <c r="AO90" s="328">
        <v>0</v>
      </c>
      <c r="AP90" s="328">
        <v>0</v>
      </c>
      <c r="AQ90" s="328">
        <v>0</v>
      </c>
      <c r="AR90" s="328">
        <v>336</v>
      </c>
      <c r="AS90" s="328">
        <v>0</v>
      </c>
      <c r="AT90" s="328">
        <v>0</v>
      </c>
      <c r="AU90" s="328">
        <v>0</v>
      </c>
      <c r="AV90" s="328">
        <v>0</v>
      </c>
      <c r="AW90" s="328">
        <v>0</v>
      </c>
      <c r="AX90" s="328">
        <v>0</v>
      </c>
      <c r="AY90" s="328">
        <v>4462</v>
      </c>
      <c r="AZ90" s="328">
        <v>0</v>
      </c>
      <c r="BA90" s="328">
        <v>746</v>
      </c>
      <c r="BB90" s="328">
        <v>530</v>
      </c>
      <c r="BC90" s="328">
        <v>0</v>
      </c>
      <c r="BD90" s="328">
        <v>3244</v>
      </c>
      <c r="BE90" s="328">
        <v>11512</v>
      </c>
      <c r="BF90" s="328">
        <v>0</v>
      </c>
      <c r="BG90" s="328">
        <v>378</v>
      </c>
      <c r="BH90" s="328">
        <v>0</v>
      </c>
      <c r="BI90" s="328">
        <v>0</v>
      </c>
      <c r="BJ90" s="328">
        <v>0</v>
      </c>
      <c r="BK90" s="328">
        <v>0</v>
      </c>
      <c r="BL90" s="328">
        <v>2304</v>
      </c>
      <c r="BM90" s="328">
        <v>0</v>
      </c>
      <c r="BN90" s="328">
        <v>2965</v>
      </c>
      <c r="BO90" s="328">
        <v>0</v>
      </c>
      <c r="BP90" s="328">
        <v>0</v>
      </c>
      <c r="BQ90" s="328">
        <v>0</v>
      </c>
      <c r="BR90" s="328">
        <v>0</v>
      </c>
      <c r="BS90" s="328">
        <v>1136</v>
      </c>
      <c r="BT90" s="328">
        <v>553</v>
      </c>
      <c r="BU90" s="328">
        <v>0</v>
      </c>
      <c r="BV90" s="328">
        <v>235</v>
      </c>
      <c r="BW90" s="328">
        <v>352</v>
      </c>
      <c r="BX90" s="328">
        <v>0</v>
      </c>
      <c r="BY90" s="328">
        <v>3032</v>
      </c>
      <c r="BZ90" s="328">
        <v>0</v>
      </c>
      <c r="CA90" s="328">
        <v>88</v>
      </c>
      <c r="CB90" s="328">
        <v>0</v>
      </c>
      <c r="CC90" s="328">
        <v>2331</v>
      </c>
      <c r="CD90" s="224" t="s">
        <v>247</v>
      </c>
      <c r="CE90" s="25">
        <v>121620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328">
        <v>2077</v>
      </c>
      <c r="D92" s="328">
        <v>0</v>
      </c>
      <c r="E92" s="328">
        <v>16631</v>
      </c>
      <c r="F92" s="328">
        <v>0</v>
      </c>
      <c r="G92" s="328">
        <v>0</v>
      </c>
      <c r="H92" s="328">
        <v>0</v>
      </c>
      <c r="I92" s="328">
        <v>0</v>
      </c>
      <c r="J92" s="328">
        <v>0</v>
      </c>
      <c r="K92" s="328">
        <v>0</v>
      </c>
      <c r="L92" s="328">
        <v>0</v>
      </c>
      <c r="M92" s="328">
        <v>0</v>
      </c>
      <c r="N92" s="328">
        <v>0</v>
      </c>
      <c r="O92" s="328">
        <v>4334</v>
      </c>
      <c r="P92" s="328">
        <v>7964</v>
      </c>
      <c r="Q92" s="328">
        <v>0</v>
      </c>
      <c r="R92" s="328">
        <v>245</v>
      </c>
      <c r="S92" s="328">
        <v>296</v>
      </c>
      <c r="T92" s="328">
        <v>0</v>
      </c>
      <c r="U92" s="328">
        <v>2111</v>
      </c>
      <c r="V92" s="328">
        <v>78</v>
      </c>
      <c r="W92" s="328">
        <v>797</v>
      </c>
      <c r="X92" s="328">
        <v>324</v>
      </c>
      <c r="Y92" s="328">
        <v>2575</v>
      </c>
      <c r="Z92" s="328">
        <v>0</v>
      </c>
      <c r="AA92" s="328">
        <v>444</v>
      </c>
      <c r="AB92" s="328">
        <v>1298</v>
      </c>
      <c r="AC92" s="328">
        <v>814</v>
      </c>
      <c r="AD92" s="328">
        <v>0</v>
      </c>
      <c r="AE92" s="328">
        <v>2736</v>
      </c>
      <c r="AF92" s="328">
        <v>0</v>
      </c>
      <c r="AG92" s="328">
        <v>7509</v>
      </c>
      <c r="AH92" s="328">
        <v>0</v>
      </c>
      <c r="AI92" s="328">
        <v>0</v>
      </c>
      <c r="AJ92" s="328">
        <v>393</v>
      </c>
      <c r="AK92" s="328">
        <v>0</v>
      </c>
      <c r="AL92" s="328">
        <v>80</v>
      </c>
      <c r="AM92" s="328">
        <v>0</v>
      </c>
      <c r="AN92" s="328">
        <v>0</v>
      </c>
      <c r="AO92" s="328">
        <v>0</v>
      </c>
      <c r="AP92" s="328">
        <v>0</v>
      </c>
      <c r="AQ92" s="328">
        <v>0</v>
      </c>
      <c r="AR92" s="328">
        <v>195</v>
      </c>
      <c r="AS92" s="328">
        <v>0</v>
      </c>
      <c r="AT92" s="328">
        <v>0</v>
      </c>
      <c r="AU92" s="328">
        <v>0</v>
      </c>
      <c r="AV92" s="328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433</v>
      </c>
      <c r="BB92" s="273">
        <v>307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1336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328">
        <v>659</v>
      </c>
      <c r="BT92" s="328">
        <v>321</v>
      </c>
      <c r="BU92" s="328">
        <v>0</v>
      </c>
      <c r="BV92" s="328">
        <v>136</v>
      </c>
      <c r="BW92" s="328">
        <v>204</v>
      </c>
      <c r="BX92" s="328">
        <v>0</v>
      </c>
      <c r="BY92" s="328">
        <v>1759</v>
      </c>
      <c r="BZ92" s="328">
        <v>0</v>
      </c>
      <c r="CA92" s="328">
        <v>51</v>
      </c>
      <c r="CB92" s="328">
        <v>0</v>
      </c>
      <c r="CC92" s="24" t="s">
        <v>247</v>
      </c>
      <c r="CD92" s="24" t="s">
        <v>247</v>
      </c>
      <c r="CE92" s="25">
        <v>56107</v>
      </c>
      <c r="CF92" s="16"/>
    </row>
    <row r="93" spans="1:84" x14ac:dyDescent="0.25">
      <c r="A93" s="21" t="s">
        <v>292</v>
      </c>
      <c r="B93" s="16"/>
      <c r="C93" s="328">
        <v>0</v>
      </c>
      <c r="D93" s="328">
        <v>0</v>
      </c>
      <c r="E93" s="328">
        <v>0</v>
      </c>
      <c r="F93" s="328">
        <v>0</v>
      </c>
      <c r="G93" s="328">
        <v>0</v>
      </c>
      <c r="H93" s="328">
        <v>0</v>
      </c>
      <c r="I93" s="328">
        <v>0</v>
      </c>
      <c r="J93" s="328">
        <v>0</v>
      </c>
      <c r="K93" s="328">
        <v>0</v>
      </c>
      <c r="L93" s="328">
        <v>0</v>
      </c>
      <c r="M93" s="328">
        <v>0</v>
      </c>
      <c r="N93" s="328">
        <v>0</v>
      </c>
      <c r="O93" s="328">
        <v>0</v>
      </c>
      <c r="P93" s="328">
        <v>0</v>
      </c>
      <c r="Q93" s="328">
        <v>0</v>
      </c>
      <c r="R93" s="328">
        <v>0</v>
      </c>
      <c r="S93" s="328">
        <v>0</v>
      </c>
      <c r="T93" s="328">
        <v>0</v>
      </c>
      <c r="U93" s="328">
        <v>0</v>
      </c>
      <c r="V93" s="328">
        <v>0</v>
      </c>
      <c r="W93" s="328">
        <v>0</v>
      </c>
      <c r="X93" s="328">
        <v>0</v>
      </c>
      <c r="Y93" s="328">
        <v>0</v>
      </c>
      <c r="Z93" s="328">
        <v>0</v>
      </c>
      <c r="AA93" s="328">
        <v>0</v>
      </c>
      <c r="AB93" s="328">
        <v>0</v>
      </c>
      <c r="AC93" s="328">
        <v>0</v>
      </c>
      <c r="AD93" s="328">
        <v>0</v>
      </c>
      <c r="AE93" s="328">
        <v>0</v>
      </c>
      <c r="AF93" s="328">
        <v>0</v>
      </c>
      <c r="AG93" s="328">
        <v>0</v>
      </c>
      <c r="AH93" s="328">
        <v>0</v>
      </c>
      <c r="AI93" s="328">
        <v>0</v>
      </c>
      <c r="AJ93" s="328">
        <v>0</v>
      </c>
      <c r="AK93" s="328">
        <v>0</v>
      </c>
      <c r="AL93" s="328">
        <v>0</v>
      </c>
      <c r="AM93" s="328">
        <v>0</v>
      </c>
      <c r="AN93" s="328">
        <v>0</v>
      </c>
      <c r="AO93" s="328">
        <v>0</v>
      </c>
      <c r="AP93" s="328">
        <v>0</v>
      </c>
      <c r="AQ93" s="328">
        <v>0</v>
      </c>
      <c r="AR93" s="328">
        <v>0</v>
      </c>
      <c r="AS93" s="328">
        <v>0</v>
      </c>
      <c r="AT93" s="328">
        <v>0</v>
      </c>
      <c r="AU93" s="328">
        <v>0</v>
      </c>
      <c r="AV93" s="328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328">
        <v>7.29</v>
      </c>
      <c r="D94" s="328">
        <v>0</v>
      </c>
      <c r="E94" s="336">
        <v>83.47</v>
      </c>
      <c r="F94" s="328">
        <v>0</v>
      </c>
      <c r="G94" s="328">
        <v>0</v>
      </c>
      <c r="H94" s="328">
        <v>0</v>
      </c>
      <c r="I94" s="328">
        <v>0</v>
      </c>
      <c r="J94" s="328">
        <v>0</v>
      </c>
      <c r="K94" s="328">
        <v>0</v>
      </c>
      <c r="L94" s="328">
        <v>0</v>
      </c>
      <c r="M94" s="328">
        <v>0</v>
      </c>
      <c r="N94" s="328">
        <v>0</v>
      </c>
      <c r="O94" s="328">
        <v>18.5</v>
      </c>
      <c r="P94" s="328">
        <v>21.74</v>
      </c>
      <c r="Q94" s="328">
        <v>3.25</v>
      </c>
      <c r="R94" s="328">
        <v>0</v>
      </c>
      <c r="S94" s="328">
        <v>0</v>
      </c>
      <c r="T94" s="328">
        <v>0</v>
      </c>
      <c r="U94" s="328">
        <v>0</v>
      </c>
      <c r="V94" s="328">
        <v>0</v>
      </c>
      <c r="W94" s="328">
        <v>0</v>
      </c>
      <c r="X94" s="328">
        <v>0</v>
      </c>
      <c r="Y94" s="328">
        <v>0</v>
      </c>
      <c r="Z94" s="328">
        <v>15.37</v>
      </c>
      <c r="AA94" s="328">
        <v>0</v>
      </c>
      <c r="AB94" s="328">
        <v>0</v>
      </c>
      <c r="AC94" s="328">
        <v>0</v>
      </c>
      <c r="AD94" s="328">
        <v>0</v>
      </c>
      <c r="AE94" s="328">
        <v>0</v>
      </c>
      <c r="AF94" s="328">
        <v>0</v>
      </c>
      <c r="AG94" s="328">
        <v>32.43</v>
      </c>
      <c r="AH94" s="328">
        <v>0</v>
      </c>
      <c r="AI94" s="328">
        <v>0</v>
      </c>
      <c r="AJ94" s="328">
        <v>18.09</v>
      </c>
      <c r="AK94" s="328">
        <v>0.02</v>
      </c>
      <c r="AL94" s="328">
        <v>0</v>
      </c>
      <c r="AM94" s="328">
        <v>0</v>
      </c>
      <c r="AN94" s="328">
        <v>0</v>
      </c>
      <c r="AO94" s="328">
        <v>0</v>
      </c>
      <c r="AP94" s="328">
        <v>0</v>
      </c>
      <c r="AQ94" s="328">
        <v>0</v>
      </c>
      <c r="AR94" s="328">
        <v>0</v>
      </c>
      <c r="AS94" s="328">
        <v>0</v>
      </c>
      <c r="AT94" s="328">
        <v>0</v>
      </c>
      <c r="AU94" s="328">
        <v>0</v>
      </c>
      <c r="AV94" s="32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200.16000000000003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98531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328">
        <v>4267</v>
      </c>
      <c r="D127" s="328">
        <v>21567</v>
      </c>
      <c r="E127" s="16"/>
    </row>
    <row r="128" spans="1:5" x14ac:dyDescent="0.25">
      <c r="A128" s="16" t="s">
        <v>334</v>
      </c>
      <c r="B128" s="35" t="s">
        <v>299</v>
      </c>
      <c r="C128" s="338">
        <v>0</v>
      </c>
      <c r="D128" s="339">
        <v>0</v>
      </c>
      <c r="E128" s="16"/>
    </row>
    <row r="129" spans="1:5" x14ac:dyDescent="0.25">
      <c r="A129" s="16" t="s">
        <v>335</v>
      </c>
      <c r="B129" s="35" t="s">
        <v>299</v>
      </c>
      <c r="C129" s="338">
        <v>0</v>
      </c>
      <c r="D129" s="340">
        <v>0</v>
      </c>
      <c r="E129" s="16"/>
    </row>
    <row r="130" spans="1:5" x14ac:dyDescent="0.25">
      <c r="A130" s="16" t="s">
        <v>336</v>
      </c>
      <c r="B130" s="35" t="s">
        <v>299</v>
      </c>
      <c r="C130" s="328">
        <v>593</v>
      </c>
      <c r="D130" s="328">
        <v>963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27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58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>
        <v>114</v>
      </c>
      <c r="D143" s="16"/>
      <c r="E143" s="25">
        <v>101</v>
      </c>
    </row>
    <row r="144" spans="1:5" x14ac:dyDescent="0.25">
      <c r="A144" s="16" t="s">
        <v>348</v>
      </c>
      <c r="B144" s="35" t="s">
        <v>299</v>
      </c>
      <c r="C144" s="292">
        <v>128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328">
        <v>2413</v>
      </c>
      <c r="C154" s="328">
        <v>762</v>
      </c>
      <c r="D154" s="328">
        <v>1092</v>
      </c>
      <c r="E154" s="25">
        <v>4267</v>
      </c>
    </row>
    <row r="155" spans="1:6" x14ac:dyDescent="0.25">
      <c r="A155" s="16" t="s">
        <v>241</v>
      </c>
      <c r="B155" s="328">
        <v>12195</v>
      </c>
      <c r="C155" s="328">
        <v>3852</v>
      </c>
      <c r="D155" s="328">
        <v>5520</v>
      </c>
      <c r="E155" s="25">
        <v>21567</v>
      </c>
    </row>
    <row r="156" spans="1:6" x14ac:dyDescent="0.25">
      <c r="A156" s="16" t="s">
        <v>355</v>
      </c>
      <c r="B156" s="328">
        <v>149535</v>
      </c>
      <c r="C156" s="328">
        <v>47234</v>
      </c>
      <c r="D156" s="328">
        <v>67683</v>
      </c>
      <c r="E156" s="25">
        <v>264452</v>
      </c>
    </row>
    <row r="157" spans="1:6" x14ac:dyDescent="0.25">
      <c r="A157" s="16" t="s">
        <v>286</v>
      </c>
      <c r="B157" s="328">
        <v>164573081</v>
      </c>
      <c r="C157" s="328">
        <v>55361082</v>
      </c>
      <c r="D157" s="328">
        <v>46927314</v>
      </c>
      <c r="E157" s="25">
        <v>266861477</v>
      </c>
      <c r="F157" s="14"/>
    </row>
    <row r="158" spans="1:6" x14ac:dyDescent="0.25">
      <c r="A158" s="16" t="s">
        <v>287</v>
      </c>
      <c r="B158" s="328">
        <v>433215995</v>
      </c>
      <c r="C158" s="328">
        <v>133463109</v>
      </c>
      <c r="D158" s="328">
        <v>223644909</v>
      </c>
      <c r="E158" s="25">
        <v>790324013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328">
        <v>5051353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328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328">
        <v>106813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328">
        <v>47</v>
      </c>
      <c r="D184" s="16"/>
      <c r="E184" s="16"/>
    </row>
    <row r="185" spans="1:5" x14ac:dyDescent="0.25">
      <c r="A185" s="16" t="s">
        <v>368</v>
      </c>
      <c r="B185" s="35" t="s">
        <v>299</v>
      </c>
      <c r="C185" s="328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328">
        <v>1561717</v>
      </c>
      <c r="D186" s="16"/>
      <c r="E186" s="16"/>
    </row>
    <row r="187" spans="1:5" x14ac:dyDescent="0.25">
      <c r="A187" s="16" t="s">
        <v>370</v>
      </c>
      <c r="B187" s="35" t="s">
        <v>299</v>
      </c>
      <c r="C187" s="328">
        <v>532949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340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7252879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328">
        <v>3557760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328">
        <v>439105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3996865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2570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2570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2554583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2300568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4855151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1194785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487057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1681842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40">
        <v>1127060</v>
      </c>
      <c r="C211" s="340">
        <v>0</v>
      </c>
      <c r="D211" s="340">
        <v>0</v>
      </c>
      <c r="E211" s="25">
        <v>1127060</v>
      </c>
    </row>
    <row r="212" spans="1:5" x14ac:dyDescent="0.25">
      <c r="A212" s="16" t="s">
        <v>390</v>
      </c>
      <c r="B212" s="340">
        <v>2230606</v>
      </c>
      <c r="C212" s="340">
        <v>0</v>
      </c>
      <c r="D212" s="341">
        <v>0</v>
      </c>
      <c r="E212" s="25">
        <v>2230606</v>
      </c>
    </row>
    <row r="213" spans="1:5" x14ac:dyDescent="0.25">
      <c r="A213" s="16" t="s">
        <v>391</v>
      </c>
      <c r="B213" s="340">
        <v>34642642</v>
      </c>
      <c r="C213" s="340">
        <v>1886952</v>
      </c>
      <c r="D213" s="340">
        <v>0</v>
      </c>
      <c r="E213" s="25">
        <v>36529594</v>
      </c>
    </row>
    <row r="214" spans="1:5" x14ac:dyDescent="0.25">
      <c r="A214" s="16" t="s">
        <v>392</v>
      </c>
      <c r="B214" s="340">
        <v>0</v>
      </c>
      <c r="C214" s="340">
        <v>0</v>
      </c>
      <c r="D214" s="340">
        <v>0</v>
      </c>
      <c r="E214" s="25">
        <v>0</v>
      </c>
    </row>
    <row r="215" spans="1:5" x14ac:dyDescent="0.25">
      <c r="A215" s="16" t="s">
        <v>393</v>
      </c>
      <c r="B215" s="340">
        <v>12533463</v>
      </c>
      <c r="C215" s="340">
        <v>125701</v>
      </c>
      <c r="D215" s="340">
        <v>0</v>
      </c>
      <c r="E215" s="25">
        <v>12659164</v>
      </c>
    </row>
    <row r="216" spans="1:5" x14ac:dyDescent="0.25">
      <c r="A216" s="16" t="s">
        <v>394</v>
      </c>
      <c r="B216" s="340">
        <v>43891450</v>
      </c>
      <c r="C216" s="340">
        <v>4383055</v>
      </c>
      <c r="D216" s="340">
        <v>0</v>
      </c>
      <c r="E216" s="25">
        <v>48274505</v>
      </c>
    </row>
    <row r="217" spans="1:5" x14ac:dyDescent="0.25">
      <c r="A217" s="16" t="s">
        <v>395</v>
      </c>
      <c r="B217" s="340">
        <v>0</v>
      </c>
      <c r="C217" s="340">
        <v>0</v>
      </c>
      <c r="D217" s="340">
        <v>0</v>
      </c>
      <c r="E217" s="25">
        <v>0</v>
      </c>
    </row>
    <row r="218" spans="1:5" x14ac:dyDescent="0.25">
      <c r="A218" s="16" t="s">
        <v>396</v>
      </c>
      <c r="B218" s="340">
        <v>0</v>
      </c>
      <c r="C218" s="340">
        <v>0</v>
      </c>
      <c r="D218" s="340">
        <v>0</v>
      </c>
      <c r="E218" s="25">
        <v>0</v>
      </c>
    </row>
    <row r="219" spans="1:5" x14ac:dyDescent="0.25">
      <c r="A219" s="16" t="s">
        <v>397</v>
      </c>
      <c r="B219" s="340">
        <v>6379376</v>
      </c>
      <c r="C219" s="340">
        <v>-1870346</v>
      </c>
      <c r="D219" s="340">
        <v>0</v>
      </c>
      <c r="E219" s="25">
        <v>4509030</v>
      </c>
    </row>
    <row r="220" spans="1:5" x14ac:dyDescent="0.25">
      <c r="A220" s="16" t="s">
        <v>229</v>
      </c>
      <c r="B220" s="25">
        <v>100804597</v>
      </c>
      <c r="C220" s="225">
        <v>4525362</v>
      </c>
      <c r="D220" s="25">
        <v>0</v>
      </c>
      <c r="E220" s="25">
        <v>105329959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340">
        <v>2224989</v>
      </c>
      <c r="C225" s="340">
        <v>4612</v>
      </c>
      <c r="D225" s="340">
        <v>0</v>
      </c>
      <c r="E225" s="25">
        <v>2229601</v>
      </c>
    </row>
    <row r="226" spans="1:6" x14ac:dyDescent="0.25">
      <c r="A226" s="16" t="s">
        <v>391</v>
      </c>
      <c r="B226" s="340">
        <v>25353772</v>
      </c>
      <c r="C226" s="340">
        <v>1441932</v>
      </c>
      <c r="D226" s="340">
        <v>0</v>
      </c>
      <c r="E226" s="25">
        <v>26795704</v>
      </c>
    </row>
    <row r="227" spans="1:6" x14ac:dyDescent="0.25">
      <c r="A227" s="16" t="s">
        <v>392</v>
      </c>
      <c r="B227" s="340">
        <v>0</v>
      </c>
      <c r="C227" s="340">
        <v>0</v>
      </c>
      <c r="D227" s="340">
        <v>0</v>
      </c>
      <c r="E227" s="25">
        <v>0</v>
      </c>
    </row>
    <row r="228" spans="1:6" x14ac:dyDescent="0.25">
      <c r="A228" s="16" t="s">
        <v>393</v>
      </c>
      <c r="B228" s="340">
        <v>11930219</v>
      </c>
      <c r="C228" s="340">
        <v>190307</v>
      </c>
      <c r="D228" s="340">
        <v>0</v>
      </c>
      <c r="E228" s="25">
        <v>12120526</v>
      </c>
    </row>
    <row r="229" spans="1:6" x14ac:dyDescent="0.25">
      <c r="A229" s="16" t="s">
        <v>394</v>
      </c>
      <c r="B229" s="340">
        <v>40700498</v>
      </c>
      <c r="C229" s="340">
        <v>2220494</v>
      </c>
      <c r="D229" s="340">
        <v>0</v>
      </c>
      <c r="E229" s="25">
        <v>42920992</v>
      </c>
    </row>
    <row r="230" spans="1:6" x14ac:dyDescent="0.25">
      <c r="A230" s="16" t="s">
        <v>395</v>
      </c>
      <c r="B230" s="340">
        <v>0</v>
      </c>
      <c r="C230" s="340">
        <v>0</v>
      </c>
      <c r="D230" s="340">
        <v>0</v>
      </c>
      <c r="E230" s="25">
        <v>0</v>
      </c>
    </row>
    <row r="231" spans="1:6" x14ac:dyDescent="0.25">
      <c r="A231" s="16" t="s">
        <v>396</v>
      </c>
      <c r="B231" s="340">
        <v>0</v>
      </c>
      <c r="C231" s="340">
        <v>0</v>
      </c>
      <c r="D231" s="340">
        <v>0</v>
      </c>
      <c r="E231" s="25">
        <v>0</v>
      </c>
    </row>
    <row r="232" spans="1:6" x14ac:dyDescent="0.25">
      <c r="A232" s="16" t="s">
        <v>397</v>
      </c>
      <c r="B232" s="340">
        <v>0</v>
      </c>
      <c r="C232" s="340">
        <v>0</v>
      </c>
      <c r="D232" s="340">
        <v>0</v>
      </c>
      <c r="E232" s="25">
        <v>0</v>
      </c>
    </row>
    <row r="233" spans="1:6" x14ac:dyDescent="0.25">
      <c r="A233" s="16" t="s">
        <v>229</v>
      </c>
      <c r="B233" s="25">
        <v>80209478</v>
      </c>
      <c r="C233" s="225">
        <v>3857345</v>
      </c>
      <c r="D233" s="25">
        <v>0</v>
      </c>
      <c r="E233" s="25">
        <v>84066823</v>
      </c>
    </row>
    <row r="234" spans="1:6" x14ac:dyDescent="0.25">
      <c r="A234" s="16"/>
      <c r="B234" s="16"/>
      <c r="C234" s="22"/>
      <c r="D234" s="16"/>
      <c r="E234" s="16"/>
      <c r="F234" s="11">
        <v>21263136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5" t="s">
        <v>400</v>
      </c>
      <c r="C236" s="345"/>
      <c r="D236" s="30"/>
      <c r="E236" s="30"/>
    </row>
    <row r="237" spans="1:6" x14ac:dyDescent="0.25">
      <c r="A237" s="43" t="s">
        <v>400</v>
      </c>
      <c r="B237" s="30"/>
      <c r="C237" s="292">
        <v>3508711</v>
      </c>
      <c r="D237" s="32">
        <v>3508711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328">
        <v>476670942</v>
      </c>
      <c r="D239" s="16"/>
      <c r="E239" s="16"/>
    </row>
    <row r="240" spans="1:6" x14ac:dyDescent="0.25">
      <c r="A240" s="16" t="s">
        <v>403</v>
      </c>
      <c r="B240" s="35" t="s">
        <v>299</v>
      </c>
      <c r="C240" s="328">
        <v>166942294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328">
        <v>4686056</v>
      </c>
      <c r="D241" s="16"/>
      <c r="E241" s="16"/>
    </row>
    <row r="242" spans="1:5" x14ac:dyDescent="0.25">
      <c r="A242" s="16" t="s">
        <v>405</v>
      </c>
      <c r="B242" s="35" t="s">
        <v>299</v>
      </c>
      <c r="C242" s="328">
        <v>43293101</v>
      </c>
      <c r="D242" s="16"/>
      <c r="E242" s="16"/>
    </row>
    <row r="243" spans="1:5" x14ac:dyDescent="0.25">
      <c r="A243" s="16" t="s">
        <v>406</v>
      </c>
      <c r="B243" s="35" t="s">
        <v>299</v>
      </c>
      <c r="C243" s="328">
        <v>89433981</v>
      </c>
      <c r="D243" s="16"/>
      <c r="E243" s="16"/>
    </row>
    <row r="244" spans="1:5" x14ac:dyDescent="0.25">
      <c r="A244" s="16" t="s">
        <v>407</v>
      </c>
      <c r="B244" s="35" t="s">
        <v>299</v>
      </c>
      <c r="C244" s="328">
        <v>4297503.7600000007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785323877.75999999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1052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3363444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12373229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15736673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804569261.75999999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328">
        <v>83649549</v>
      </c>
      <c r="D266" s="16"/>
      <c r="E266" s="16"/>
    </row>
    <row r="267" spans="1:5" x14ac:dyDescent="0.25">
      <c r="A267" s="16" t="s">
        <v>421</v>
      </c>
      <c r="B267" s="35" t="s">
        <v>299</v>
      </c>
      <c r="C267" s="338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328">
        <v>116433058</v>
      </c>
      <c r="D268" s="16"/>
      <c r="E268" s="16"/>
    </row>
    <row r="269" spans="1:5" x14ac:dyDescent="0.25">
      <c r="A269" s="16" t="s">
        <v>423</v>
      </c>
      <c r="B269" s="35" t="s">
        <v>299</v>
      </c>
      <c r="C269" s="328">
        <v>70147493</v>
      </c>
      <c r="D269" s="16"/>
      <c r="E269" s="16"/>
    </row>
    <row r="270" spans="1:5" x14ac:dyDescent="0.25">
      <c r="A270" s="16" t="s">
        <v>424</v>
      </c>
      <c r="B270" s="35" t="s">
        <v>299</v>
      </c>
      <c r="C270" s="34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328">
        <v>10901372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338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328">
        <v>1785412</v>
      </c>
      <c r="D273" s="16"/>
      <c r="E273" s="16"/>
    </row>
    <row r="274" spans="1:5" x14ac:dyDescent="0.25">
      <c r="A274" s="16" t="s">
        <v>428</v>
      </c>
      <c r="B274" s="35" t="s">
        <v>299</v>
      </c>
      <c r="C274" s="328">
        <v>513251</v>
      </c>
      <c r="D274" s="16"/>
      <c r="E274" s="16"/>
    </row>
    <row r="275" spans="1:5" x14ac:dyDescent="0.25">
      <c r="A275" s="16" t="s">
        <v>429</v>
      </c>
      <c r="B275" s="35" t="s">
        <v>299</v>
      </c>
      <c r="C275" s="328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143135149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11814586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11814586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328">
        <v>1127060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328">
        <v>2230606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328">
        <v>36529594</v>
      </c>
      <c r="D285" s="16"/>
      <c r="E285" s="16"/>
    </row>
    <row r="286" spans="1:5" x14ac:dyDescent="0.25">
      <c r="A286" s="16" t="s">
        <v>435</v>
      </c>
      <c r="B286" s="35" t="s">
        <v>299</v>
      </c>
      <c r="C286" s="328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328">
        <v>12659164</v>
      </c>
      <c r="D287" s="16"/>
      <c r="E287" s="16"/>
    </row>
    <row r="288" spans="1:5" x14ac:dyDescent="0.25">
      <c r="A288" s="16" t="s">
        <v>437</v>
      </c>
      <c r="B288" s="35" t="s">
        <v>299</v>
      </c>
      <c r="C288" s="328">
        <v>48274505</v>
      </c>
      <c r="D288" s="16"/>
      <c r="E288" s="16"/>
    </row>
    <row r="289" spans="1:5" x14ac:dyDescent="0.25">
      <c r="A289" s="16" t="s">
        <v>396</v>
      </c>
      <c r="B289" s="35" t="s">
        <v>299</v>
      </c>
      <c r="C289" s="328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328">
        <v>4509030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105329959</v>
      </c>
      <c r="E291" s="16"/>
    </row>
    <row r="292" spans="1:5" x14ac:dyDescent="0.25">
      <c r="A292" s="16" t="s">
        <v>439</v>
      </c>
      <c r="B292" s="35" t="s">
        <v>299</v>
      </c>
      <c r="C292" s="292">
        <v>84066824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21263135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6190461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6190461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8724701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8724701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191128032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191128032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338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328">
        <v>7792604</v>
      </c>
      <c r="D315" s="16"/>
      <c r="E315" s="16"/>
    </row>
    <row r="316" spans="1:6" x14ac:dyDescent="0.25">
      <c r="A316" s="16" t="s">
        <v>457</v>
      </c>
      <c r="B316" s="35" t="s">
        <v>299</v>
      </c>
      <c r="C316" s="328">
        <v>4836938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338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338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338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338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338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328">
        <v>7344534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19974076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21750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21750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328">
        <v>6530779</v>
      </c>
      <c r="D335" s="16"/>
      <c r="E335" s="16"/>
    </row>
    <row r="336" spans="1:5" x14ac:dyDescent="0.25">
      <c r="A336" s="21" t="s">
        <v>477</v>
      </c>
      <c r="B336" s="35" t="s">
        <v>299</v>
      </c>
      <c r="C336" s="328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32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328">
        <v>4420461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10951240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10951240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160180967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191128033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191128032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338">
        <v>266861477</v>
      </c>
      <c r="D358" s="16"/>
      <c r="E358" s="16"/>
    </row>
    <row r="359" spans="1:5" x14ac:dyDescent="0.25">
      <c r="A359" s="16" t="s">
        <v>493</v>
      </c>
      <c r="B359" s="35" t="s">
        <v>299</v>
      </c>
      <c r="C359" s="338">
        <v>790324013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1057185490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338">
        <v>3508711</v>
      </c>
      <c r="D362" s="16"/>
      <c r="E362" s="34"/>
    </row>
    <row r="363" spans="1:5" x14ac:dyDescent="0.25">
      <c r="A363" s="16" t="s">
        <v>496</v>
      </c>
      <c r="B363" s="35" t="s">
        <v>299</v>
      </c>
      <c r="C363" s="338">
        <v>785323877.75999999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338">
        <v>15736673</v>
      </c>
      <c r="D364" s="16"/>
      <c r="E364" s="16"/>
    </row>
    <row r="365" spans="1:5" x14ac:dyDescent="0.25">
      <c r="A365" s="16" t="s">
        <v>498</v>
      </c>
      <c r="B365" s="35" t="s">
        <v>299</v>
      </c>
      <c r="C365" s="338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804569261.75999999</v>
      </c>
      <c r="E366" s="16"/>
    </row>
    <row r="367" spans="1:5" x14ac:dyDescent="0.25">
      <c r="A367" s="16" t="s">
        <v>499</v>
      </c>
      <c r="B367" s="16"/>
      <c r="C367" s="22"/>
      <c r="D367" s="25">
        <v>252616228.24000001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328">
        <v>1168497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343">
        <v>1413448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343">
        <v>5000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344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328">
        <v>2539513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328">
        <v>2361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343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328">
        <v>58601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343">
        <v>14080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328">
        <v>345301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343">
        <v>3874692</v>
      </c>
      <c r="D380" s="25">
        <v>0</v>
      </c>
      <c r="E380" s="204" t="s">
        <v>1064</v>
      </c>
      <c r="F380" s="47"/>
    </row>
    <row r="381" spans="1:6" x14ac:dyDescent="0.25">
      <c r="A381" s="48" t="s">
        <v>513</v>
      </c>
      <c r="B381" s="35"/>
      <c r="C381" s="35"/>
      <c r="D381" s="25">
        <v>9421493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9421493</v>
      </c>
      <c r="E383" s="16"/>
    </row>
    <row r="384" spans="1:6" x14ac:dyDescent="0.25">
      <c r="A384" s="16" t="s">
        <v>516</v>
      </c>
      <c r="B384" s="16"/>
      <c r="C384" s="22"/>
      <c r="D384" s="25">
        <v>262037721.24000001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338">
        <v>70727856</v>
      </c>
      <c r="D389" s="16"/>
      <c r="E389" s="16"/>
    </row>
    <row r="390" spans="1:5" x14ac:dyDescent="0.25">
      <c r="A390" s="16" t="s">
        <v>10</v>
      </c>
      <c r="B390" s="35" t="s">
        <v>299</v>
      </c>
      <c r="C390" s="338">
        <v>7252879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38">
        <v>2455969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338">
        <v>63422512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338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338">
        <v>12365572</v>
      </c>
      <c r="D394" s="16"/>
      <c r="E394" s="16"/>
    </row>
    <row r="395" spans="1:5" x14ac:dyDescent="0.25">
      <c r="A395" s="16" t="s">
        <v>15</v>
      </c>
      <c r="B395" s="35" t="s">
        <v>299</v>
      </c>
      <c r="C395" s="338">
        <v>3859187</v>
      </c>
      <c r="D395" s="16"/>
      <c r="E395" s="16"/>
    </row>
    <row r="396" spans="1:5" x14ac:dyDescent="0.25">
      <c r="A396" s="16" t="s">
        <v>522</v>
      </c>
      <c r="B396" s="35" t="s">
        <v>299</v>
      </c>
      <c r="C396" s="338">
        <v>3996865</v>
      </c>
      <c r="D396" s="16"/>
      <c r="E396" s="16"/>
    </row>
    <row r="397" spans="1:5" x14ac:dyDescent="0.25">
      <c r="A397" s="16" t="s">
        <v>523</v>
      </c>
      <c r="B397" s="35" t="s">
        <v>299</v>
      </c>
      <c r="C397" s="338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338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338">
        <v>1681842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343">
        <v>374106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343">
        <v>9711130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343">
        <v>45923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343">
        <v>2570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343">
        <v>394806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343">
        <v>388540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343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343">
        <v>2914265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343">
        <v>70377462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343">
        <v>144462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343">
        <v>165728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343">
        <v>4809228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343">
        <v>1115602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43">
        <v>1183259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91627081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257389763</v>
      </c>
      <c r="E416" s="25"/>
    </row>
    <row r="417" spans="1:13" x14ac:dyDescent="0.25">
      <c r="A417" s="25" t="s">
        <v>530</v>
      </c>
      <c r="B417" s="16"/>
      <c r="C417" s="22"/>
      <c r="D417" s="25">
        <v>4647958.2400000095</v>
      </c>
      <c r="E417" s="25"/>
    </row>
    <row r="418" spans="1:13" x14ac:dyDescent="0.25">
      <c r="A418" s="25" t="s">
        <v>531</v>
      </c>
      <c r="B418" s="16"/>
      <c r="C418" s="338">
        <v>-2579045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1199701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-1379344</v>
      </c>
      <c r="E420" s="25"/>
      <c r="F420" s="11">
        <v>-3061186</v>
      </c>
    </row>
    <row r="421" spans="1:13" x14ac:dyDescent="0.25">
      <c r="A421" s="25" t="s">
        <v>534</v>
      </c>
      <c r="B421" s="16"/>
      <c r="C421" s="22"/>
      <c r="D421" s="25">
        <v>3268614.2400000095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3268614.2400000095</v>
      </c>
      <c r="E424" s="16"/>
    </row>
    <row r="426" spans="1:13" ht="29.1" customHeight="1" x14ac:dyDescent="0.25">
      <c r="A426" s="347" t="s">
        <v>538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110108</v>
      </c>
      <c r="E612" s="219">
        <f>SUM(C624:D647)+SUM(C668:D713)</f>
        <v>235961748.84950468</v>
      </c>
      <c r="F612" s="219">
        <f>CE64-(AX64+BD64+BE64+BG64+BJ64+BN64+BP64+BQ64+CB64+CC64+CD64)</f>
        <v>62595700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631.7199999999998</v>
      </c>
      <c r="I612" s="217">
        <f>CE92-(AX92+AY92+AZ92+BD92+BE92+BF92+BG92+BJ92+BN92+BO92+BP92+BQ92+BR92+CB92+CC92+CD92)</f>
        <v>56107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1057185490</v>
      </c>
      <c r="L612" s="223">
        <f>CE94-(AW94+AX94+AY94+AZ94+BA94+BB94+BC94+BD94+BE94+BF94+BG94+BH94+BI94+BJ94+BK94+BL94+BM94+BN94+BO94+BP94+BQ94+BR94+BS94+BT94+BU94+BV94+BW94+BX94+BY94+BZ94+CA94+CB94+CC94+CD94)</f>
        <v>200.16000000000003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10968742.789999999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10968742.789999999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224218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37655.617889889923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8696233.5800000001</v>
      </c>
      <c r="D619" s="217">
        <f>(D615/D612)*BN90</f>
        <v>295367.47895112069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3173290</v>
      </c>
      <c r="D620" s="217">
        <f>(D615/D612)*CC90</f>
        <v>232209.6436543212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31452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230271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11</v>
      </c>
      <c r="D623" s="217">
        <f>(D615/D612)*BQ90</f>
        <v>0</v>
      </c>
      <c r="E623" s="219">
        <f>SUM(C616:D623)</f>
        <v>12920708.320495332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110497</v>
      </c>
      <c r="D624" s="217">
        <f>(D615/D612)*BD90</f>
        <v>323160.9112031823</v>
      </c>
      <c r="E624" s="219">
        <f>(E623/E612)*SUM(C624:D624)</f>
        <v>23746.083459930862</v>
      </c>
      <c r="F624" s="219">
        <f>SUM(C624:E624)</f>
        <v>457403.99466311315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3929873</v>
      </c>
      <c r="D625" s="217">
        <f>(D615/D612)*AY90</f>
        <v>444495.67995949427</v>
      </c>
      <c r="E625" s="219">
        <f>(E623/E612)*SUM(C625:D625)</f>
        <v>239530.10212733669</v>
      </c>
      <c r="F625" s="219">
        <f>(F624/F612)*AY64</f>
        <v>2174.3089098450528</v>
      </c>
      <c r="G625" s="217">
        <f>SUM(C625:F625)</f>
        <v>4616073.0909966761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154316</v>
      </c>
      <c r="D627" s="217">
        <f>(D615/D612)*BO90</f>
        <v>0</v>
      </c>
      <c r="E627" s="219">
        <f>(E623/E612)*SUM(C627:D627)</f>
        <v>8449.9798586305624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2408</v>
      </c>
      <c r="D628" s="217">
        <f>(D615/D612)*AZ90</f>
        <v>0</v>
      </c>
      <c r="E628" s="219">
        <f>(E623/E612)*SUM(C628:D628)</f>
        <v>131.85639531599051</v>
      </c>
      <c r="F628" s="219">
        <f>(F624/F612)*AZ64</f>
        <v>17.479001836135176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254079</v>
      </c>
      <c r="D630" s="217">
        <f>(D615/D612)*BA90</f>
        <v>74315.055412322443</v>
      </c>
      <c r="E630" s="219">
        <f>(E623/E612)*SUM(C630:D630)</f>
        <v>17982.083218383923</v>
      </c>
      <c r="F630" s="219">
        <f>(F624/F612)*BA64</f>
        <v>6.0285018874630101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497537</v>
      </c>
      <c r="D631" s="217">
        <f>(D615/D612)*AW90</f>
        <v>0</v>
      </c>
      <c r="E631" s="219">
        <f>(E623/E612)*SUM(C631:D631)</f>
        <v>27243.951559938527</v>
      </c>
      <c r="F631" s="219">
        <f>(F624/F612)*AW64</f>
        <v>22.981379922510506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52797.559475242488</v>
      </c>
      <c r="E632" s="219">
        <f>(E623/E612)*SUM(C632:D632)</f>
        <v>2891.0697150693913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1705</v>
      </c>
      <c r="D634" s="217">
        <f>(D615/D612)*BI90</f>
        <v>0</v>
      </c>
      <c r="E634" s="219">
        <f>(E623/E612)*SUM(C634:D634)</f>
        <v>93.361774922659393</v>
      </c>
      <c r="F634" s="219">
        <f>(F624/F612)*BI64</f>
        <v>12.458903900756887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1580</v>
      </c>
      <c r="D637" s="217">
        <f>(D615/D612)*BL90</f>
        <v>229519.95666218619</v>
      </c>
      <c r="E637" s="219">
        <f>(E623/E612)*SUM(C637:D637)</f>
        <v>12654.488057789658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246801</v>
      </c>
      <c r="D639" s="217">
        <f>(D615/D612)*BS90</f>
        <v>113166.08974316125</v>
      </c>
      <c r="E639" s="219">
        <f>(E623/E612)*SUM(C639:D639)</f>
        <v>19710.948042325956</v>
      </c>
      <c r="F639" s="219">
        <f>(F624/F612)*BS64</f>
        <v>12.261607475349008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389936</v>
      </c>
      <c r="D640" s="217">
        <f>(D615/D612)*BT90</f>
        <v>55088.774320394521</v>
      </c>
      <c r="E640" s="219">
        <f>(E623/E612)*SUM(C640:D640)</f>
        <v>24368.506049916694</v>
      </c>
      <c r="F640" s="219">
        <f>(F624/F612)*BT64</f>
        <v>1.5491423032026159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394</v>
      </c>
      <c r="D642" s="217">
        <f>(D615/D612)*BV90</f>
        <v>23410.238635249028</v>
      </c>
      <c r="E642" s="219">
        <f>(E623/E612)*SUM(C642:D642)</f>
        <v>1303.4639118295559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3578577</v>
      </c>
      <c r="D643" s="217">
        <f>(D615/D612)*BW90</f>
        <v>35065.548934500672</v>
      </c>
      <c r="E643" s="219">
        <f>(E623/E612)*SUM(C643:D643)</f>
        <v>197874.53507599299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5550474.1299999999</v>
      </c>
      <c r="D645" s="217">
        <f>(D615/D612)*BY90</f>
        <v>302041.88741308532</v>
      </c>
      <c r="E645" s="219">
        <f>(E623/E612)*SUM(C645:D645)</f>
        <v>320469.96079119027</v>
      </c>
      <c r="F645" s="219">
        <f>(F624/F612)*BY64</f>
        <v>197.72755463377163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1194805</v>
      </c>
      <c r="D646" s="217">
        <f>(D615/D612)*BZ90</f>
        <v>0</v>
      </c>
      <c r="E646" s="219">
        <f>(E623/E612)*SUM(C646:D646)</f>
        <v>65424.701165083905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2605527</v>
      </c>
      <c r="D647" s="217">
        <f>(D615/D612)*CA90</f>
        <v>8766.3872336251679</v>
      </c>
      <c r="E647" s="219">
        <f>(E623/E612)*SUM(C647:D647)</f>
        <v>143152.53419396046</v>
      </c>
      <c r="F647" s="219">
        <f>(F624/F612)*CA64</f>
        <v>1.7683605536558165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41842727.5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5373012</v>
      </c>
      <c r="D668" s="217">
        <f>(D615/D612)*C90</f>
        <v>356632.57154975116</v>
      </c>
      <c r="E668" s="219">
        <f>(E623/E612)*SUM(C668:D668)</f>
        <v>313741.81048437837</v>
      </c>
      <c r="F668" s="219">
        <f>(F624/F612)*C64</f>
        <v>815.32382436055798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34499292.890000001</v>
      </c>
      <c r="D670" s="217">
        <f>(D615/D612)*E90</f>
        <v>2856148.7315371269</v>
      </c>
      <c r="E670" s="219">
        <f>(E623/E612)*SUM(C670:D670)</f>
        <v>2045495.7963674441</v>
      </c>
      <c r="F670" s="219">
        <f>(F624/F612)*E64</f>
        <v>6605.2431825803351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-292</v>
      </c>
      <c r="D672" s="217">
        <f>(D615/D612)*G90</f>
        <v>0</v>
      </c>
      <c r="E672" s="219">
        <f>(E623/E612)*SUM(C672:D672)</f>
        <v>-15.989230661241375</v>
      </c>
      <c r="F672" s="219">
        <f>(F624/F612)*G64</f>
        <v>-1.6806732534745361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9453553</v>
      </c>
      <c r="D680" s="217">
        <f>(D615/D612)*O90</f>
        <v>744246.3525274276</v>
      </c>
      <c r="E680" s="219">
        <f>(E623/E612)*SUM(C680:D680)</f>
        <v>558407.41809801024</v>
      </c>
      <c r="F680" s="219">
        <f>(F624/F612)*O64</f>
        <v>2745.5405196009874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13750812</v>
      </c>
      <c r="D681" s="217">
        <f>(D615/D612)*P90</f>
        <v>1367755.6445190175</v>
      </c>
      <c r="E681" s="219">
        <f>(E623/E612)*SUM(C681:D681)</f>
        <v>827857.07306779199</v>
      </c>
      <c r="F681" s="219">
        <f>(F624/F612)*P64</f>
        <v>14813.790190775257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1445129</v>
      </c>
      <c r="D682" s="217">
        <f>(D615/D612)*Q90</f>
        <v>0</v>
      </c>
      <c r="E682" s="219">
        <f>(E623/E612)*SUM(C682:D682)</f>
        <v>79131.852452907828</v>
      </c>
      <c r="F682" s="219">
        <f>(F624/F612)*Q64</f>
        <v>117.36214401762837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1506917.66</v>
      </c>
      <c r="D683" s="217">
        <f>(D615/D612)*R90</f>
        <v>42038.811506702506</v>
      </c>
      <c r="E683" s="219">
        <f>(E623/E612)*SUM(C683:D683)</f>
        <v>84817.199681997328</v>
      </c>
      <c r="F683" s="219">
        <f>(F624/F612)*R64</f>
        <v>4.7351142097891277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3951549</v>
      </c>
      <c r="D684" s="217">
        <f>(D615/D612)*S90</f>
        <v>50805.198740327673</v>
      </c>
      <c r="E684" s="219">
        <f>(E623/E612)*SUM(C684:D684)</f>
        <v>219159.46736865412</v>
      </c>
      <c r="F684" s="219">
        <f>(F624/F612)*S64</f>
        <v>28077.137383395209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11165800.129999999</v>
      </c>
      <c r="D686" s="217">
        <f>(D615/D612)*U90</f>
        <v>362609.65375449555</v>
      </c>
      <c r="E686" s="219">
        <f>(E623/E612)*SUM(C686:D686)</f>
        <v>631268.50407452881</v>
      </c>
      <c r="F686" s="219">
        <f>(F624/F612)*U64</f>
        <v>14463.640186601375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1385034.02</v>
      </c>
      <c r="D687" s="217">
        <f>(D615/D612)*V90</f>
        <v>13448.434960674973</v>
      </c>
      <c r="E687" s="219">
        <f>(E623/E612)*SUM(C687:D687)</f>
        <v>76577.597767347033</v>
      </c>
      <c r="F687" s="219">
        <f>(F624/F612)*V64</f>
        <v>602.01715939457893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1100581.6099999999</v>
      </c>
      <c r="D688" s="217">
        <f>(D615/D612)*W90</f>
        <v>136875.18248864749</v>
      </c>
      <c r="E688" s="219">
        <f>(E623/E612)*SUM(C688:D688)</f>
        <v>67760.212631578383</v>
      </c>
      <c r="F688" s="219">
        <f>(F624/F612)*W64</f>
        <v>76.477940308106497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244504.3</v>
      </c>
      <c r="D689" s="217">
        <f>(D615/D612)*X90</f>
        <v>55686.482540868965</v>
      </c>
      <c r="E689" s="219">
        <f>(E623/E612)*SUM(C689:D689)</f>
        <v>16437.738576796248</v>
      </c>
      <c r="F689" s="219">
        <f>(F624/F612)*X64</f>
        <v>1131.7069106896317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9812044.0199999996</v>
      </c>
      <c r="D690" s="217">
        <f>(D615/D612)*Y90</f>
        <v>442204.46511434228</v>
      </c>
      <c r="E690" s="219">
        <f>(E623/E612)*SUM(C690:D690)</f>
        <v>561498.43933622655</v>
      </c>
      <c r="F690" s="219">
        <f>(F624/F612)*Y64</f>
        <v>1104.2607857328912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17969037.5</v>
      </c>
      <c r="D691" s="217">
        <f>(D615/D612)*Z90</f>
        <v>0</v>
      </c>
      <c r="E691" s="219">
        <f>(E623/E612)*SUM(C691:D691)</f>
        <v>983942.07310957555</v>
      </c>
      <c r="F691" s="219">
        <f>(F624/F612)*Z64</f>
        <v>3896.5240217804703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716048.2</v>
      </c>
      <c r="D692" s="217">
        <f>(D615/D612)*AA90</f>
        <v>76307.416147237251</v>
      </c>
      <c r="E692" s="219">
        <f>(E623/E612)*SUM(C692:D692)</f>
        <v>43387.522987356875</v>
      </c>
      <c r="F692" s="219">
        <f>(F624/F612)*AA64</f>
        <v>1026.0802503462648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56491266</v>
      </c>
      <c r="D693" s="217">
        <f>(D615/D612)*AB90</f>
        <v>222945.16623696731</v>
      </c>
      <c r="E693" s="219">
        <f>(E623/E612)*SUM(C693:D693)</f>
        <v>3105536.315436007</v>
      </c>
      <c r="F693" s="219">
        <f>(F624/F612)*AB64</f>
        <v>365402.38431833882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4089018.05</v>
      </c>
      <c r="D694" s="217">
        <f>(D615/D612)*AC90</f>
        <v>139863.72359101972</v>
      </c>
      <c r="E694" s="219">
        <f>(E623/E612)*SUM(C694:D694)</f>
        <v>231563.58259269292</v>
      </c>
      <c r="F694" s="219">
        <f>(F624/F612)*AC64</f>
        <v>2200.3812670989532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2171700</v>
      </c>
      <c r="D696" s="217">
        <f>(D615/D612)*AE90</f>
        <v>469898.27932965814</v>
      </c>
      <c r="E696" s="219">
        <f>(E623/E612)*SUM(C696:D696)</f>
        <v>144647.68562513776</v>
      </c>
      <c r="F696" s="219">
        <f>(F624/F612)*AE64</f>
        <v>164.99096256609371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16664071.289999999</v>
      </c>
      <c r="D698" s="217">
        <f>(D615/D612)*AG90</f>
        <v>1289455.8676368655</v>
      </c>
      <c r="E698" s="219">
        <f>(E623/E612)*SUM(C698:D698)</f>
        <v>983092.76337779826</v>
      </c>
      <c r="F698" s="219">
        <f>(F624/F612)*AG64</f>
        <v>5282.9479249466913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13911252</v>
      </c>
      <c r="D701" s="217">
        <f>(D615/D612)*AJ90</f>
        <v>67541.028913612085</v>
      </c>
      <c r="E701" s="219">
        <f>(E623/E612)*SUM(C701:D701)</f>
        <v>765445.7058392216</v>
      </c>
      <c r="F701" s="219">
        <f>(F624/F612)*AJ64</f>
        <v>6334.9982306966449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1013102</v>
      </c>
      <c r="D702" s="217">
        <f>(D615/D612)*AK90</f>
        <v>0</v>
      </c>
      <c r="E702" s="219">
        <f>(E623/E612)*SUM(C702:D702)</f>
        <v>55475.073840290956</v>
      </c>
      <c r="F702" s="219">
        <f>(F624/F612)*AK64</f>
        <v>67.131935563785063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326297</v>
      </c>
      <c r="D703" s="217">
        <f>(D615/D612)*AL90</f>
        <v>13747.289070912195</v>
      </c>
      <c r="E703" s="219">
        <f>(E623/E612)*SUM(C703:D703)</f>
        <v>18620.022510248815</v>
      </c>
      <c r="F703" s="219">
        <f>(F624/F612)*AL64</f>
        <v>26.437721004655966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33471.660346568824</v>
      </c>
      <c r="E709" s="219">
        <f>(E623/E612)*SUM(C709:D709)</f>
        <v>1832.8291023836143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248882457.16999999</v>
      </c>
      <c r="D715" s="202">
        <f>SUM(D616:D647)+SUM(D668:D713)</f>
        <v>10968742.789999999</v>
      </c>
      <c r="E715" s="202">
        <f>SUM(E624:E647)+SUM(E668:E713)</f>
        <v>12920708.320495334</v>
      </c>
      <c r="F715" s="202">
        <f>SUM(F625:F648)+SUM(F668:F713)</f>
        <v>457403.9946631132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248882457.16999999</v>
      </c>
      <c r="D716" s="202">
        <f>D615</f>
        <v>10968742.789999999</v>
      </c>
      <c r="E716" s="202">
        <f>E623</f>
        <v>12920708.320495332</v>
      </c>
      <c r="F716" s="202">
        <f>F624</f>
        <v>457403.99466311315</v>
      </c>
      <c r="G716" s="202">
        <f>G625</f>
        <v>4616073.0909966761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41842727.5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191</v>
      </c>
      <c r="C2" s="11" t="str">
        <f>SUBSTITUTE(LEFT(data!C98,49),",","")</f>
        <v>Providence Centralia Hospital</v>
      </c>
      <c r="D2" s="11" t="str">
        <f>LEFT(data!C99, 49)</f>
        <v>914 S. Scheuber Road</v>
      </c>
      <c r="E2" s="11" t="str">
        <f>LEFT(data!C100, 100)</f>
        <v>Centralia</v>
      </c>
      <c r="F2" s="11" t="str">
        <f>LEFT(data!C101, 2)</f>
        <v>WA</v>
      </c>
      <c r="G2" s="11" t="str">
        <f>LEFT(data!C102, 100)</f>
        <v>98531</v>
      </c>
      <c r="H2" s="11" t="str">
        <f>LEFT(data!C103, 100)</f>
        <v>Lewis</v>
      </c>
      <c r="I2" s="11" t="str">
        <f>LEFT(data!C104, 49)</f>
        <v>Medrice Coluccio</v>
      </c>
      <c r="J2" s="11" t="str">
        <f>LEFT(data!C105, 49)</f>
        <v>Mary Beth Formby</v>
      </c>
      <c r="K2" s="11" t="str">
        <f>LEFT(data!C107, 49)</f>
        <v>360-736-2803</v>
      </c>
      <c r="L2" s="11" t="str">
        <f>LEFT(data!C108, 49)</f>
        <v>360-330-8614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191</v>
      </c>
      <c r="B2" s="200" t="str">
        <f>RIGHT(data!C96,4)</f>
        <v>2024</v>
      </c>
      <c r="C2" s="12" t="s">
        <v>1163</v>
      </c>
      <c r="D2" s="199">
        <f>ROUND(N(data!C181),0)</f>
        <v>5577792</v>
      </c>
      <c r="E2" s="199">
        <f>ROUND(N(data!C182),0)</f>
        <v>0</v>
      </c>
      <c r="F2" s="199">
        <f>ROUND(N(data!C183),0)</f>
        <v>1353924</v>
      </c>
      <c r="G2" s="199">
        <f>ROUND(N(data!C184),0)</f>
        <v>11184146</v>
      </c>
      <c r="H2" s="199">
        <f>ROUND(N(data!C185),0)</f>
        <v>0</v>
      </c>
      <c r="I2" s="199">
        <f>ROUND(N(data!C186),0)</f>
        <v>4394949</v>
      </c>
      <c r="J2" s="199">
        <f>ROUND(N(data!C187)+N(data!C188),0)</f>
        <v>593742</v>
      </c>
      <c r="K2" s="199">
        <f>ROUND(N(data!C191),0)</f>
        <v>1971025</v>
      </c>
      <c r="L2" s="199">
        <f>ROUND(N(data!C192),0)</f>
        <v>1011132</v>
      </c>
      <c r="M2" s="199">
        <f>ROUND(N(data!C195),0)</f>
        <v>2464372</v>
      </c>
      <c r="N2" s="199">
        <f>ROUND(N(data!C196),0)</f>
        <v>3097</v>
      </c>
      <c r="O2" s="199">
        <f>ROUND(N(data!C199),0)</f>
        <v>0</v>
      </c>
      <c r="P2" s="199">
        <f>ROUND(N(data!C200),0)</f>
        <v>2149827</v>
      </c>
      <c r="Q2" s="199">
        <f>ROUND(N(data!C201),0)</f>
        <v>10082873</v>
      </c>
      <c r="R2" s="199">
        <f>ROUND(N(data!C204),0)</f>
        <v>1180059</v>
      </c>
      <c r="S2" s="199">
        <f>ROUND(N(data!C205),0)</f>
        <v>427763</v>
      </c>
      <c r="T2" s="199">
        <f>ROUND(N(data!B211),0)</f>
        <v>1127060</v>
      </c>
      <c r="U2" s="199">
        <f>ROUND(N(data!C211),0)</f>
        <v>0</v>
      </c>
      <c r="V2" s="199">
        <f>ROUND(N(data!D211),0)</f>
        <v>0</v>
      </c>
      <c r="W2" s="199">
        <f>ROUND(N(data!B212),0)</f>
        <v>2230606</v>
      </c>
      <c r="X2" s="199">
        <f>ROUND(N(data!C212),0)</f>
        <v>0</v>
      </c>
      <c r="Y2" s="199">
        <f>ROUND(N(data!D212),0)</f>
        <v>0</v>
      </c>
      <c r="Z2" s="199">
        <f>ROUND(N(data!B213),0)</f>
        <v>36529594</v>
      </c>
      <c r="AA2" s="199">
        <f>ROUND(N(data!C213),0)</f>
        <v>873954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12659164</v>
      </c>
      <c r="AG2" s="199">
        <f>ROUND(N(data!C215),0)</f>
        <v>0</v>
      </c>
      <c r="AH2" s="199">
        <f>ROUND(N(data!D215),0)</f>
        <v>0</v>
      </c>
      <c r="AI2" s="199">
        <f>ROUND(N(data!B216),0)</f>
        <v>48274505</v>
      </c>
      <c r="AJ2" s="199">
        <f>ROUND(N(data!C216),0)</f>
        <v>2690958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4509030</v>
      </c>
      <c r="AS2" s="199">
        <f>ROUND(N(data!C219),0)</f>
        <v>2369701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2229601</v>
      </c>
      <c r="AY2" s="199">
        <f>ROUND(N(data!C225),0)</f>
        <v>402</v>
      </c>
      <c r="AZ2" s="199">
        <f>ROUND(N(data!D225),0)</f>
        <v>0</v>
      </c>
      <c r="BA2" s="199">
        <f>ROUND(N(data!B226),0)</f>
        <v>26795704</v>
      </c>
      <c r="BB2" s="199">
        <f>ROUND(N(data!C226),0)</f>
        <v>1135538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12120526</v>
      </c>
      <c r="BH2" s="199">
        <f>ROUND(N(data!C228),0)</f>
        <v>134574</v>
      </c>
      <c r="BI2" s="199">
        <f>ROUND(N(data!D228),0)</f>
        <v>0</v>
      </c>
      <c r="BJ2" s="199">
        <f>ROUND(N(data!B229),0)</f>
        <v>42920992</v>
      </c>
      <c r="BK2" s="199">
        <f>ROUND(N(data!C229),0)</f>
        <v>1603067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554503872</v>
      </c>
      <c r="BW2" s="199">
        <f>ROUND(N(data!C240),0)</f>
        <v>150665234</v>
      </c>
      <c r="BX2" s="199">
        <f>ROUND(N(data!C241),0)</f>
        <v>5982286</v>
      </c>
      <c r="BY2" s="199">
        <f>ROUND(N(data!C242),0)</f>
        <v>47826955</v>
      </c>
      <c r="BZ2" s="199">
        <f>ROUND(N(data!C243),0)</f>
        <v>104167713</v>
      </c>
      <c r="CA2" s="199">
        <f>ROUND(N(data!C244),0)</f>
        <v>-880834</v>
      </c>
      <c r="CB2" s="199">
        <f>ROUND(N(data!C247),0)</f>
        <v>1381</v>
      </c>
      <c r="CC2" s="199">
        <f>ROUND(N(data!C249),0)</f>
        <v>4843217</v>
      </c>
      <c r="CD2" s="199">
        <f>ROUND(N(data!C250),0)</f>
        <v>17042990</v>
      </c>
      <c r="CE2" s="199">
        <f>ROUND(N(data!C254)+N(data!C255),0)</f>
        <v>0</v>
      </c>
      <c r="CF2" s="199">
        <f>ROUND(N(data!D237),0)</f>
        <v>12523917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191</v>
      </c>
      <c r="B2" s="12" t="str">
        <f>RIGHT(data!C96,4)</f>
        <v>2024</v>
      </c>
      <c r="C2" s="12" t="s">
        <v>1163</v>
      </c>
      <c r="D2" s="198">
        <f>ROUND(N(data!C127),0)</f>
        <v>4201</v>
      </c>
      <c r="E2" s="198">
        <f>ROUND(N(data!C128),0)</f>
        <v>0</v>
      </c>
      <c r="F2" s="198">
        <f>ROUND(N(data!C129),0)</f>
        <v>0</v>
      </c>
      <c r="G2" s="198">
        <f>ROUND(N(data!C130),0)</f>
        <v>596</v>
      </c>
      <c r="H2" s="198">
        <f>ROUND(N(data!D127),0)</f>
        <v>20233</v>
      </c>
      <c r="I2" s="198">
        <f>ROUND(N(data!D128),0)</f>
        <v>0</v>
      </c>
      <c r="J2" s="198">
        <f>ROUND(N(data!D129),0)</f>
        <v>0</v>
      </c>
      <c r="K2" s="198">
        <f>ROUND(N(data!D130),0)</f>
        <v>1004</v>
      </c>
      <c r="L2" s="198">
        <f>ROUND(N(data!C132),0)</f>
        <v>6</v>
      </c>
      <c r="M2" s="198">
        <f>ROUND(N(data!C133),0)</f>
        <v>27</v>
      </c>
      <c r="N2" s="198">
        <f>ROUND(N(data!C134),0)</f>
        <v>74</v>
      </c>
      <c r="O2" s="198">
        <f>ROUND(N(data!C135),0)</f>
        <v>12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128</v>
      </c>
      <c r="X2" s="198">
        <f>ROUND(N(data!C145),0)</f>
        <v>0</v>
      </c>
      <c r="Y2" s="198">
        <f>ROUND(N(data!B154),0)</f>
        <v>2387</v>
      </c>
      <c r="Z2" s="198">
        <f>ROUND(N(data!B155),0)</f>
        <v>11497</v>
      </c>
      <c r="AA2" s="198">
        <f>ROUND(N(data!B156),0)</f>
        <v>159984</v>
      </c>
      <c r="AB2" s="198">
        <f>ROUND(N(data!B157),0)</f>
        <v>174272779</v>
      </c>
      <c r="AC2" s="198">
        <f>ROUND(N(data!B158),0)</f>
        <v>503612996</v>
      </c>
      <c r="AD2" s="198">
        <f>ROUND(N(data!C154),0)</f>
        <v>691</v>
      </c>
      <c r="AE2" s="198">
        <f>ROUND(N(data!C155),0)</f>
        <v>3327</v>
      </c>
      <c r="AF2" s="198">
        <f>ROUND(N(data!C156),0)</f>
        <v>46304</v>
      </c>
      <c r="AG2" s="198">
        <f>ROUND(N(data!C157),0)</f>
        <v>55304192</v>
      </c>
      <c r="AH2" s="198">
        <f>ROUND(N(data!C158),0)</f>
        <v>140895256</v>
      </c>
      <c r="AI2" s="198">
        <f>ROUND(N(data!D154),0)</f>
        <v>1123</v>
      </c>
      <c r="AJ2" s="198">
        <f>ROUND(N(data!D155),0)</f>
        <v>5409</v>
      </c>
      <c r="AK2" s="198">
        <f>ROUND(N(data!D156),0)</f>
        <v>75267</v>
      </c>
      <c r="AL2" s="198">
        <f>ROUND(N(data!D157),0)</f>
        <v>46915642</v>
      </c>
      <c r="AM2" s="198">
        <f>ROUND(N(data!D158),0)</f>
        <v>272007001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J18" sqref="J18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191</v>
      </c>
      <c r="B2" s="200" t="str">
        <f>RIGHT(data!C96,4)</f>
        <v>2024</v>
      </c>
      <c r="C2" s="12" t="s">
        <v>1163</v>
      </c>
      <c r="D2" s="198">
        <f>ROUND(N(data!C266),0)</f>
        <v>165773860</v>
      </c>
      <c r="E2" s="198">
        <f>ROUND(N(data!C267),0)</f>
        <v>0</v>
      </c>
      <c r="F2" s="198">
        <f>ROUND(N(data!C268),0)</f>
        <v>143708181</v>
      </c>
      <c r="G2" s="198">
        <f>ROUND(N(data!C269),0)</f>
        <v>78901576</v>
      </c>
      <c r="H2" s="198">
        <f>ROUND(N(data!C270),0)</f>
        <v>0</v>
      </c>
      <c r="I2" s="198">
        <f>ROUND(N(data!C271),0)</f>
        <v>678708</v>
      </c>
      <c r="J2" s="198">
        <f>ROUND(N(data!C272),0)</f>
        <v>0</v>
      </c>
      <c r="K2" s="198">
        <f>ROUND(N(data!C273),0)</f>
        <v>1507518</v>
      </c>
      <c r="L2" s="198">
        <f>ROUND(N(data!C274),0)</f>
        <v>227390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12512431</v>
      </c>
      <c r="Q2" s="198">
        <f>ROUND(N(data!C283),0)</f>
        <v>1127060</v>
      </c>
      <c r="R2" s="198">
        <f>ROUND(N(data!C284),0)</f>
        <v>2230606</v>
      </c>
      <c r="S2" s="198">
        <f>ROUND(N(data!C285),0)</f>
        <v>37403548</v>
      </c>
      <c r="T2" s="198">
        <f>ROUND(N(data!C286),0)</f>
        <v>0</v>
      </c>
      <c r="U2" s="198">
        <f>ROUND(N(data!C287),0)</f>
        <v>12659164</v>
      </c>
      <c r="V2" s="198">
        <f>ROUND(N(data!C288),0)</f>
        <v>50965463</v>
      </c>
      <c r="W2" s="198">
        <f>ROUND(N(data!C289),0)</f>
        <v>0</v>
      </c>
      <c r="X2" s="198">
        <f>ROUND(N(data!C290),0)</f>
        <v>6878731</v>
      </c>
      <c r="Y2" s="198">
        <f>ROUND(N(data!C291),0)</f>
        <v>0</v>
      </c>
      <c r="Z2" s="198">
        <f>ROUND(N(data!C292),0)</f>
        <v>86940403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3044654</v>
      </c>
      <c r="AE2" s="198">
        <f>ROUND(N(data!C302),0)</f>
        <v>7478315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11944141</v>
      </c>
      <c r="AK2" s="198">
        <f>ROUND(N(data!C316),0)</f>
        <v>4458795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9383117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21750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5207774</v>
      </c>
      <c r="BA2" s="198">
        <f>ROUND(N(data!C336),0)</f>
        <v>0</v>
      </c>
      <c r="BB2" s="198">
        <f>ROUND(N(data!C337),0)</f>
        <v>0</v>
      </c>
      <c r="BC2" s="198">
        <f>ROUND(N(data!C338),0)</f>
        <v>919095</v>
      </c>
      <c r="BD2" s="198">
        <f>ROUND(N(data!C339),0)</f>
        <v>0</v>
      </c>
      <c r="BE2" s="198">
        <f>ROUND(N(data!C343),0)</f>
        <v>248418978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740.58</v>
      </c>
      <c r="BL2" s="198">
        <f>ROUND(N(data!C358),0)</f>
        <v>276492613</v>
      </c>
      <c r="BM2" s="198">
        <f>ROUND(N(data!C359),0)</f>
        <v>916515253</v>
      </c>
      <c r="BN2" s="198">
        <f>ROUND(N(data!C363),0)</f>
        <v>862265226</v>
      </c>
      <c r="BO2" s="198">
        <f>ROUND(N(data!C364),0)</f>
        <v>21886207</v>
      </c>
      <c r="BP2" s="198">
        <f>ROUND(N(data!C365),0)</f>
        <v>0</v>
      </c>
      <c r="BQ2" s="198">
        <f>ROUND(N(data!D381),0)</f>
        <v>12813234</v>
      </c>
      <c r="BR2" s="198">
        <f>ROUND(N(data!C370),0)</f>
        <v>57476</v>
      </c>
      <c r="BS2" s="198">
        <f>ROUND(N(data!C371),0)</f>
        <v>624426</v>
      </c>
      <c r="BT2" s="198">
        <f>ROUND(N(data!C372),0)</f>
        <v>42500</v>
      </c>
      <c r="BU2" s="198">
        <f>ROUND(N(data!C373),0)</f>
        <v>0</v>
      </c>
      <c r="BV2" s="198">
        <f>ROUND(N(data!C374),0)</f>
        <v>7542326</v>
      </c>
      <c r="BW2" s="198">
        <f>ROUND(N(data!C375),0)</f>
        <v>530</v>
      </c>
      <c r="BX2" s="198">
        <f>ROUND(N(data!C376),0)</f>
        <v>0</v>
      </c>
      <c r="BY2" s="198">
        <f>ROUND(N(data!C377),0)</f>
        <v>57650</v>
      </c>
      <c r="BZ2" s="198">
        <f>ROUND(N(data!C378),0)</f>
        <v>14510</v>
      </c>
      <c r="CA2" s="198">
        <f>ROUND(N(data!C379),0)</f>
        <v>368179</v>
      </c>
      <c r="CB2" s="198">
        <f>ROUND(N(data!C380),0)</f>
        <v>4105637</v>
      </c>
      <c r="CC2" s="198">
        <f>ROUND(N(data!C382),0)</f>
        <v>0</v>
      </c>
      <c r="CD2" s="198">
        <f>ROUND(N(data!C389),0)</f>
        <v>76127012</v>
      </c>
      <c r="CE2" s="198">
        <f>ROUND(N(data!C390),0)</f>
        <v>23104553</v>
      </c>
      <c r="CF2" s="198">
        <f>ROUND(N(data!C391),0)</f>
        <v>3683994</v>
      </c>
      <c r="CG2" s="198">
        <f>ROUND(N(data!C392),0)</f>
        <v>72789287</v>
      </c>
      <c r="CH2" s="198">
        <f>ROUND(N(data!C393),0)</f>
        <v>0</v>
      </c>
      <c r="CI2" s="198">
        <f>ROUND(N(data!C394),0)</f>
        <v>13189200</v>
      </c>
      <c r="CJ2" s="198">
        <f>ROUND(N(data!C395),0)</f>
        <v>2872754</v>
      </c>
      <c r="CK2" s="198">
        <f>ROUND(N(data!C396),0)</f>
        <v>2982157</v>
      </c>
      <c r="CL2" s="198">
        <f>ROUND(N(data!C397),0)</f>
        <v>0</v>
      </c>
      <c r="CM2" s="198">
        <f>ROUND(N(data!C398),0)</f>
        <v>0</v>
      </c>
      <c r="CN2" s="198">
        <f>ROUND(N(data!C399),0)</f>
        <v>1607822</v>
      </c>
      <c r="CO2" s="198">
        <f>ROUND(N(data!C362),0)</f>
        <v>12523917</v>
      </c>
      <c r="CP2" s="198">
        <f>ROUND(N(data!D415),0)</f>
        <v>76999744</v>
      </c>
      <c r="CQ2" s="52">
        <f>ROUND(N(data!C401),0)</f>
        <v>342881</v>
      </c>
      <c r="CR2" s="52">
        <f>ROUND(N(data!C402),0)</f>
        <v>2972494</v>
      </c>
      <c r="CS2" s="52">
        <f>ROUND(N(data!C403),0)</f>
        <v>98275</v>
      </c>
      <c r="CT2" s="52">
        <f>ROUND(N(data!C404),0)</f>
        <v>2467469</v>
      </c>
      <c r="CU2" s="52">
        <f>ROUND(N(data!C405),0)</f>
        <v>504780</v>
      </c>
      <c r="CV2" s="52">
        <f>ROUND(N(data!C406),0)</f>
        <v>128352</v>
      </c>
      <c r="CW2" s="52">
        <f>ROUND(N(data!C407),0)</f>
        <v>0</v>
      </c>
      <c r="CX2" s="52">
        <f>ROUND(N(data!C408),0)</f>
        <v>4447002</v>
      </c>
      <c r="CY2" s="52">
        <f>ROUND(N(data!C409),0)</f>
        <v>51536863</v>
      </c>
      <c r="CZ2" s="52">
        <f>ROUND(N(data!C410),0)</f>
        <v>72258</v>
      </c>
      <c r="DA2" s="52">
        <f>ROUND(N(data!C411),0)</f>
        <v>152774</v>
      </c>
      <c r="DB2" s="52">
        <f>ROUND(N(data!C412),0)</f>
        <v>12134426</v>
      </c>
      <c r="DC2" s="52">
        <f>ROUND(N(data!C413),0)</f>
        <v>1159011</v>
      </c>
      <c r="DD2" s="52">
        <f>ROUND(N(data!C414),0)</f>
        <v>983159</v>
      </c>
      <c r="DE2" s="52">
        <f>ROUND(N(data!C419),0)</f>
        <v>0</v>
      </c>
      <c r="DF2" s="198">
        <f>ROUND(N(data!D420),0)</f>
        <v>767434</v>
      </c>
      <c r="DG2" s="198">
        <f>ROUND(N(data!C422),0)</f>
        <v>0</v>
      </c>
      <c r="DH2" s="198">
        <f>ROUND(N(data!C423),0)</f>
        <v>0</v>
      </c>
    </row>
  </sheetData>
  <sheetProtection algorithmName="SHA-512" hashValue="erjX+5QR8rH+I+RNRPJiWoxy4bs7GbDHOARsnZ+K2P3CQqILphfTy3Q89dtKQzypFYreCVbrESM3XCO/oOs14w==" saltValue="IfAEUFR9NYIL/w5Rgo3YI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191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1407</v>
      </c>
      <c r="F2" s="271">
        <f>ROUND(N(data!C60), 2)</f>
        <v>17.02</v>
      </c>
      <c r="G2" s="198">
        <f>ROUND(N(data!C61), 0)</f>
        <v>2037641</v>
      </c>
      <c r="H2" s="198">
        <f>ROUND(N(data!C62), 0)</f>
        <v>222626</v>
      </c>
      <c r="I2" s="198">
        <f>ROUND(N(data!C63), 0)</f>
        <v>306</v>
      </c>
      <c r="J2" s="198">
        <f>ROUND(N(data!C64), 0)</f>
        <v>125042</v>
      </c>
      <c r="K2" s="198">
        <f>ROUND(N(data!C65), 0)</f>
        <v>0</v>
      </c>
      <c r="L2" s="198">
        <f>ROUND(N(data!C66), 0)</f>
        <v>206988</v>
      </c>
      <c r="M2" s="198">
        <f>ROUND(N(data!C67), 0)</f>
        <v>7554</v>
      </c>
      <c r="N2" s="198">
        <f>ROUND(N(data!C68), 0)</f>
        <v>2827</v>
      </c>
      <c r="O2" s="198">
        <f>ROUND(N(data!C69), 0)</f>
        <v>1532728</v>
      </c>
      <c r="P2" s="198">
        <f>ROUND(N(data!C70), 0)</f>
        <v>742</v>
      </c>
      <c r="Q2" s="198">
        <f>ROUND(N(data!C71), 0)</f>
        <v>89716</v>
      </c>
      <c r="R2" s="198">
        <f>ROUND(N(data!C72), 0)</f>
        <v>0</v>
      </c>
      <c r="S2" s="198">
        <f>ROUND(N(data!C73), 0)</f>
        <v>0</v>
      </c>
      <c r="T2" s="198">
        <f>ROUND(N(data!C74), 0)</f>
        <v>15574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1379453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3777</v>
      </c>
      <c r="AC2" s="198">
        <f>ROUND(N(data!C83), 0)</f>
        <v>43466</v>
      </c>
      <c r="AD2" s="198">
        <f>ROUND(N(data!C84), 0)</f>
        <v>0</v>
      </c>
      <c r="AE2" s="198">
        <f>ROUND(N(data!C89), 0)</f>
        <v>12299956</v>
      </c>
      <c r="AF2" s="198">
        <f>ROUND(N(data!C87), 0)</f>
        <v>12139684</v>
      </c>
      <c r="AG2" s="198">
        <f>ROUND(N(data!C90), 0)</f>
        <v>3580</v>
      </c>
      <c r="AH2" s="198">
        <f>ROUND(N(data!C91), 0)</f>
        <v>0</v>
      </c>
      <c r="AI2" s="198">
        <f>ROUND(N(data!C92), 0)</f>
        <v>2024</v>
      </c>
      <c r="AJ2" s="198">
        <f>ROUND(N(data!C93), 0)</f>
        <v>0</v>
      </c>
      <c r="AK2" s="271">
        <f>ROUND(N(data!C94), 2)</f>
        <v>9.57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191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191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16863</v>
      </c>
      <c r="F4" s="271">
        <f>ROUND(N(data!E60), 2)</f>
        <v>135</v>
      </c>
      <c r="G4" s="198">
        <f>ROUND(N(data!E61), 0)</f>
        <v>15049581</v>
      </c>
      <c r="H4" s="198">
        <f>ROUND(N(data!E62), 0)</f>
        <v>1328655</v>
      </c>
      <c r="I4" s="198">
        <f>ROUND(N(data!E63), 0)</f>
        <v>428347</v>
      </c>
      <c r="J4" s="198">
        <f>ROUND(N(data!E64), 0)</f>
        <v>901312</v>
      </c>
      <c r="K4" s="198">
        <f>ROUND(N(data!E65), 0)</f>
        <v>0</v>
      </c>
      <c r="L4" s="198">
        <f>ROUND(N(data!E66), 0)</f>
        <v>169278</v>
      </c>
      <c r="M4" s="198">
        <f>ROUND(N(data!E67), 0)</f>
        <v>38556</v>
      </c>
      <c r="N4" s="198">
        <f>ROUND(N(data!E68), 0)</f>
        <v>68152</v>
      </c>
      <c r="O4" s="198">
        <f>ROUND(N(data!E69), 0)</f>
        <v>12279682</v>
      </c>
      <c r="P4" s="198">
        <f>ROUND(N(data!E70), 0)</f>
        <v>2314</v>
      </c>
      <c r="Q4" s="198">
        <f>ROUND(N(data!E71), 0)</f>
        <v>1031871</v>
      </c>
      <c r="R4" s="198">
        <f>ROUND(N(data!E72), 0)</f>
        <v>228</v>
      </c>
      <c r="S4" s="198">
        <f>ROUND(N(data!E73), 0)</f>
        <v>0</v>
      </c>
      <c r="T4" s="198">
        <f>ROUND(N(data!E74), 0)</f>
        <v>149577</v>
      </c>
      <c r="U4" s="198">
        <f>ROUND(N(data!E75), 0)</f>
        <v>0</v>
      </c>
      <c r="V4" s="198">
        <f>ROUND(N(data!E76), 0)</f>
        <v>0</v>
      </c>
      <c r="W4" s="198">
        <f>ROUND(N(data!E77), 0)</f>
        <v>12659</v>
      </c>
      <c r="X4" s="198">
        <f>ROUND(N(data!E78), 0)</f>
        <v>10188344</v>
      </c>
      <c r="Y4" s="198">
        <f>ROUND(N(data!E79), 0)</f>
        <v>16694</v>
      </c>
      <c r="Z4" s="198">
        <f>ROUND(N(data!E80), 0)</f>
        <v>700</v>
      </c>
      <c r="AA4" s="198">
        <f>ROUND(N(data!E81), 0)</f>
        <v>0</v>
      </c>
      <c r="AB4" s="198">
        <f>ROUND(N(data!E82), 0)</f>
        <v>4858</v>
      </c>
      <c r="AC4" s="198">
        <f>ROUND(N(data!E83), 0)</f>
        <v>872437</v>
      </c>
      <c r="AD4" s="198">
        <f>ROUND(N(data!E84), 0)</f>
        <v>0</v>
      </c>
      <c r="AE4" s="198">
        <f>ROUND(N(data!E89), 0)</f>
        <v>100052238</v>
      </c>
      <c r="AF4" s="198">
        <f>ROUND(N(data!E87), 0)</f>
        <v>83836536</v>
      </c>
      <c r="AG4" s="198">
        <f>ROUND(N(data!E90), 0)</f>
        <v>28671</v>
      </c>
      <c r="AH4" s="198">
        <f>ROUND(N(data!E91), 0)</f>
        <v>0</v>
      </c>
      <c r="AI4" s="198">
        <f>ROUND(N(data!E92), 0)</f>
        <v>16212</v>
      </c>
      <c r="AJ4" s="198">
        <f>ROUND(N(data!E93), 0)</f>
        <v>0</v>
      </c>
      <c r="AK4" s="271">
        <f>ROUND(N(data!E94), 2)</f>
        <v>91.18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191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191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191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191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191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1004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5557</v>
      </c>
      <c r="AF9" s="198">
        <f>ROUND(N(data!J87), 0)</f>
        <v>5557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191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191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191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191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191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596</v>
      </c>
      <c r="F14" s="271">
        <f>ROUND(N(data!O60), 2)</f>
        <v>31.79</v>
      </c>
      <c r="G14" s="198">
        <f>ROUND(N(data!O61), 0)</f>
        <v>4725240</v>
      </c>
      <c r="H14" s="198">
        <f>ROUND(N(data!O62), 0)</f>
        <v>430085</v>
      </c>
      <c r="I14" s="198">
        <f>ROUND(N(data!O63), 0)</f>
        <v>0</v>
      </c>
      <c r="J14" s="198">
        <f>ROUND(N(data!O64), 0)</f>
        <v>455917</v>
      </c>
      <c r="K14" s="198">
        <f>ROUND(N(data!O65), 0)</f>
        <v>0</v>
      </c>
      <c r="L14" s="198">
        <f>ROUND(N(data!O66), 0)</f>
        <v>205047</v>
      </c>
      <c r="M14" s="198">
        <f>ROUND(N(data!O67), 0)</f>
        <v>51677</v>
      </c>
      <c r="N14" s="198">
        <f>ROUND(N(data!O68), 0)</f>
        <v>0</v>
      </c>
      <c r="O14" s="198">
        <f>ROUND(N(data!O69), 0)</f>
        <v>3197281</v>
      </c>
      <c r="P14" s="198">
        <f>ROUND(N(data!O70), 0)</f>
        <v>136</v>
      </c>
      <c r="Q14" s="198">
        <f>ROUND(N(data!O71), 0)</f>
        <v>-55542</v>
      </c>
      <c r="R14" s="198">
        <f>ROUND(N(data!O72), 0)</f>
        <v>50</v>
      </c>
      <c r="S14" s="198">
        <f>ROUND(N(data!O73), 0)</f>
        <v>0</v>
      </c>
      <c r="T14" s="198">
        <f>ROUND(N(data!O74), 0)</f>
        <v>50279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3198918</v>
      </c>
      <c r="Y14" s="198">
        <f>ROUND(N(data!O79), 0)</f>
        <v>0</v>
      </c>
      <c r="Z14" s="198">
        <f>ROUND(N(data!O80), 0)</f>
        <v>2056</v>
      </c>
      <c r="AA14" s="198">
        <f>ROUND(N(data!O81), 0)</f>
        <v>0</v>
      </c>
      <c r="AB14" s="198">
        <f>ROUND(N(data!O82), 0)</f>
        <v>181</v>
      </c>
      <c r="AC14" s="198">
        <f>ROUND(N(data!O83), 0)</f>
        <v>1203</v>
      </c>
      <c r="AD14" s="198">
        <f>ROUND(N(data!O84), 0)</f>
        <v>0</v>
      </c>
      <c r="AE14" s="198">
        <f>ROUND(N(data!O89), 0)</f>
        <v>19705217</v>
      </c>
      <c r="AF14" s="198">
        <f>ROUND(N(data!O87), 0)</f>
        <v>17981948</v>
      </c>
      <c r="AG14" s="198">
        <f>ROUND(N(data!O90), 0)</f>
        <v>7471</v>
      </c>
      <c r="AH14" s="198">
        <f>ROUND(N(data!O91), 0)</f>
        <v>0</v>
      </c>
      <c r="AI14" s="198">
        <f>ROUND(N(data!O92), 0)</f>
        <v>4224</v>
      </c>
      <c r="AJ14" s="198">
        <f>ROUND(N(data!O93), 0)</f>
        <v>0</v>
      </c>
      <c r="AK14" s="271">
        <f>ROUND(N(data!O94), 2)</f>
        <v>20.5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191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43.68</v>
      </c>
      <c r="G15" s="198">
        <f>ROUND(N(data!P61), 0)</f>
        <v>5303093</v>
      </c>
      <c r="H15" s="198">
        <f>ROUND(N(data!P62), 0)</f>
        <v>522845</v>
      </c>
      <c r="I15" s="198">
        <f>ROUND(N(data!P63), 0)</f>
        <v>32500</v>
      </c>
      <c r="J15" s="198">
        <f>ROUND(N(data!P64), 0)</f>
        <v>2161940</v>
      </c>
      <c r="K15" s="198">
        <f>ROUND(N(data!P65), 0)</f>
        <v>0</v>
      </c>
      <c r="L15" s="198">
        <f>ROUND(N(data!P66), 0)</f>
        <v>67826</v>
      </c>
      <c r="M15" s="198">
        <f>ROUND(N(data!P67), 0)</f>
        <v>245271</v>
      </c>
      <c r="N15" s="198">
        <f>ROUND(N(data!P68), 0)</f>
        <v>0</v>
      </c>
      <c r="O15" s="198">
        <f>ROUND(N(data!P69), 0)</f>
        <v>3780768</v>
      </c>
      <c r="P15" s="198">
        <f>ROUND(N(data!P70), 0)</f>
        <v>319</v>
      </c>
      <c r="Q15" s="198">
        <f>ROUND(N(data!P71), 0)</f>
        <v>136381</v>
      </c>
      <c r="R15" s="198">
        <f>ROUND(N(data!P72), 0)</f>
        <v>50</v>
      </c>
      <c r="S15" s="198">
        <f>ROUND(N(data!P73), 0)</f>
        <v>0</v>
      </c>
      <c r="T15" s="198">
        <f>ROUND(N(data!P74), 0)</f>
        <v>32487</v>
      </c>
      <c r="U15" s="198">
        <f>ROUND(N(data!P75), 0)</f>
        <v>0</v>
      </c>
      <c r="V15" s="198">
        <f>ROUND(N(data!P76), 0)</f>
        <v>0</v>
      </c>
      <c r="W15" s="198">
        <f>ROUND(N(data!P77), 0)</f>
        <v>14295</v>
      </c>
      <c r="X15" s="198">
        <f>ROUND(N(data!P78), 0)</f>
        <v>3590116</v>
      </c>
      <c r="Y15" s="198">
        <f>ROUND(N(data!P79), 0)</f>
        <v>0</v>
      </c>
      <c r="Z15" s="198">
        <f>ROUND(N(data!P80), 0)</f>
        <v>1395</v>
      </c>
      <c r="AA15" s="198">
        <f>ROUND(N(data!P81), 0)</f>
        <v>0</v>
      </c>
      <c r="AB15" s="198">
        <f>ROUND(N(data!P82), 0)</f>
        <v>72</v>
      </c>
      <c r="AC15" s="198">
        <f>ROUND(N(data!P83), 0)</f>
        <v>5653</v>
      </c>
      <c r="AD15" s="198">
        <f>ROUND(N(data!P84), 0)</f>
        <v>0</v>
      </c>
      <c r="AE15" s="198">
        <f>ROUND(N(data!P89), 0)</f>
        <v>80410435</v>
      </c>
      <c r="AF15" s="198">
        <f>ROUND(N(data!P87), 0)</f>
        <v>20893861</v>
      </c>
      <c r="AG15" s="198">
        <f>ROUND(N(data!P90), 0)</f>
        <v>13730</v>
      </c>
      <c r="AH15" s="198">
        <f>ROUND(N(data!P91), 0)</f>
        <v>0</v>
      </c>
      <c r="AI15" s="198">
        <f>ROUND(N(data!P92), 0)</f>
        <v>7764</v>
      </c>
      <c r="AJ15" s="198">
        <f>ROUND(N(data!P93), 0)</f>
        <v>0</v>
      </c>
      <c r="AK15" s="271">
        <f>ROUND(N(data!P94), 2)</f>
        <v>22.05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191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4.29</v>
      </c>
      <c r="G16" s="198">
        <f>ROUND(N(data!Q61), 0)</f>
        <v>718935</v>
      </c>
      <c r="H16" s="198">
        <f>ROUND(N(data!Q62), 0)</f>
        <v>75316</v>
      </c>
      <c r="I16" s="198">
        <f>ROUND(N(data!Q63), 0)</f>
        <v>0</v>
      </c>
      <c r="J16" s="198">
        <f>ROUND(N(data!Q64), 0)</f>
        <v>17103</v>
      </c>
      <c r="K16" s="198">
        <f>ROUND(N(data!Q65), 0)</f>
        <v>0</v>
      </c>
      <c r="L16" s="198">
        <f>ROUND(N(data!Q66), 0)</f>
        <v>942</v>
      </c>
      <c r="M16" s="198">
        <f>ROUND(N(data!Q67), 0)</f>
        <v>594</v>
      </c>
      <c r="N16" s="198">
        <f>ROUND(N(data!Q68), 0)</f>
        <v>0</v>
      </c>
      <c r="O16" s="198">
        <f>ROUND(N(data!Q69), 0)</f>
        <v>486737</v>
      </c>
      <c r="P16" s="198">
        <f>ROUND(N(data!Q70), 0)</f>
        <v>29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486708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8631220</v>
      </c>
      <c r="AF16" s="198">
        <f>ROUND(N(data!Q87), 0)</f>
        <v>2396987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3.46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191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2392998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722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186382</v>
      </c>
      <c r="AF17" s="198">
        <f>ROUND(N(data!R87), 0)</f>
        <v>176887</v>
      </c>
      <c r="AG17" s="198">
        <f>ROUND(N(data!R90), 0)</f>
        <v>422</v>
      </c>
      <c r="AH17" s="198">
        <f>ROUND(N(data!R91), 0)</f>
        <v>0</v>
      </c>
      <c r="AI17" s="198">
        <f>ROUND(N(data!R92), 0)</f>
        <v>239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191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4344502</v>
      </c>
      <c r="K18" s="198">
        <f>ROUND(N(data!S65), 0)</f>
        <v>0</v>
      </c>
      <c r="L18" s="198">
        <f>ROUND(N(data!S66), 0)</f>
        <v>87164</v>
      </c>
      <c r="M18" s="198">
        <f>ROUND(N(data!S67), 0)</f>
        <v>-1334</v>
      </c>
      <c r="N18" s="198">
        <f>ROUND(N(data!S68), 0)</f>
        <v>0</v>
      </c>
      <c r="O18" s="198">
        <f>ROUND(N(data!S69), 0)</f>
        <v>80573</v>
      </c>
      <c r="P18" s="198">
        <f>ROUND(N(data!S70), 0)</f>
        <v>215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41036</v>
      </c>
      <c r="U18" s="198">
        <f>ROUND(N(data!S75), 0)</f>
        <v>0</v>
      </c>
      <c r="V18" s="198">
        <f>ROUND(N(data!S76), 0)</f>
        <v>0</v>
      </c>
      <c r="W18" s="198">
        <f>ROUND(N(data!S77), 0)</f>
        <v>29480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9842</v>
      </c>
      <c r="AD18" s="198">
        <f>ROUND(N(data!S84), 0)</f>
        <v>0</v>
      </c>
      <c r="AE18" s="198">
        <f>ROUND(N(data!S89), 0)</f>
        <v>28551802</v>
      </c>
      <c r="AF18" s="198">
        <f>ROUND(N(data!S87), 0)</f>
        <v>8912128</v>
      </c>
      <c r="AG18" s="198">
        <f>ROUND(N(data!S90), 0)</f>
        <v>510</v>
      </c>
      <c r="AH18" s="198">
        <f>ROUND(N(data!S91), 0)</f>
        <v>0</v>
      </c>
      <c r="AI18" s="198">
        <f>ROUND(N(data!S92), 0)</f>
        <v>288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191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191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37.47</v>
      </c>
      <c r="G20" s="198">
        <f>ROUND(N(data!U61), 0)</f>
        <v>3167559</v>
      </c>
      <c r="H20" s="198">
        <f>ROUND(N(data!U62), 0)</f>
        <v>346864</v>
      </c>
      <c r="I20" s="198">
        <f>ROUND(N(data!U63), 0)</f>
        <v>46550</v>
      </c>
      <c r="J20" s="198">
        <f>ROUND(N(data!U64), 0)</f>
        <v>1748118</v>
      </c>
      <c r="K20" s="198">
        <f>ROUND(N(data!U65), 0)</f>
        <v>0</v>
      </c>
      <c r="L20" s="198">
        <f>ROUND(N(data!U66), 0)</f>
        <v>2028414</v>
      </c>
      <c r="M20" s="198">
        <f>ROUND(N(data!U67), 0)</f>
        <v>59530</v>
      </c>
      <c r="N20" s="198">
        <f>ROUND(N(data!U68), 0)</f>
        <v>164187</v>
      </c>
      <c r="O20" s="198">
        <f>ROUND(N(data!U69), 0)</f>
        <v>2527737</v>
      </c>
      <c r="P20" s="198">
        <f>ROUND(N(data!U70), 0)</f>
        <v>335245</v>
      </c>
      <c r="Q20" s="198">
        <f>ROUND(N(data!U71), 0)</f>
        <v>-23589</v>
      </c>
      <c r="R20" s="198">
        <f>ROUND(N(data!U72), 0)</f>
        <v>628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24819</v>
      </c>
      <c r="X20" s="198">
        <f>ROUND(N(data!U78), 0)</f>
        <v>2144391</v>
      </c>
      <c r="Y20" s="198">
        <f>ROUND(N(data!U79), 0)</f>
        <v>0</v>
      </c>
      <c r="Z20" s="198">
        <f>ROUND(N(data!U80), 0)</f>
        <v>0</v>
      </c>
      <c r="AA20" s="198">
        <f>ROUND(N(data!U81), 0)</f>
        <v>371</v>
      </c>
      <c r="AB20" s="198">
        <f>ROUND(N(data!U82), 0)</f>
        <v>1938</v>
      </c>
      <c r="AC20" s="198">
        <f>ROUND(N(data!U83), 0)</f>
        <v>43934</v>
      </c>
      <c r="AD20" s="198">
        <f>ROUND(N(data!U84), 0)</f>
        <v>57650</v>
      </c>
      <c r="AE20" s="198">
        <f>ROUND(N(data!U89), 0)</f>
        <v>78607252</v>
      </c>
      <c r="AF20" s="198">
        <f>ROUND(N(data!U87), 0)</f>
        <v>26349500</v>
      </c>
      <c r="AG20" s="198">
        <f>ROUND(N(data!U90), 0)</f>
        <v>3640</v>
      </c>
      <c r="AH20" s="198">
        <f>ROUND(N(data!U91), 0)</f>
        <v>0</v>
      </c>
      <c r="AI20" s="198">
        <f>ROUND(N(data!U92), 0)</f>
        <v>2058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191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4.7300000000000004</v>
      </c>
      <c r="G21" s="198">
        <f>ROUND(N(data!V61), 0)</f>
        <v>304464</v>
      </c>
      <c r="H21" s="198">
        <f>ROUND(N(data!V62), 0)</f>
        <v>19859</v>
      </c>
      <c r="I21" s="198">
        <f>ROUND(N(data!V63), 0)</f>
        <v>1745</v>
      </c>
      <c r="J21" s="198">
        <f>ROUND(N(data!V64), 0)</f>
        <v>57727</v>
      </c>
      <c r="K21" s="198">
        <f>ROUND(N(data!V65), 0)</f>
        <v>0</v>
      </c>
      <c r="L21" s="198">
        <f>ROUND(N(data!V66), 0)</f>
        <v>89</v>
      </c>
      <c r="M21" s="198">
        <f>ROUND(N(data!V67), 0)</f>
        <v>15104</v>
      </c>
      <c r="N21" s="198">
        <f>ROUND(N(data!V68), 0)</f>
        <v>0</v>
      </c>
      <c r="O21" s="198">
        <f>ROUND(N(data!V69), 0)</f>
        <v>420521</v>
      </c>
      <c r="P21" s="198">
        <f>ROUND(N(data!V70), 0)</f>
        <v>0</v>
      </c>
      <c r="Q21" s="198">
        <f>ROUND(N(data!V71), 0)</f>
        <v>214331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206118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72</v>
      </c>
      <c r="AC21" s="198">
        <f>ROUND(N(data!V83), 0)</f>
        <v>0</v>
      </c>
      <c r="AD21" s="198">
        <f>ROUND(N(data!V84), 0)</f>
        <v>0</v>
      </c>
      <c r="AE21" s="198">
        <f>ROUND(N(data!V89), 0)</f>
        <v>12025298</v>
      </c>
      <c r="AF21" s="198">
        <f>ROUND(N(data!V87), 0)</f>
        <v>4631481</v>
      </c>
      <c r="AG21" s="198">
        <f>ROUND(N(data!V90), 0)</f>
        <v>135</v>
      </c>
      <c r="AH21" s="198">
        <f>ROUND(N(data!V91), 0)</f>
        <v>0</v>
      </c>
      <c r="AI21" s="198">
        <f>ROUND(N(data!V92), 0)</f>
        <v>76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191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3.06</v>
      </c>
      <c r="G22" s="198">
        <f>ROUND(N(data!W61), 0)</f>
        <v>370093</v>
      </c>
      <c r="H22" s="198">
        <f>ROUND(N(data!W62), 0)</f>
        <v>37825</v>
      </c>
      <c r="I22" s="198">
        <f>ROUND(N(data!W63), 0)</f>
        <v>3967</v>
      </c>
      <c r="J22" s="198">
        <f>ROUND(N(data!W64), 0)</f>
        <v>31711</v>
      </c>
      <c r="K22" s="198">
        <f>ROUND(N(data!W65), 0)</f>
        <v>0</v>
      </c>
      <c r="L22" s="198">
        <f>ROUND(N(data!W66), 0)</f>
        <v>15102</v>
      </c>
      <c r="M22" s="198">
        <f>ROUND(N(data!W67), 0)</f>
        <v>166689</v>
      </c>
      <c r="N22" s="198">
        <f>ROUND(N(data!W68), 0)</f>
        <v>0</v>
      </c>
      <c r="O22" s="198">
        <f>ROUND(N(data!W69), 0)</f>
        <v>253602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2830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250547</v>
      </c>
      <c r="Y22" s="198">
        <f>ROUND(N(data!W79), 0)</f>
        <v>0</v>
      </c>
      <c r="Z22" s="198">
        <f>ROUND(N(data!W80), 0)</f>
        <v>225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6651651</v>
      </c>
      <c r="AF22" s="198">
        <f>ROUND(N(data!W87), 0)</f>
        <v>1017615</v>
      </c>
      <c r="AG22" s="198">
        <f>ROUND(N(data!W90), 0)</f>
        <v>1374</v>
      </c>
      <c r="AH22" s="198">
        <f>ROUND(N(data!W91), 0)</f>
        <v>0</v>
      </c>
      <c r="AI22" s="198">
        <f>ROUND(N(data!W92), 0)</f>
        <v>777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191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0</v>
      </c>
      <c r="G23" s="198">
        <f>ROUND(N(data!X61), 0)</f>
        <v>208</v>
      </c>
      <c r="H23" s="198">
        <f>ROUND(N(data!X62), 0)</f>
        <v>0</v>
      </c>
      <c r="I23" s="198">
        <f>ROUND(N(data!X63), 0)</f>
        <v>-12278</v>
      </c>
      <c r="J23" s="198">
        <f>ROUND(N(data!X64), 0)</f>
        <v>234976</v>
      </c>
      <c r="K23" s="198">
        <f>ROUND(N(data!X65), 0)</f>
        <v>0</v>
      </c>
      <c r="L23" s="198">
        <f>ROUND(N(data!X66), 0)</f>
        <v>35298</v>
      </c>
      <c r="M23" s="198">
        <f>ROUND(N(data!X67), 0)</f>
        <v>0</v>
      </c>
      <c r="N23" s="198">
        <f>ROUND(N(data!X68), 0)</f>
        <v>0</v>
      </c>
      <c r="O23" s="198">
        <f>ROUND(N(data!X69), 0)</f>
        <v>-850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141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-991</v>
      </c>
      <c r="AC23" s="198">
        <f>ROUND(N(data!X83), 0)</f>
        <v>0</v>
      </c>
      <c r="AD23" s="198">
        <f>ROUND(N(data!X84), 0)</f>
        <v>0</v>
      </c>
      <c r="AE23" s="198">
        <f>ROUND(N(data!X89), 0)</f>
        <v>53839692</v>
      </c>
      <c r="AF23" s="198">
        <f>ROUND(N(data!X87), 0)</f>
        <v>12895014</v>
      </c>
      <c r="AG23" s="198">
        <f>ROUND(N(data!X90), 0)</f>
        <v>559</v>
      </c>
      <c r="AH23" s="198">
        <f>ROUND(N(data!X91), 0)</f>
        <v>0</v>
      </c>
      <c r="AI23" s="198">
        <f>ROUND(N(data!X92), 0)</f>
        <v>316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191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44.79</v>
      </c>
      <c r="G24" s="198">
        <f>ROUND(N(data!Y61), 0)</f>
        <v>3977524</v>
      </c>
      <c r="H24" s="198">
        <f>ROUND(N(data!Y62), 0)</f>
        <v>430477</v>
      </c>
      <c r="I24" s="198">
        <f>ROUND(N(data!Y63), 0)</f>
        <v>407978</v>
      </c>
      <c r="J24" s="198">
        <f>ROUND(N(data!Y64), 0)</f>
        <v>148822</v>
      </c>
      <c r="K24" s="198">
        <f>ROUND(N(data!Y65), 0)</f>
        <v>0</v>
      </c>
      <c r="L24" s="198">
        <f>ROUND(N(data!Y66), 0)</f>
        <v>247386</v>
      </c>
      <c r="M24" s="198">
        <f>ROUND(N(data!Y67), 0)</f>
        <v>269369</v>
      </c>
      <c r="N24" s="198">
        <f>ROUND(N(data!Y68), 0)</f>
        <v>79082</v>
      </c>
      <c r="O24" s="198">
        <f>ROUND(N(data!Y69), 0)</f>
        <v>3322608</v>
      </c>
      <c r="P24" s="198">
        <f>ROUND(N(data!Y70), 0)</f>
        <v>0</v>
      </c>
      <c r="Q24" s="198">
        <f>ROUND(N(data!Y71), 0)</f>
        <v>500090</v>
      </c>
      <c r="R24" s="198">
        <f>ROUND(N(data!Y72), 0)</f>
        <v>15147</v>
      </c>
      <c r="S24" s="198">
        <f>ROUND(N(data!Y73), 0)</f>
        <v>0</v>
      </c>
      <c r="T24" s="198">
        <f>ROUND(N(data!Y74), 0)</f>
        <v>83444</v>
      </c>
      <c r="U24" s="198">
        <f>ROUND(N(data!Y75), 0)</f>
        <v>0</v>
      </c>
      <c r="V24" s="198">
        <f>ROUND(N(data!Y76), 0)</f>
        <v>0</v>
      </c>
      <c r="W24" s="198">
        <f>ROUND(N(data!Y77), 0)</f>
        <v>19695</v>
      </c>
      <c r="X24" s="198">
        <f>ROUND(N(data!Y78), 0)</f>
        <v>2692725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1082</v>
      </c>
      <c r="AC24" s="198">
        <f>ROUND(N(data!Y83), 0)</f>
        <v>10425</v>
      </c>
      <c r="AD24" s="198">
        <f>ROUND(N(data!Y84), 0)</f>
        <v>15400</v>
      </c>
      <c r="AE24" s="198">
        <f>ROUND(N(data!Y89), 0)</f>
        <v>50182450</v>
      </c>
      <c r="AF24" s="198">
        <f>ROUND(N(data!Y87), 0)</f>
        <v>3968948</v>
      </c>
      <c r="AG24" s="198">
        <f>ROUND(N(data!Y90), 0)</f>
        <v>4439</v>
      </c>
      <c r="AH24" s="198">
        <f>ROUND(N(data!Y91), 0)</f>
        <v>0</v>
      </c>
      <c r="AI24" s="198">
        <f>ROUND(N(data!Y92), 0)</f>
        <v>2510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191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90.94</v>
      </c>
      <c r="G25" s="198">
        <f>ROUND(N(data!Z61), 0)</f>
        <v>7838891</v>
      </c>
      <c r="H25" s="198">
        <f>ROUND(N(data!Z62), 0)</f>
        <v>789347</v>
      </c>
      <c r="I25" s="198">
        <f>ROUND(N(data!Z63), 0)</f>
        <v>110660</v>
      </c>
      <c r="J25" s="198">
        <f>ROUND(N(data!Z64), 0)</f>
        <v>1150483</v>
      </c>
      <c r="K25" s="198">
        <f>ROUND(N(data!Z65), 0)</f>
        <v>0</v>
      </c>
      <c r="L25" s="198">
        <f>ROUND(N(data!Z66), 0)</f>
        <v>1916695</v>
      </c>
      <c r="M25" s="198">
        <f>ROUND(N(data!Z67), 0)</f>
        <v>276869</v>
      </c>
      <c r="N25" s="198">
        <f>ROUND(N(data!Z68), 0)</f>
        <v>1275516</v>
      </c>
      <c r="O25" s="198">
        <f>ROUND(N(data!Z69), 0)</f>
        <v>5753512</v>
      </c>
      <c r="P25" s="198">
        <f>ROUND(N(data!Z70), 0)</f>
        <v>0</v>
      </c>
      <c r="Q25" s="198">
        <f>ROUND(N(data!Z71), 0)</f>
        <v>150347</v>
      </c>
      <c r="R25" s="198">
        <f>ROUND(N(data!Z72), 0)</f>
        <v>4157</v>
      </c>
      <c r="S25" s="198">
        <f>ROUND(N(data!Z73), 0)</f>
        <v>3097</v>
      </c>
      <c r="T25" s="198">
        <f>ROUND(N(data!Z74), 0)</f>
        <v>20478</v>
      </c>
      <c r="U25" s="198">
        <f>ROUND(N(data!Z75), 0)</f>
        <v>0</v>
      </c>
      <c r="V25" s="198">
        <f>ROUND(N(data!Z76), 0)</f>
        <v>0</v>
      </c>
      <c r="W25" s="198">
        <f>ROUND(N(data!Z77), 0)</f>
        <v>151588</v>
      </c>
      <c r="X25" s="198">
        <f>ROUND(N(data!Z78), 0)</f>
        <v>5306813</v>
      </c>
      <c r="Y25" s="198">
        <f>ROUND(N(data!Z79), 0)</f>
        <v>0</v>
      </c>
      <c r="Z25" s="198">
        <f>ROUND(N(data!Z80), 0)</f>
        <v>0</v>
      </c>
      <c r="AA25" s="198">
        <f>ROUND(N(data!Z81), 0)</f>
        <v>2551</v>
      </c>
      <c r="AB25" s="198">
        <f>ROUND(N(data!Z82), 0)</f>
        <v>63438</v>
      </c>
      <c r="AC25" s="198">
        <f>ROUND(N(data!Z83), 0)</f>
        <v>51043</v>
      </c>
      <c r="AD25" s="198">
        <f>ROUND(N(data!Z84), 0)</f>
        <v>3951159</v>
      </c>
      <c r="AE25" s="198">
        <f>ROUND(N(data!Z89), 0)</f>
        <v>111158126</v>
      </c>
      <c r="AF25" s="198">
        <f>ROUND(N(data!Z87), 0)</f>
        <v>54903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15.9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191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2</v>
      </c>
      <c r="G26" s="198">
        <f>ROUND(N(data!AA61), 0)</f>
        <v>264801</v>
      </c>
      <c r="H26" s="198">
        <f>ROUND(N(data!AA62), 0)</f>
        <v>24700</v>
      </c>
      <c r="I26" s="198">
        <f>ROUND(N(data!AA63), 0)</f>
        <v>2004</v>
      </c>
      <c r="J26" s="198">
        <f>ROUND(N(data!AA64), 0)</f>
        <v>141327</v>
      </c>
      <c r="K26" s="198">
        <f>ROUND(N(data!AA65), 0)</f>
        <v>0</v>
      </c>
      <c r="L26" s="198">
        <f>ROUND(N(data!AA66), 0)</f>
        <v>22767</v>
      </c>
      <c r="M26" s="198">
        <f>ROUND(N(data!AA67), 0)</f>
        <v>38335</v>
      </c>
      <c r="N26" s="198">
        <f>ROUND(N(data!AA68), 0)</f>
        <v>0</v>
      </c>
      <c r="O26" s="198">
        <f>ROUND(N(data!AA69), 0)</f>
        <v>179266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179266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4486664</v>
      </c>
      <c r="AF26" s="198">
        <f>ROUND(N(data!AA87), 0)</f>
        <v>608479</v>
      </c>
      <c r="AG26" s="198">
        <f>ROUND(N(data!AA90), 0)</f>
        <v>766</v>
      </c>
      <c r="AH26" s="198">
        <f>ROUND(N(data!AA91), 0)</f>
        <v>0</v>
      </c>
      <c r="AI26" s="198">
        <f>ROUND(N(data!AA92), 0)</f>
        <v>433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191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32.4</v>
      </c>
      <c r="G27" s="198">
        <f>ROUND(N(data!AB61), 0)</f>
        <v>4088339</v>
      </c>
      <c r="H27" s="198">
        <f>ROUND(N(data!AB62), 0)</f>
        <v>375764</v>
      </c>
      <c r="I27" s="198">
        <f>ROUND(N(data!AB63), 0)</f>
        <v>0</v>
      </c>
      <c r="J27" s="198">
        <f>ROUND(N(data!AB64), 0)</f>
        <v>57629620</v>
      </c>
      <c r="K27" s="198">
        <f>ROUND(N(data!AB65), 0)</f>
        <v>0</v>
      </c>
      <c r="L27" s="198">
        <f>ROUND(N(data!AB66), 0)</f>
        <v>1436618</v>
      </c>
      <c r="M27" s="198">
        <f>ROUND(N(data!AB67), 0)</f>
        <v>22830</v>
      </c>
      <c r="N27" s="198">
        <f>ROUND(N(data!AB68), 0)</f>
        <v>295114</v>
      </c>
      <c r="O27" s="198">
        <f>ROUND(N(data!AB69), 0)</f>
        <v>2889036</v>
      </c>
      <c r="P27" s="198">
        <f>ROUND(N(data!AB70), 0)</f>
        <v>0</v>
      </c>
      <c r="Q27" s="198">
        <f>ROUND(N(data!AB71), 0)</f>
        <v>0</v>
      </c>
      <c r="R27" s="198">
        <f>ROUND(N(data!AB72), 0)</f>
        <v>6712</v>
      </c>
      <c r="S27" s="198">
        <f>ROUND(N(data!AB73), 0)</f>
        <v>0</v>
      </c>
      <c r="T27" s="198">
        <f>ROUND(N(data!AB74), 0)</f>
        <v>2658</v>
      </c>
      <c r="U27" s="198">
        <f>ROUND(N(data!AB75), 0)</f>
        <v>0</v>
      </c>
      <c r="V27" s="198">
        <f>ROUND(N(data!AB76), 0)</f>
        <v>0</v>
      </c>
      <c r="W27" s="198">
        <f>ROUND(N(data!AB77), 0)</f>
        <v>92973</v>
      </c>
      <c r="X27" s="198">
        <f>ROUND(N(data!AB78), 0)</f>
        <v>2767745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2299</v>
      </c>
      <c r="AC27" s="198">
        <f>ROUND(N(data!AB83), 0)</f>
        <v>16649</v>
      </c>
      <c r="AD27" s="198">
        <f>ROUND(N(data!AB84), 0)</f>
        <v>7542326</v>
      </c>
      <c r="AE27" s="198">
        <f>ROUND(N(data!AB89), 0)</f>
        <v>401765368</v>
      </c>
      <c r="AF27" s="198">
        <f>ROUND(N(data!AB87), 0)</f>
        <v>20086910</v>
      </c>
      <c r="AG27" s="198">
        <f>ROUND(N(data!AB90), 0)</f>
        <v>2238</v>
      </c>
      <c r="AH27" s="198">
        <f>ROUND(N(data!AB91), 0)</f>
        <v>0</v>
      </c>
      <c r="AI27" s="198">
        <f>ROUND(N(data!AB92), 0)</f>
        <v>1265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191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19.48</v>
      </c>
      <c r="G28" s="198">
        <f>ROUND(N(data!AC61), 0)</f>
        <v>1758556</v>
      </c>
      <c r="H28" s="198">
        <f>ROUND(N(data!AC62), 0)</f>
        <v>205572</v>
      </c>
      <c r="I28" s="198">
        <f>ROUND(N(data!AC63), 0)</f>
        <v>409</v>
      </c>
      <c r="J28" s="198">
        <f>ROUND(N(data!AC64), 0)</f>
        <v>288875</v>
      </c>
      <c r="K28" s="198">
        <f>ROUND(N(data!AC65), 0)</f>
        <v>0</v>
      </c>
      <c r="L28" s="198">
        <f>ROUND(N(data!AC66), 0)</f>
        <v>12368</v>
      </c>
      <c r="M28" s="198">
        <f>ROUND(N(data!AC67), 0)</f>
        <v>60515</v>
      </c>
      <c r="N28" s="198">
        <f>ROUND(N(data!AC68), 0)</f>
        <v>0</v>
      </c>
      <c r="O28" s="198">
        <f>ROUND(N(data!AC69), 0)</f>
        <v>1197046</v>
      </c>
      <c r="P28" s="198">
        <f>ROUND(N(data!AC70), 0)</f>
        <v>0</v>
      </c>
      <c r="Q28" s="198">
        <f>ROUND(N(data!AC71), 0)</f>
        <v>4320</v>
      </c>
      <c r="R28" s="198">
        <f>ROUND(N(data!AC72), 0)</f>
        <v>1042</v>
      </c>
      <c r="S28" s="198">
        <f>ROUND(N(data!AC73), 0)</f>
        <v>0</v>
      </c>
      <c r="T28" s="198">
        <f>ROUND(N(data!AC74), 0)</f>
        <v>1033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1190516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217</v>
      </c>
      <c r="AC28" s="198">
        <f>ROUND(N(data!AC83), 0)</f>
        <v>-82</v>
      </c>
      <c r="AD28" s="198">
        <f>ROUND(N(data!AC84), 0)</f>
        <v>0</v>
      </c>
      <c r="AE28" s="198">
        <f>ROUND(N(data!AC89), 0)</f>
        <v>35334878</v>
      </c>
      <c r="AF28" s="198">
        <f>ROUND(N(data!AC87), 0)</f>
        <v>27998228</v>
      </c>
      <c r="AG28" s="198">
        <f>ROUND(N(data!AC90), 0)</f>
        <v>1404</v>
      </c>
      <c r="AH28" s="198">
        <f>ROUND(N(data!AC91), 0)</f>
        <v>0</v>
      </c>
      <c r="AI28" s="198">
        <f>ROUND(N(data!AC92), 0)</f>
        <v>794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191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191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8.09</v>
      </c>
      <c r="G30" s="198">
        <f>ROUND(N(data!AE61), 0)</f>
        <v>913546</v>
      </c>
      <c r="H30" s="198">
        <f>ROUND(N(data!AE62), 0)</f>
        <v>109659</v>
      </c>
      <c r="I30" s="198">
        <f>ROUND(N(data!AE63), 0)</f>
        <v>0</v>
      </c>
      <c r="J30" s="198">
        <f>ROUND(N(data!AE64), 0)</f>
        <v>10094</v>
      </c>
      <c r="K30" s="198">
        <f>ROUND(N(data!AE65), 0)</f>
        <v>0</v>
      </c>
      <c r="L30" s="198">
        <f>ROUND(N(data!AE66), 0)</f>
        <v>5515</v>
      </c>
      <c r="M30" s="198">
        <f>ROUND(N(data!AE67), 0)</f>
        <v>3127</v>
      </c>
      <c r="N30" s="198">
        <f>ROUND(N(data!AE68), 0)</f>
        <v>0</v>
      </c>
      <c r="O30" s="198">
        <f>ROUND(N(data!AE69), 0)</f>
        <v>626446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3532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618457</v>
      </c>
      <c r="Y30" s="198">
        <f>ROUND(N(data!AE79), 0)</f>
        <v>0</v>
      </c>
      <c r="Z30" s="198">
        <f>ROUND(N(data!AE80), 0)</f>
        <v>785</v>
      </c>
      <c r="AA30" s="198">
        <f>ROUND(N(data!AE81), 0)</f>
        <v>0</v>
      </c>
      <c r="AB30" s="198">
        <f>ROUND(N(data!AE82), 0)</f>
        <v>0</v>
      </c>
      <c r="AC30" s="198">
        <f>ROUND(N(data!AE83), 0)</f>
        <v>3672</v>
      </c>
      <c r="AD30" s="198">
        <f>ROUND(N(data!AE84), 0)</f>
        <v>0</v>
      </c>
      <c r="AE30" s="198">
        <f>ROUND(N(data!AE89), 0)</f>
        <v>4862890</v>
      </c>
      <c r="AF30" s="198">
        <f>ROUND(N(data!AE87), 0)</f>
        <v>2237027</v>
      </c>
      <c r="AG30" s="198">
        <f>ROUND(N(data!AE90), 0)</f>
        <v>4717</v>
      </c>
      <c r="AH30" s="198">
        <f>ROUND(N(data!AE91), 0)</f>
        <v>0</v>
      </c>
      <c r="AI30" s="198">
        <f>ROUND(N(data!AE92), 0)</f>
        <v>2667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191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191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58.73</v>
      </c>
      <c r="G32" s="198">
        <f>ROUND(N(data!AG61), 0)</f>
        <v>6825140</v>
      </c>
      <c r="H32" s="198">
        <f>ROUND(N(data!AG62), 0)</f>
        <v>695926</v>
      </c>
      <c r="I32" s="198">
        <f>ROUND(N(data!AG63), 0)</f>
        <v>153636</v>
      </c>
      <c r="J32" s="198">
        <f>ROUND(N(data!AG64), 0)</f>
        <v>782021</v>
      </c>
      <c r="K32" s="198">
        <f>ROUND(N(data!AG65), 0)</f>
        <v>0</v>
      </c>
      <c r="L32" s="198">
        <f>ROUND(N(data!AG66), 0)</f>
        <v>242238</v>
      </c>
      <c r="M32" s="198">
        <f>ROUND(N(data!AG67), 0)</f>
        <v>51921</v>
      </c>
      <c r="N32" s="198">
        <f>ROUND(N(data!AG68), 0)</f>
        <v>113</v>
      </c>
      <c r="O32" s="198">
        <f>ROUND(N(data!AG69), 0)</f>
        <v>4644783</v>
      </c>
      <c r="P32" s="198">
        <f>ROUND(N(data!AG70), 0)</f>
        <v>2355</v>
      </c>
      <c r="Q32" s="198">
        <f>ROUND(N(data!AG71), 0)</f>
        <v>-74197</v>
      </c>
      <c r="R32" s="198">
        <f>ROUND(N(data!AG72), 0)</f>
        <v>500</v>
      </c>
      <c r="S32" s="198">
        <f>ROUND(N(data!AG73), 0)</f>
        <v>0</v>
      </c>
      <c r="T32" s="198">
        <f>ROUND(N(data!AG74), 0)</f>
        <v>85737</v>
      </c>
      <c r="U32" s="198">
        <f>ROUND(N(data!AG75), 0)</f>
        <v>0</v>
      </c>
      <c r="V32" s="198">
        <f>ROUND(N(data!AG76), 0)</f>
        <v>0</v>
      </c>
      <c r="W32" s="198">
        <f>ROUND(N(data!AG77), 0)</f>
        <v>2108</v>
      </c>
      <c r="X32" s="198">
        <f>ROUND(N(data!AG78), 0)</f>
        <v>4620519</v>
      </c>
      <c r="Y32" s="198">
        <f>ROUND(N(data!AG79), 0)</f>
        <v>0</v>
      </c>
      <c r="Z32" s="198">
        <f>ROUND(N(data!AG80), 0)</f>
        <v>60</v>
      </c>
      <c r="AA32" s="198">
        <f>ROUND(N(data!AG81), 0)</f>
        <v>0</v>
      </c>
      <c r="AB32" s="198">
        <f>ROUND(N(data!AG82), 0)</f>
        <v>0</v>
      </c>
      <c r="AC32" s="198">
        <f>ROUND(N(data!AG83), 0)</f>
        <v>7701</v>
      </c>
      <c r="AD32" s="198">
        <f>ROUND(N(data!AG84), 0)</f>
        <v>0</v>
      </c>
      <c r="AE32" s="198">
        <f>ROUND(N(data!AG89), 0)</f>
        <v>136029997</v>
      </c>
      <c r="AF32" s="198">
        <f>ROUND(N(data!AG87), 0)</f>
        <v>28385292</v>
      </c>
      <c r="AG32" s="198">
        <f>ROUND(N(data!AG90), 0)</f>
        <v>12944</v>
      </c>
      <c r="AH32" s="198">
        <f>ROUND(N(data!AG91), 0)</f>
        <v>0</v>
      </c>
      <c r="AI32" s="198">
        <f>ROUND(N(data!AG92), 0)</f>
        <v>7319</v>
      </c>
      <c r="AJ32" s="198">
        <f>ROUND(N(data!AG93), 0)</f>
        <v>0</v>
      </c>
      <c r="AK32" s="271">
        <f>ROUND(N(data!AG94), 2)</f>
        <v>35.96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191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191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191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44.01</v>
      </c>
      <c r="G35" s="198">
        <f>ROUND(N(data!AJ61), 0)</f>
        <v>5033986</v>
      </c>
      <c r="H35" s="198">
        <f>ROUND(N(data!AJ62), 0)</f>
        <v>461860</v>
      </c>
      <c r="I35" s="198">
        <f>ROUND(N(data!AJ63), 0)</f>
        <v>23592</v>
      </c>
      <c r="J35" s="198">
        <f>ROUND(N(data!AJ64), 0)</f>
        <v>1583210</v>
      </c>
      <c r="K35" s="198">
        <f>ROUND(N(data!AJ65), 0)</f>
        <v>0</v>
      </c>
      <c r="L35" s="198">
        <f>ROUND(N(data!AJ66), 0)</f>
        <v>220128</v>
      </c>
      <c r="M35" s="198">
        <f>ROUND(N(data!AJ67), 0)</f>
        <v>1445</v>
      </c>
      <c r="N35" s="198">
        <f>ROUND(N(data!AJ68), 0)</f>
        <v>857350</v>
      </c>
      <c r="O35" s="198">
        <f>ROUND(N(data!AJ69), 0)</f>
        <v>5098553</v>
      </c>
      <c r="P35" s="198">
        <f>ROUND(N(data!AJ70), 0)</f>
        <v>1526</v>
      </c>
      <c r="Q35" s="198">
        <f>ROUND(N(data!AJ71), 0)</f>
        <v>17674</v>
      </c>
      <c r="R35" s="198">
        <f>ROUND(N(data!AJ72), 0)</f>
        <v>0</v>
      </c>
      <c r="S35" s="198">
        <f>ROUND(N(data!AJ73), 0)</f>
        <v>0</v>
      </c>
      <c r="T35" s="198">
        <f>ROUND(N(data!AJ74), 0)</f>
        <v>4211</v>
      </c>
      <c r="U35" s="198">
        <f>ROUND(N(data!AJ75), 0)</f>
        <v>0</v>
      </c>
      <c r="V35" s="198">
        <f>ROUND(N(data!AJ76), 0)</f>
        <v>0</v>
      </c>
      <c r="W35" s="198">
        <f>ROUND(N(data!AJ77), 0)</f>
        <v>1613401</v>
      </c>
      <c r="X35" s="198">
        <f>ROUND(N(data!AJ78), 0)</f>
        <v>3407934</v>
      </c>
      <c r="Y35" s="198">
        <f>ROUND(N(data!AJ79), 0)</f>
        <v>0</v>
      </c>
      <c r="Z35" s="198">
        <f>ROUND(N(data!AJ80), 0)</f>
        <v>23726</v>
      </c>
      <c r="AA35" s="198">
        <f>ROUND(N(data!AJ81), 0)</f>
        <v>0</v>
      </c>
      <c r="AB35" s="198">
        <f>ROUND(N(data!AJ82), 0)</f>
        <v>7863</v>
      </c>
      <c r="AC35" s="198">
        <f>ROUND(N(data!AJ83), 0)</f>
        <v>22218</v>
      </c>
      <c r="AD35" s="198">
        <f>ROUND(N(data!AJ84), 0)</f>
        <v>0</v>
      </c>
      <c r="AE35" s="198">
        <f>ROUND(N(data!AJ89), 0)</f>
        <v>44132339</v>
      </c>
      <c r="AF35" s="198">
        <f>ROUND(N(data!AJ87), 0)</f>
        <v>48488</v>
      </c>
      <c r="AG35" s="198">
        <f>ROUND(N(data!AJ90), 0)</f>
        <v>678</v>
      </c>
      <c r="AH35" s="198">
        <f>ROUND(N(data!AJ91), 0)</f>
        <v>0</v>
      </c>
      <c r="AI35" s="198">
        <f>ROUND(N(data!AJ92), 0)</f>
        <v>383</v>
      </c>
      <c r="AJ35" s="198">
        <f>ROUND(N(data!AJ93), 0)</f>
        <v>0</v>
      </c>
      <c r="AK35" s="271">
        <f>ROUND(N(data!AJ94), 2)</f>
        <v>17.61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191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4.0599999999999996</v>
      </c>
      <c r="G36" s="198">
        <f>ROUND(N(data!AK61), 0)</f>
        <v>465413</v>
      </c>
      <c r="H36" s="198">
        <f>ROUND(N(data!AK62), 0)</f>
        <v>49647</v>
      </c>
      <c r="I36" s="198">
        <f>ROUND(N(data!AK63), 0)</f>
        <v>0</v>
      </c>
      <c r="J36" s="198">
        <f>ROUND(N(data!AK64), 0)</f>
        <v>1858</v>
      </c>
      <c r="K36" s="198">
        <f>ROUND(N(data!AK65), 0)</f>
        <v>0</v>
      </c>
      <c r="L36" s="198">
        <f>ROUND(N(data!AK66), 0)</f>
        <v>435</v>
      </c>
      <c r="M36" s="198">
        <f>ROUND(N(data!AK67), 0)</f>
        <v>0</v>
      </c>
      <c r="N36" s="198">
        <f>ROUND(N(data!AK68), 0)</f>
        <v>0</v>
      </c>
      <c r="O36" s="198">
        <f>ROUND(N(data!AK69), 0)</f>
        <v>315724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315078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646</v>
      </c>
      <c r="AD36" s="198">
        <f>ROUND(N(data!AK84), 0)</f>
        <v>0</v>
      </c>
      <c r="AE36" s="198">
        <f>ROUND(N(data!AK89), 0)</f>
        <v>2559239</v>
      </c>
      <c r="AF36" s="198">
        <f>ROUND(N(data!AK87), 0)</f>
        <v>1256735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0.04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191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1.89</v>
      </c>
      <c r="G37" s="198">
        <f>ROUND(N(data!AL61), 0)</f>
        <v>204946</v>
      </c>
      <c r="H37" s="198">
        <f>ROUND(N(data!AL62), 0)</f>
        <v>19429</v>
      </c>
      <c r="I37" s="198">
        <f>ROUND(N(data!AL63), 0)</f>
        <v>0</v>
      </c>
      <c r="J37" s="198">
        <f>ROUND(N(data!AL64), 0)</f>
        <v>3888</v>
      </c>
      <c r="K37" s="198">
        <f>ROUND(N(data!AL65), 0)</f>
        <v>0</v>
      </c>
      <c r="L37" s="198">
        <f>ROUND(N(data!AL66), 0)</f>
        <v>454</v>
      </c>
      <c r="M37" s="198">
        <f>ROUND(N(data!AL67), 0)</f>
        <v>15293</v>
      </c>
      <c r="N37" s="198">
        <f>ROUND(N(data!AL68), 0)</f>
        <v>0</v>
      </c>
      <c r="O37" s="198">
        <f>ROUND(N(data!AL69), 0)</f>
        <v>140545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138745</v>
      </c>
      <c r="Y37" s="198">
        <f>ROUND(N(data!AL79), 0)</f>
        <v>0</v>
      </c>
      <c r="Z37" s="198">
        <f>ROUND(N(data!AL80), 0)</f>
        <v>299</v>
      </c>
      <c r="AA37" s="198">
        <f>ROUND(N(data!AL81), 0)</f>
        <v>0</v>
      </c>
      <c r="AB37" s="198">
        <f>ROUND(N(data!AL82), 0)</f>
        <v>0</v>
      </c>
      <c r="AC37" s="198">
        <f>ROUND(N(data!AL83), 0)</f>
        <v>1501</v>
      </c>
      <c r="AD37" s="198">
        <f>ROUND(N(data!AL84), 0)</f>
        <v>0</v>
      </c>
      <c r="AE37" s="198">
        <f>ROUND(N(data!AL89), 0)</f>
        <v>1529215</v>
      </c>
      <c r="AF37" s="198">
        <f>ROUND(N(data!AL87), 0)</f>
        <v>610404</v>
      </c>
      <c r="AG37" s="198">
        <f>ROUND(N(data!AL90), 0)</f>
        <v>138</v>
      </c>
      <c r="AH37" s="198">
        <f>ROUND(N(data!AL91), 0)</f>
        <v>0</v>
      </c>
      <c r="AI37" s="198">
        <f>ROUND(N(data!AL92), 0)</f>
        <v>78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191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191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191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191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191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191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336</v>
      </c>
      <c r="AH43" s="198">
        <f>ROUND(N(data!AR91), 0)</f>
        <v>0</v>
      </c>
      <c r="AI43" s="198">
        <f>ROUND(N(data!AR92), 0)</f>
        <v>190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191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191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191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191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191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4.2</v>
      </c>
      <c r="G48" s="198">
        <f>ROUND(N(data!AW61), 0)</f>
        <v>449836</v>
      </c>
      <c r="H48" s="198">
        <f>ROUND(N(data!AW62), 0)</f>
        <v>59857</v>
      </c>
      <c r="I48" s="198">
        <f>ROUND(N(data!AW63), 0)</f>
        <v>0</v>
      </c>
      <c r="J48" s="198">
        <f>ROUND(N(data!AW64), 0)</f>
        <v>6606</v>
      </c>
      <c r="K48" s="198">
        <f>ROUND(N(data!AW65), 0)</f>
        <v>0</v>
      </c>
      <c r="L48" s="198">
        <f>ROUND(N(data!AW66), 0)</f>
        <v>73938</v>
      </c>
      <c r="M48" s="198">
        <f>ROUND(N(data!AW67), 0)</f>
        <v>0</v>
      </c>
      <c r="N48" s="198">
        <f>ROUND(N(data!AW68), 0)</f>
        <v>0</v>
      </c>
      <c r="O48" s="198">
        <f>ROUND(N(data!AW69), 0)</f>
        <v>315323</v>
      </c>
      <c r="P48" s="198">
        <f>ROUND(N(data!AW70), 0)</f>
        <v>0</v>
      </c>
      <c r="Q48" s="198">
        <f>ROUND(N(data!AW71), 0)</f>
        <v>309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304532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10482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191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10279</v>
      </c>
      <c r="M49" s="198">
        <f>ROUND(N(data!AX67), 0)</f>
        <v>0</v>
      </c>
      <c r="N49" s="198">
        <f>ROUND(N(data!AX68), 0)</f>
        <v>94747</v>
      </c>
      <c r="O49" s="198">
        <f>ROUND(N(data!AX69), 0)</f>
        <v>25314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25314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191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28.77</v>
      </c>
      <c r="G50" s="198">
        <f>ROUND(N(data!AY61), 0)</f>
        <v>1512916</v>
      </c>
      <c r="H50" s="198">
        <f>ROUND(N(data!AY62), 0)</f>
        <v>161173</v>
      </c>
      <c r="I50" s="198">
        <f>ROUND(N(data!AY63), 0)</f>
        <v>0</v>
      </c>
      <c r="J50" s="198">
        <f>ROUND(N(data!AY64), 0)</f>
        <v>159588</v>
      </c>
      <c r="K50" s="198">
        <f>ROUND(N(data!AY65), 0)</f>
        <v>0</v>
      </c>
      <c r="L50" s="198">
        <f>ROUND(N(data!AY66), 0)</f>
        <v>888270</v>
      </c>
      <c r="M50" s="198">
        <f>ROUND(N(data!AY67), 0)</f>
        <v>3797</v>
      </c>
      <c r="N50" s="198">
        <f>ROUND(N(data!AY68), 0)</f>
        <v>0</v>
      </c>
      <c r="O50" s="198">
        <f>ROUND(N(data!AY69), 0)</f>
        <v>1024544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1024222</v>
      </c>
      <c r="Y50" s="198">
        <f>ROUND(N(data!AY79), 0)</f>
        <v>0</v>
      </c>
      <c r="Z50" s="198">
        <f>ROUND(N(data!AY80), 0)</f>
        <v>0</v>
      </c>
      <c r="AA50" s="198">
        <f>ROUND(N(data!AY81), 0)</f>
        <v>95</v>
      </c>
      <c r="AB50" s="198">
        <f>ROUND(N(data!AY82), 0)</f>
        <v>0</v>
      </c>
      <c r="AC50" s="198">
        <f>ROUND(N(data!AY83), 0)</f>
        <v>227</v>
      </c>
      <c r="AD50" s="198">
        <f>ROUND(N(data!AY84), 0)</f>
        <v>368179</v>
      </c>
      <c r="AE50" s="198">
        <f>ROUND(N(data!AY89), 0)</f>
        <v>0</v>
      </c>
      <c r="AF50" s="198">
        <f>ROUND(N(data!AY87), 0)</f>
        <v>0</v>
      </c>
      <c r="AG50" s="198">
        <f>ROUND(N(data!AY90), 0)</f>
        <v>4462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191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191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1.84</v>
      </c>
      <c r="G52" s="198">
        <f>ROUND(N(data!BA61), 0)</f>
        <v>96334</v>
      </c>
      <c r="H52" s="198">
        <f>ROUND(N(data!BA62), 0)</f>
        <v>9000</v>
      </c>
      <c r="I52" s="198">
        <f>ROUND(N(data!BA63), 0)</f>
        <v>0</v>
      </c>
      <c r="J52" s="198">
        <f>ROUND(N(data!BA64), 0)</f>
        <v>19106</v>
      </c>
      <c r="K52" s="198">
        <f>ROUND(N(data!BA65), 0)</f>
        <v>0</v>
      </c>
      <c r="L52" s="198">
        <f>ROUND(N(data!BA66), 0)</f>
        <v>309</v>
      </c>
      <c r="M52" s="198">
        <f>ROUND(N(data!BA67), 0)</f>
        <v>0</v>
      </c>
      <c r="N52" s="198">
        <f>ROUND(N(data!BA68), 0)</f>
        <v>0</v>
      </c>
      <c r="O52" s="198">
        <f>ROUND(N(data!BA69), 0)</f>
        <v>65217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65217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746</v>
      </c>
      <c r="AH52" s="198">
        <f>ROUND(N(data!BA91), 0)</f>
        <v>0</v>
      </c>
      <c r="AI52" s="198">
        <f>ROUND(N(data!BA92), 0)</f>
        <v>422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191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530</v>
      </c>
      <c r="AH53" s="198">
        <f>ROUND(N(data!BB91), 0)</f>
        <v>0</v>
      </c>
      <c r="AI53" s="198">
        <f>ROUND(N(data!BB92), 0)</f>
        <v>300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191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191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26076</v>
      </c>
      <c r="M55" s="198">
        <f>ROUND(N(data!BD67), 0)</f>
        <v>0</v>
      </c>
      <c r="N55" s="198">
        <f>ROUND(N(data!BD68), 0)</f>
        <v>82098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3244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191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121620</v>
      </c>
      <c r="F56" s="271">
        <f>ROUND(N(data!BE60), 2)</f>
        <v>52.4</v>
      </c>
      <c r="G56" s="198">
        <f>ROUND(N(data!BE61), 0)</f>
        <v>3261618</v>
      </c>
      <c r="H56" s="198">
        <f>ROUND(N(data!BE62), 0)</f>
        <v>316942</v>
      </c>
      <c r="I56" s="198">
        <f>ROUND(N(data!BE63), 0)</f>
        <v>10129</v>
      </c>
      <c r="J56" s="198">
        <f>ROUND(N(data!BE64), 0)</f>
        <v>696592</v>
      </c>
      <c r="K56" s="198">
        <f>ROUND(N(data!BE65), 0)</f>
        <v>0</v>
      </c>
      <c r="L56" s="198">
        <f>ROUND(N(data!BE66), 0)</f>
        <v>391367</v>
      </c>
      <c r="M56" s="198">
        <f>ROUND(N(data!BE67), 0)</f>
        <v>614564</v>
      </c>
      <c r="N56" s="198">
        <f>ROUND(N(data!BE68), 0)</f>
        <v>53471</v>
      </c>
      <c r="O56" s="198">
        <f>ROUND(N(data!BE69), 0)</f>
        <v>5772010</v>
      </c>
      <c r="P56" s="198">
        <f>ROUND(N(data!BE70), 0)</f>
        <v>0</v>
      </c>
      <c r="Q56" s="198">
        <f>ROUND(N(data!BE71), 0)</f>
        <v>0</v>
      </c>
      <c r="R56" s="198">
        <f>ROUND(N(data!BE72), 0)</f>
        <v>381</v>
      </c>
      <c r="S56" s="198">
        <f>ROUND(N(data!BE73), 0)</f>
        <v>0</v>
      </c>
      <c r="T56" s="198">
        <f>ROUND(N(data!BE74), 0)</f>
        <v>11901</v>
      </c>
      <c r="U56" s="198">
        <f>ROUND(N(data!BE75), 0)</f>
        <v>0</v>
      </c>
      <c r="V56" s="198">
        <f>ROUND(N(data!BE76), 0)</f>
        <v>0</v>
      </c>
      <c r="W56" s="198">
        <f>ROUND(N(data!BE77), 0)</f>
        <v>2442897</v>
      </c>
      <c r="X56" s="198">
        <f>ROUND(N(data!BE78), 0)</f>
        <v>2208067</v>
      </c>
      <c r="Y56" s="198">
        <f>ROUND(N(data!BE79), 0)</f>
        <v>0</v>
      </c>
      <c r="Z56" s="198">
        <f>ROUND(N(data!BE80), 0)</f>
        <v>3315</v>
      </c>
      <c r="AA56" s="198">
        <f>ROUND(N(data!BE81), 0)</f>
        <v>1192</v>
      </c>
      <c r="AB56" s="198">
        <f>ROUND(N(data!BE82), 0)</f>
        <v>1066577</v>
      </c>
      <c r="AC56" s="198">
        <f>ROUND(N(data!BE83), 0)</f>
        <v>37680</v>
      </c>
      <c r="AD56" s="198">
        <f>ROUND(N(data!BE84), 0)</f>
        <v>530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11512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191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191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378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191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191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47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191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191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191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2304</v>
      </c>
      <c r="AH63" s="198">
        <f>ROUND(N(data!BL91), 0)</f>
        <v>0</v>
      </c>
      <c r="AI63" s="198">
        <f>ROUND(N(data!BL92), 0)</f>
        <v>1303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191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191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2</v>
      </c>
      <c r="G65" s="198">
        <f>ROUND(N(data!BN61), 0)</f>
        <v>1152083</v>
      </c>
      <c r="H65" s="198">
        <f>ROUND(N(data!BN62), 0)</f>
        <v>122932</v>
      </c>
      <c r="I65" s="198">
        <f>ROUND(N(data!BN63), 0)</f>
        <v>56098</v>
      </c>
      <c r="J65" s="198">
        <f>ROUND(N(data!BN64), 0)</f>
        <v>38800</v>
      </c>
      <c r="K65" s="198">
        <f>ROUND(N(data!BN65), 0)</f>
        <v>0</v>
      </c>
      <c r="L65" s="198">
        <f>ROUND(N(data!BN66), 0)</f>
        <v>1092973</v>
      </c>
      <c r="M65" s="198">
        <f>ROUND(N(data!BN67), 0)</f>
        <v>749745</v>
      </c>
      <c r="N65" s="198">
        <f>ROUND(N(data!BN68), 0)</f>
        <v>-21071</v>
      </c>
      <c r="O65" s="198">
        <f>ROUND(N(data!BN69), 0)</f>
        <v>3497344</v>
      </c>
      <c r="P65" s="198">
        <f>ROUND(N(data!BN70), 0)</f>
        <v>0</v>
      </c>
      <c r="Q65" s="198">
        <f>ROUND(N(data!BN71), 0)</f>
        <v>653595</v>
      </c>
      <c r="R65" s="198">
        <f>ROUND(N(data!BN72), 0)</f>
        <v>69380</v>
      </c>
      <c r="S65" s="198">
        <f>ROUND(N(data!BN73), 0)</f>
        <v>0</v>
      </c>
      <c r="T65" s="198">
        <f>ROUND(N(data!BN74), 0)</f>
        <v>0</v>
      </c>
      <c r="U65" s="198">
        <f>ROUND(N(data!BN75), 0)</f>
        <v>128352</v>
      </c>
      <c r="V65" s="198">
        <f>ROUND(N(data!BN76), 0)</f>
        <v>0</v>
      </c>
      <c r="W65" s="198">
        <f>ROUND(N(data!BN77), 0)</f>
        <v>19364</v>
      </c>
      <c r="X65" s="198">
        <f>ROUND(N(data!BN78), 0)</f>
        <v>779943</v>
      </c>
      <c r="Y65" s="198">
        <f>ROUND(N(data!BN79), 0)</f>
        <v>0</v>
      </c>
      <c r="Z65" s="198">
        <f>ROUND(N(data!BN80), 0)</f>
        <v>40091</v>
      </c>
      <c r="AA65" s="198">
        <f>ROUND(N(data!BN81), 0)</f>
        <v>2047344</v>
      </c>
      <c r="AB65" s="198">
        <f>ROUND(N(data!BN82), 0)</f>
        <v>300</v>
      </c>
      <c r="AC65" s="198">
        <f>ROUND(N(data!BN83), 0)</f>
        <v>-241025</v>
      </c>
      <c r="AD65" s="198">
        <f>ROUND(N(data!BN84), 0)</f>
        <v>102749</v>
      </c>
      <c r="AE65" s="198">
        <f>ROUND(N(data!BN89), 0)</f>
        <v>0</v>
      </c>
      <c r="AF65" s="198">
        <f>ROUND(N(data!BN87), 0)</f>
        <v>0</v>
      </c>
      <c r="AG65" s="198">
        <f>ROUND(N(data!BN90), 0)</f>
        <v>2965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191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0.13</v>
      </c>
      <c r="G66" s="198">
        <f>ROUND(N(data!BO61), 0)</f>
        <v>16421</v>
      </c>
      <c r="H66" s="198">
        <f>ROUND(N(data!BO62), 0)</f>
        <v>15314281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5683</v>
      </c>
      <c r="M66" s="198">
        <f>ROUND(N(data!BO67), 0)</f>
        <v>0</v>
      </c>
      <c r="N66" s="198">
        <f>ROUND(N(data!BO68), 0)</f>
        <v>0</v>
      </c>
      <c r="O66" s="198">
        <f>ROUND(N(data!BO69), 0)</f>
        <v>11117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11117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191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489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33847</v>
      </c>
      <c r="M67" s="198">
        <f>ROUND(N(data!BP67), 0)</f>
        <v>0</v>
      </c>
      <c r="N67" s="198">
        <f>ROUND(N(data!BP68), 0)</f>
        <v>3018</v>
      </c>
      <c r="O67" s="198">
        <f>ROUND(N(data!BP69), 0)</f>
        <v>7366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7366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191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43358</v>
      </c>
      <c r="I68" s="198">
        <f>ROUND(N(data!BQ63), 0)</f>
        <v>0</v>
      </c>
      <c r="J68" s="198">
        <f>ROUND(N(data!BQ64), 0)</f>
        <v>13327</v>
      </c>
      <c r="K68" s="198">
        <f>ROUND(N(data!BQ65), 0)</f>
        <v>0</v>
      </c>
      <c r="L68" s="198">
        <f>ROUND(N(data!BQ66), 0)</f>
        <v>107</v>
      </c>
      <c r="M68" s="198">
        <f>ROUND(N(data!BQ67), 0)</f>
        <v>0</v>
      </c>
      <c r="N68" s="198">
        <f>ROUND(N(data!BQ68), 0)</f>
        <v>0</v>
      </c>
      <c r="O68" s="198">
        <f>ROUND(N(data!BQ69), 0)</f>
        <v>3953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1480</v>
      </c>
      <c r="AA68" s="198">
        <f>ROUND(N(data!BQ81), 0)</f>
        <v>0</v>
      </c>
      <c r="AB68" s="198">
        <f>ROUND(N(data!BQ82), 0)</f>
        <v>0</v>
      </c>
      <c r="AC68" s="198">
        <f>ROUND(N(data!BQ83), 0)</f>
        <v>2473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191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191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0.85</v>
      </c>
      <c r="G70" s="198">
        <f>ROUND(N(data!BS61), 0)</f>
        <v>101916</v>
      </c>
      <c r="H70" s="198">
        <f>ROUND(N(data!BS62), 0)</f>
        <v>3219</v>
      </c>
      <c r="I70" s="198">
        <f>ROUND(N(data!BS63), 0)</f>
        <v>0</v>
      </c>
      <c r="J70" s="198">
        <f>ROUND(N(data!BS64), 0)</f>
        <v>1187</v>
      </c>
      <c r="K70" s="198">
        <f>ROUND(N(data!BS65), 0)</f>
        <v>0</v>
      </c>
      <c r="L70" s="198">
        <f>ROUND(N(data!BS66), 0)</f>
        <v>16385</v>
      </c>
      <c r="M70" s="198">
        <f>ROUND(N(data!BS67), 0)</f>
        <v>0</v>
      </c>
      <c r="N70" s="198">
        <f>ROUND(N(data!BS68), 0)</f>
        <v>5460</v>
      </c>
      <c r="O70" s="198">
        <f>ROUND(N(data!BS69), 0)</f>
        <v>71873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68996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1510</v>
      </c>
      <c r="AC70" s="198">
        <f>ROUND(N(data!BS83), 0)</f>
        <v>1367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1136</v>
      </c>
      <c r="AH70" s="198">
        <f>ROUND(N(data!BS91), 0)</f>
        <v>0</v>
      </c>
      <c r="AI70" s="198">
        <f>ROUND(N(data!BS92), 0)</f>
        <v>642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191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2.68</v>
      </c>
      <c r="G71" s="198">
        <f>ROUND(N(data!BT61), 0)</f>
        <v>226705</v>
      </c>
      <c r="H71" s="198">
        <f>ROUND(N(data!BT62), 0)</f>
        <v>8859</v>
      </c>
      <c r="I71" s="198">
        <f>ROUND(N(data!BT63), 0)</f>
        <v>0</v>
      </c>
      <c r="J71" s="198">
        <f>ROUND(N(data!BT64), 0)</f>
        <v>74</v>
      </c>
      <c r="K71" s="198">
        <f>ROUND(N(data!BT65), 0)</f>
        <v>0</v>
      </c>
      <c r="L71" s="198">
        <f>ROUND(N(data!BT66), 0)</f>
        <v>9</v>
      </c>
      <c r="M71" s="198">
        <f>ROUND(N(data!BT67), 0)</f>
        <v>0</v>
      </c>
      <c r="N71" s="198">
        <f>ROUND(N(data!BT68), 0)</f>
        <v>0</v>
      </c>
      <c r="O71" s="198">
        <f>ROUND(N(data!BT69), 0)</f>
        <v>153918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153476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442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553</v>
      </c>
      <c r="AH71" s="198">
        <f>ROUND(N(data!BT91), 0)</f>
        <v>0</v>
      </c>
      <c r="AI71" s="198">
        <f>ROUND(N(data!BT92), 0)</f>
        <v>313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191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191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235</v>
      </c>
      <c r="AH73" s="198">
        <f>ROUND(N(data!BV91), 0)</f>
        <v>0</v>
      </c>
      <c r="AI73" s="198">
        <f>ROUND(N(data!BV92), 0)</f>
        <v>133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191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3147697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352</v>
      </c>
      <c r="AH74" s="198">
        <f>ROUND(N(data!BW91), 0)</f>
        <v>0</v>
      </c>
      <c r="AI74" s="198">
        <f>ROUND(N(data!BW92), 0)</f>
        <v>199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191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191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23.62</v>
      </c>
      <c r="G76" s="198">
        <f>ROUND(N(data!BY61), 0)</f>
        <v>3120418</v>
      </c>
      <c r="H76" s="198">
        <f>ROUND(N(data!BY62), 0)</f>
        <v>491547</v>
      </c>
      <c r="I76" s="198">
        <f>ROUND(N(data!BY63), 0)</f>
        <v>25200</v>
      </c>
      <c r="J76" s="198">
        <f>ROUND(N(data!BY64), 0)</f>
        <v>39154</v>
      </c>
      <c r="K76" s="198">
        <f>ROUND(N(data!BY65), 0)</f>
        <v>0</v>
      </c>
      <c r="L76" s="198">
        <f>ROUND(N(data!BY66), 0)</f>
        <v>571511</v>
      </c>
      <c r="M76" s="198">
        <f>ROUND(N(data!BY67), 0)</f>
        <v>171802</v>
      </c>
      <c r="N76" s="198">
        <f>ROUND(N(data!BY68), 0)</f>
        <v>2820</v>
      </c>
      <c r="O76" s="198">
        <f>ROUND(N(data!BY69), 0)</f>
        <v>2584956</v>
      </c>
      <c r="P76" s="198">
        <f>ROUND(N(data!BY70), 0)</f>
        <v>0</v>
      </c>
      <c r="Q76" s="198">
        <f>ROUND(N(data!BY71), 0)</f>
        <v>281464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23264</v>
      </c>
      <c r="X76" s="198">
        <f>ROUND(N(data!BY78), 0)</f>
        <v>2112477</v>
      </c>
      <c r="Y76" s="198">
        <f>ROUND(N(data!BY79), 0)</f>
        <v>55564</v>
      </c>
      <c r="Z76" s="198">
        <f>ROUND(N(data!BY80), 0)</f>
        <v>67214</v>
      </c>
      <c r="AA76" s="198">
        <f>ROUND(N(data!BY81), 0)</f>
        <v>0</v>
      </c>
      <c r="AB76" s="198">
        <f>ROUND(N(data!BY82), 0)</f>
        <v>4834</v>
      </c>
      <c r="AC76" s="198">
        <f>ROUND(N(data!BY83), 0)</f>
        <v>40139</v>
      </c>
      <c r="AD76" s="198">
        <f>ROUND(N(data!BY84), 0)</f>
        <v>32150</v>
      </c>
      <c r="AE76" s="198">
        <f>ROUND(N(data!BY89), 0)</f>
        <v>0</v>
      </c>
      <c r="AF76" s="198">
        <f>ROUND(N(data!BY87), 0)</f>
        <v>0</v>
      </c>
      <c r="AG76" s="198">
        <f>ROUND(N(data!BY90), 0)</f>
        <v>3032</v>
      </c>
      <c r="AH76" s="198">
        <f>ROUND(N(data!BY91), 0)</f>
        <v>0</v>
      </c>
      <c r="AI76" s="198">
        <f>ROUND(N(data!BY92), 0)</f>
        <v>1714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191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23.92</v>
      </c>
      <c r="G77" s="198">
        <f>ROUND(N(data!BZ61), 0)</f>
        <v>1490178</v>
      </c>
      <c r="H77" s="198">
        <f>ROUND(N(data!BZ62), 0)</f>
        <v>260916</v>
      </c>
      <c r="I77" s="198">
        <f>ROUND(N(data!BZ63), 0)</f>
        <v>154</v>
      </c>
      <c r="J77" s="198">
        <f>ROUND(N(data!BZ64), 0)</f>
        <v>-10380</v>
      </c>
      <c r="K77" s="198">
        <f>ROUND(N(data!BZ65), 0)</f>
        <v>0</v>
      </c>
      <c r="L77" s="198">
        <f>ROUND(N(data!BZ66), 0)</f>
        <v>4761</v>
      </c>
      <c r="M77" s="198">
        <f>ROUND(N(data!BZ67), 0)</f>
        <v>0</v>
      </c>
      <c r="N77" s="198">
        <f>ROUND(N(data!BZ68), 0)</f>
        <v>0</v>
      </c>
      <c r="O77" s="198">
        <f>ROUND(N(data!BZ69), 0)</f>
        <v>1054551</v>
      </c>
      <c r="P77" s="198">
        <f>ROUND(N(data!BZ70), 0)</f>
        <v>0</v>
      </c>
      <c r="Q77" s="198">
        <f>ROUND(N(data!BZ71), 0)</f>
        <v>45722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1008829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191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12.12</v>
      </c>
      <c r="G78" s="198">
        <f>ROUND(N(data!CA61), 0)</f>
        <v>983441</v>
      </c>
      <c r="H78" s="198">
        <f>ROUND(N(data!CA62), 0)</f>
        <v>47557</v>
      </c>
      <c r="I78" s="198">
        <f>ROUND(N(data!CA63), 0)</f>
        <v>0</v>
      </c>
      <c r="J78" s="198">
        <f>ROUND(N(data!CA64), 0)</f>
        <v>1316</v>
      </c>
      <c r="K78" s="198">
        <f>ROUND(N(data!CA65), 0)</f>
        <v>0</v>
      </c>
      <c r="L78" s="198">
        <f>ROUND(N(data!CA66), 0)</f>
        <v>296</v>
      </c>
      <c r="M78" s="198">
        <f>ROUND(N(data!CA67), 0)</f>
        <v>0</v>
      </c>
      <c r="N78" s="198">
        <f>ROUND(N(data!CA68), 0)</f>
        <v>3512</v>
      </c>
      <c r="O78" s="198">
        <f>ROUND(N(data!CA69), 0)</f>
        <v>685109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665775</v>
      </c>
      <c r="Y78" s="198">
        <f>ROUND(N(data!CA79), 0)</f>
        <v>0</v>
      </c>
      <c r="Z78" s="198">
        <f>ROUND(N(data!CA80), 0)</f>
        <v>11157</v>
      </c>
      <c r="AA78" s="198">
        <f>ROUND(N(data!CA81), 0)</f>
        <v>0</v>
      </c>
      <c r="AB78" s="198">
        <f>ROUND(N(data!CA82), 0)</f>
        <v>392</v>
      </c>
      <c r="AC78" s="198">
        <f>ROUND(N(data!CA83), 0)</f>
        <v>7785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88</v>
      </c>
      <c r="AH78" s="198">
        <f>ROUND(N(data!CA91), 0)</f>
        <v>0</v>
      </c>
      <c r="AI78" s="198">
        <f>ROUND(N(data!CA92), 0)</f>
        <v>50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191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0.92</v>
      </c>
      <c r="G79" s="198">
        <f>ROUND(N(data!CB61), 0)</f>
        <v>112170</v>
      </c>
      <c r="H79" s="198">
        <f>ROUND(N(data!CB62), 0)</f>
        <v>13082</v>
      </c>
      <c r="I79" s="198">
        <f>ROUND(N(data!CB63), 0)</f>
        <v>0</v>
      </c>
      <c r="J79" s="198">
        <f>ROUND(N(data!CB64), 0)</f>
        <v>29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76095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75937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158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191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3.7</v>
      </c>
      <c r="G80" s="198">
        <f>ROUND(N(data!CC61), 0)</f>
        <v>555021</v>
      </c>
      <c r="H80" s="198">
        <f>ROUND(N(data!CC62), 0)</f>
        <v>104886</v>
      </c>
      <c r="I80" s="198">
        <f>ROUND(N(data!CC63), 0)</f>
        <v>0</v>
      </c>
      <c r="J80" s="198">
        <f>ROUND(N(data!CC64), 0)</f>
        <v>5296</v>
      </c>
      <c r="K80" s="198">
        <f>ROUND(N(data!CC65), 0)</f>
        <v>0</v>
      </c>
      <c r="L80" s="198">
        <f>ROUND(N(data!CC66), 0)</f>
        <v>4943</v>
      </c>
      <c r="M80" s="198">
        <f>ROUND(N(data!CC67), 0)</f>
        <v>8778</v>
      </c>
      <c r="N80" s="198">
        <f>ROUND(N(data!CC68), 0)</f>
        <v>15762</v>
      </c>
      <c r="O80" s="198">
        <f>ROUND(N(data!CC69), 0)</f>
        <v>12924752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2464372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460</v>
      </c>
      <c r="X80" s="198">
        <f>ROUND(N(data!CC78), 0)</f>
        <v>375741</v>
      </c>
      <c r="Y80" s="198">
        <f>ROUND(N(data!CC79), 0)</f>
        <v>0</v>
      </c>
      <c r="Z80" s="198">
        <f>ROUND(N(data!CC80), 0)</f>
        <v>271</v>
      </c>
      <c r="AA80" s="198">
        <f>ROUND(N(data!CC81), 0)</f>
        <v>10082873</v>
      </c>
      <c r="AB80" s="198">
        <f>ROUND(N(data!CC82), 0)</f>
        <v>592</v>
      </c>
      <c r="AC80" s="198">
        <f>ROUND(N(data!CC83), 0)</f>
        <v>443</v>
      </c>
      <c r="AD80" s="198">
        <f>ROUND(N(data!CC84), 0)</f>
        <v>4179</v>
      </c>
      <c r="AE80" s="198">
        <f>ROUND(N(data!CC89), 0)</f>
        <v>0</v>
      </c>
      <c r="AF80" s="198">
        <f>ROUND(N(data!CC87), 0)</f>
        <v>0</v>
      </c>
      <c r="AG80" s="198">
        <f>ROUND(N(data!CC90), 0)</f>
        <v>2331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