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13_ncr:1_{47E9D872-838C-4563-918E-983C39E36579}" xr6:coauthVersionLast="47" xr6:coauthVersionMax="47" xr10:uidLastSave="{00000000-0000-0000-0000-000000000000}"/>
  <bookViews>
    <workbookView xWindow="-120" yWindow="-12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CC69" i="24"/>
  <c r="O80" i="31"/>
  <c r="N80" i="31"/>
  <c r="CC52" i="24"/>
  <c r="CC67" i="24"/>
  <c r="M80" i="31"/>
  <c r="L80" i="31"/>
  <c r="K80" i="31"/>
  <c r="J80" i="31"/>
  <c r="I80" i="31"/>
  <c r="CC48" i="24"/>
  <c r="CC62" i="24"/>
  <c r="H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CB69" i="24"/>
  <c r="O79" i="31"/>
  <c r="N79" i="31"/>
  <c r="CB52" i="24"/>
  <c r="CB67" i="24"/>
  <c r="M79" i="31"/>
  <c r="L79" i="31"/>
  <c r="K79" i="31"/>
  <c r="J79" i="31"/>
  <c r="I79" i="31"/>
  <c r="CB48" i="24"/>
  <c r="CB62" i="24"/>
  <c r="H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CA69" i="24"/>
  <c r="O78" i="31"/>
  <c r="N78" i="31"/>
  <c r="CA52" i="24"/>
  <c r="CA67" i="24"/>
  <c r="M78" i="31"/>
  <c r="L78" i="31"/>
  <c r="K78" i="31"/>
  <c r="J78" i="31"/>
  <c r="I78" i="31"/>
  <c r="CA48" i="24"/>
  <c r="CA62" i="24"/>
  <c r="H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BZ69" i="24"/>
  <c r="O77" i="31"/>
  <c r="N77" i="31"/>
  <c r="BZ52" i="24"/>
  <c r="BZ67" i="24"/>
  <c r="M77" i="31"/>
  <c r="L77" i="31"/>
  <c r="K77" i="31"/>
  <c r="J77" i="31"/>
  <c r="I77" i="31"/>
  <c r="BZ48" i="24"/>
  <c r="BZ62" i="24"/>
  <c r="H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BY69" i="24"/>
  <c r="O76" i="31"/>
  <c r="N76" i="31"/>
  <c r="BY52" i="24"/>
  <c r="BY67" i="24"/>
  <c r="M76" i="31"/>
  <c r="L76" i="31"/>
  <c r="K76" i="31"/>
  <c r="J76" i="31"/>
  <c r="I76" i="31"/>
  <c r="BY48" i="24"/>
  <c r="BY62" i="24"/>
  <c r="H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BX69" i="24"/>
  <c r="O75" i="31"/>
  <c r="N75" i="31"/>
  <c r="BX52" i="24"/>
  <c r="BX67" i="24"/>
  <c r="M75" i="31"/>
  <c r="L75" i="31"/>
  <c r="K75" i="31"/>
  <c r="J75" i="31"/>
  <c r="I75" i="31"/>
  <c r="BX48" i="24"/>
  <c r="BX62" i="24"/>
  <c r="H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BW69" i="24"/>
  <c r="O74" i="31"/>
  <c r="N74" i="31"/>
  <c r="BW52" i="24"/>
  <c r="BW67" i="24"/>
  <c r="M74" i="31"/>
  <c r="L74" i="31"/>
  <c r="K74" i="31"/>
  <c r="J74" i="31"/>
  <c r="I74" i="31"/>
  <c r="BW48" i="24"/>
  <c r="BW62" i="24"/>
  <c r="H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BV69" i="24"/>
  <c r="O73" i="31"/>
  <c r="N73" i="31"/>
  <c r="BV52" i="24"/>
  <c r="BV67" i="24"/>
  <c r="M73" i="31"/>
  <c r="L73" i="31"/>
  <c r="K73" i="31"/>
  <c r="J73" i="31"/>
  <c r="I73" i="31"/>
  <c r="BV48" i="24"/>
  <c r="BV62" i="24"/>
  <c r="H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BU69" i="24"/>
  <c r="O72" i="31"/>
  <c r="N72" i="31"/>
  <c r="BU52" i="24"/>
  <c r="BU67" i="24"/>
  <c r="M72" i="31"/>
  <c r="L72" i="31"/>
  <c r="K72" i="31"/>
  <c r="J72" i="31"/>
  <c r="I72" i="31"/>
  <c r="BU48" i="24"/>
  <c r="BU62" i="24"/>
  <c r="H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BT69" i="24"/>
  <c r="O71" i="31"/>
  <c r="N71" i="31"/>
  <c r="BT52" i="24"/>
  <c r="BT67" i="24"/>
  <c r="M71" i="31"/>
  <c r="L71" i="31"/>
  <c r="K71" i="31"/>
  <c r="J71" i="31"/>
  <c r="I71" i="31"/>
  <c r="BT48" i="24"/>
  <c r="BT62" i="24"/>
  <c r="H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BS69" i="24"/>
  <c r="O70" i="31"/>
  <c r="N70" i="31"/>
  <c r="BS52" i="24"/>
  <c r="BS67" i="24"/>
  <c r="M70" i="31"/>
  <c r="L70" i="31"/>
  <c r="K70" i="31"/>
  <c r="J70" i="31"/>
  <c r="I70" i="31"/>
  <c r="BS48" i="24"/>
  <c r="BS62" i="24"/>
  <c r="H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BR69" i="24"/>
  <c r="O69" i="31"/>
  <c r="N69" i="31"/>
  <c r="BR52" i="24"/>
  <c r="BR67" i="24"/>
  <c r="M69" i="31"/>
  <c r="L69" i="31"/>
  <c r="K69" i="31"/>
  <c r="J69" i="31"/>
  <c r="I69" i="31"/>
  <c r="BR48" i="24"/>
  <c r="BR62" i="24"/>
  <c r="H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BQ69" i="24"/>
  <c r="O68" i="31"/>
  <c r="N68" i="31"/>
  <c r="BQ52" i="24"/>
  <c r="BQ67" i="24"/>
  <c r="M68" i="31"/>
  <c r="L68" i="31"/>
  <c r="K68" i="31"/>
  <c r="J68" i="31"/>
  <c r="I68" i="31"/>
  <c r="BQ48" i="24"/>
  <c r="BQ62" i="24"/>
  <c r="H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BP69" i="24"/>
  <c r="O67" i="31"/>
  <c r="N67" i="31"/>
  <c r="BP52" i="24"/>
  <c r="BP67" i="24"/>
  <c r="M67" i="31"/>
  <c r="L67" i="31"/>
  <c r="K67" i="31"/>
  <c r="J67" i="31"/>
  <c r="I67" i="31"/>
  <c r="BP48" i="24"/>
  <c r="BP62" i="24"/>
  <c r="H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BO69" i="24"/>
  <c r="O66" i="31"/>
  <c r="N66" i="31"/>
  <c r="BO52" i="24"/>
  <c r="BO67" i="24"/>
  <c r="M66" i="31"/>
  <c r="L66" i="31"/>
  <c r="K66" i="31"/>
  <c r="J66" i="31"/>
  <c r="I66" i="31"/>
  <c r="BO48" i="24"/>
  <c r="BO62" i="24"/>
  <c r="H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BN69" i="24"/>
  <c r="O65" i="31"/>
  <c r="N65" i="31"/>
  <c r="BN52" i="24"/>
  <c r="BN67" i="24"/>
  <c r="M65" i="31"/>
  <c r="L65" i="31"/>
  <c r="K65" i="31"/>
  <c r="J65" i="31"/>
  <c r="I65" i="31"/>
  <c r="BN48" i="24"/>
  <c r="BN62" i="24"/>
  <c r="H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BM69" i="24"/>
  <c r="O64" i="31"/>
  <c r="N64" i="31"/>
  <c r="BM52" i="24"/>
  <c r="BM67" i="24"/>
  <c r="M64" i="31"/>
  <c r="L64" i="31"/>
  <c r="K64" i="31"/>
  <c r="J64" i="31"/>
  <c r="I64" i="31"/>
  <c r="BM48" i="24"/>
  <c r="BM62" i="24"/>
  <c r="H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BL69" i="24"/>
  <c r="O63" i="31"/>
  <c r="N63" i="31"/>
  <c r="BL52" i="24"/>
  <c r="BL67" i="24"/>
  <c r="M63" i="31"/>
  <c r="L63" i="31"/>
  <c r="K63" i="31"/>
  <c r="J63" i="31"/>
  <c r="I63" i="31"/>
  <c r="BL48" i="24"/>
  <c r="BL62" i="24"/>
  <c r="H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BK69" i="24"/>
  <c r="O62" i="31"/>
  <c r="N62" i="31"/>
  <c r="BK52" i="24"/>
  <c r="BK67" i="24"/>
  <c r="M62" i="31"/>
  <c r="L62" i="31"/>
  <c r="K62" i="31"/>
  <c r="J62" i="31"/>
  <c r="I62" i="31"/>
  <c r="BK48" i="24"/>
  <c r="BK62" i="24"/>
  <c r="H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BJ69" i="24"/>
  <c r="O61" i="31"/>
  <c r="N61" i="31"/>
  <c r="BJ52" i="24"/>
  <c r="BJ67" i="24"/>
  <c r="M61" i="31"/>
  <c r="L61" i="31"/>
  <c r="K61" i="31"/>
  <c r="J61" i="31"/>
  <c r="I61" i="31"/>
  <c r="BJ48" i="24"/>
  <c r="BJ62" i="24"/>
  <c r="H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BI69" i="24"/>
  <c r="O60" i="31"/>
  <c r="N60" i="31"/>
  <c r="BI52" i="24"/>
  <c r="BI67" i="24"/>
  <c r="M60" i="31"/>
  <c r="L60" i="31"/>
  <c r="K60" i="31"/>
  <c r="J60" i="31"/>
  <c r="I60" i="31"/>
  <c r="BI48" i="24"/>
  <c r="BI62" i="24"/>
  <c r="H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BH69" i="24"/>
  <c r="O59" i="31"/>
  <c r="N59" i="31"/>
  <c r="BH52" i="24"/>
  <c r="BH67" i="24"/>
  <c r="M59" i="31"/>
  <c r="L59" i="31"/>
  <c r="K59" i="31"/>
  <c r="J59" i="31"/>
  <c r="I59" i="31"/>
  <c r="BH48" i="24"/>
  <c r="BH62" i="24"/>
  <c r="H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BG69" i="24"/>
  <c r="O58" i="31"/>
  <c r="N58" i="31"/>
  <c r="BG52" i="24"/>
  <c r="BG67" i="24"/>
  <c r="M58" i="31"/>
  <c r="L58" i="31"/>
  <c r="K58" i="31"/>
  <c r="J58" i="31"/>
  <c r="I58" i="31"/>
  <c r="BG48" i="24"/>
  <c r="BG62" i="24"/>
  <c r="H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BF69" i="24"/>
  <c r="O57" i="31"/>
  <c r="N57" i="31"/>
  <c r="BF52" i="24"/>
  <c r="BF67" i="24"/>
  <c r="M57" i="31"/>
  <c r="L57" i="31"/>
  <c r="K57" i="31"/>
  <c r="J57" i="31"/>
  <c r="I57" i="31"/>
  <c r="BF48" i="24"/>
  <c r="BF62" i="24"/>
  <c r="H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BE69" i="24"/>
  <c r="O56" i="31"/>
  <c r="N56" i="31"/>
  <c r="BE52" i="24"/>
  <c r="BE67" i="24"/>
  <c r="M56" i="31"/>
  <c r="L56" i="31"/>
  <c r="K56" i="31"/>
  <c r="J56" i="31"/>
  <c r="I56" i="31"/>
  <c r="BE48" i="24"/>
  <c r="BE62" i="24"/>
  <c r="H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BD69" i="24"/>
  <c r="O55" i="31"/>
  <c r="N55" i="31"/>
  <c r="BD52" i="24"/>
  <c r="BD67" i="24"/>
  <c r="M55" i="31"/>
  <c r="L55" i="31"/>
  <c r="K55" i="31"/>
  <c r="J55" i="31"/>
  <c r="I55" i="31"/>
  <c r="BD48" i="24"/>
  <c r="BD62" i="24"/>
  <c r="H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BC69" i="24"/>
  <c r="O54" i="31"/>
  <c r="N54" i="31"/>
  <c r="BC52" i="24"/>
  <c r="BC67" i="24"/>
  <c r="M54" i="31"/>
  <c r="L54" i="31"/>
  <c r="K54" i="31"/>
  <c r="J54" i="31"/>
  <c r="I54" i="31"/>
  <c r="BC48" i="24"/>
  <c r="BC62" i="24"/>
  <c r="H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BB69" i="24"/>
  <c r="O53" i="31"/>
  <c r="N53" i="31"/>
  <c r="BB52" i="24"/>
  <c r="BB67" i="24"/>
  <c r="M53" i="31"/>
  <c r="L53" i="31"/>
  <c r="K53" i="31"/>
  <c r="J53" i="31"/>
  <c r="I53" i="31"/>
  <c r="BB48" i="24"/>
  <c r="BB62" i="24"/>
  <c r="H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BA69" i="24"/>
  <c r="O52" i="31"/>
  <c r="N52" i="31"/>
  <c r="BA52" i="24"/>
  <c r="BA67" i="24"/>
  <c r="M52" i="31"/>
  <c r="L52" i="31"/>
  <c r="K52" i="31"/>
  <c r="J52" i="31"/>
  <c r="I52" i="31"/>
  <c r="BA48" i="24"/>
  <c r="BA62" i="24"/>
  <c r="H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AZ69" i="24"/>
  <c r="O51" i="31"/>
  <c r="N51" i="31"/>
  <c r="AZ52" i="24"/>
  <c r="AZ67" i="24"/>
  <c r="M51" i="31"/>
  <c r="L51" i="31"/>
  <c r="K51" i="31"/>
  <c r="J51" i="31"/>
  <c r="I51" i="31"/>
  <c r="AZ48" i="24"/>
  <c r="AZ62" i="24"/>
  <c r="H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AY69" i="24"/>
  <c r="O50" i="31"/>
  <c r="N50" i="31"/>
  <c r="AY52" i="24"/>
  <c r="AY67" i="24"/>
  <c r="M50" i="31"/>
  <c r="L50" i="31"/>
  <c r="K50" i="31"/>
  <c r="J50" i="31"/>
  <c r="I50" i="31"/>
  <c r="AY48" i="24"/>
  <c r="AY62" i="24"/>
  <c r="H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AX69" i="24"/>
  <c r="O49" i="31"/>
  <c r="N49" i="31"/>
  <c r="AX52" i="24"/>
  <c r="AX67" i="24"/>
  <c r="M49" i="31"/>
  <c r="L49" i="31"/>
  <c r="K49" i="31"/>
  <c r="J49" i="31"/>
  <c r="I49" i="31"/>
  <c r="AX48" i="24"/>
  <c r="AX62" i="24"/>
  <c r="H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AW69" i="24"/>
  <c r="O48" i="31"/>
  <c r="N48" i="31"/>
  <c r="AW52" i="24"/>
  <c r="AW67" i="24"/>
  <c r="M48" i="31"/>
  <c r="L48" i="31"/>
  <c r="K48" i="31"/>
  <c r="J48" i="31"/>
  <c r="I48" i="31"/>
  <c r="AW48" i="24"/>
  <c r="AW62" i="24"/>
  <c r="H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V89" i="24"/>
  <c r="AE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AV69" i="24"/>
  <c r="O47" i="31"/>
  <c r="N47" i="31"/>
  <c r="AV52" i="24"/>
  <c r="AV67" i="24"/>
  <c r="M47" i="31"/>
  <c r="L47" i="31"/>
  <c r="K47" i="31"/>
  <c r="J47" i="31"/>
  <c r="I47" i="31"/>
  <c r="AV48" i="24"/>
  <c r="AV62" i="24"/>
  <c r="H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U89" i="24"/>
  <c r="AE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AU69" i="24"/>
  <c r="O46" i="31"/>
  <c r="N46" i="31"/>
  <c r="AU52" i="24"/>
  <c r="AU67" i="24"/>
  <c r="M46" i="31"/>
  <c r="L46" i="31"/>
  <c r="K46" i="31"/>
  <c r="J46" i="31"/>
  <c r="I46" i="31"/>
  <c r="AU48" i="24"/>
  <c r="AU62" i="24"/>
  <c r="H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T89" i="24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AT69" i="24"/>
  <c r="O45" i="31"/>
  <c r="N45" i="31"/>
  <c r="AT52" i="24"/>
  <c r="AT67" i="24"/>
  <c r="M45" i="31"/>
  <c r="L45" i="31"/>
  <c r="K45" i="31"/>
  <c r="J45" i="31"/>
  <c r="I45" i="31"/>
  <c r="AT48" i="24"/>
  <c r="AT62" i="24"/>
  <c r="H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S89" i="24"/>
  <c r="AE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AS69" i="24"/>
  <c r="O44" i="31"/>
  <c r="N44" i="31"/>
  <c r="AS52" i="24"/>
  <c r="AS67" i="24"/>
  <c r="M44" i="31"/>
  <c r="L44" i="31"/>
  <c r="K44" i="31"/>
  <c r="J44" i="31"/>
  <c r="I44" i="31"/>
  <c r="AS48" i="24"/>
  <c r="AS62" i="24"/>
  <c r="H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R89" i="24"/>
  <c r="AE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AR69" i="24"/>
  <c r="O43" i="31"/>
  <c r="N43" i="31"/>
  <c r="AR52" i="24"/>
  <c r="AR67" i="24"/>
  <c r="M43" i="31"/>
  <c r="L43" i="31"/>
  <c r="K43" i="31"/>
  <c r="J43" i="31"/>
  <c r="I43" i="31"/>
  <c r="AR48" i="24"/>
  <c r="AR62" i="24"/>
  <c r="H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Q89" i="24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AQ69" i="24"/>
  <c r="O42" i="31"/>
  <c r="N42" i="31"/>
  <c r="AQ52" i="24"/>
  <c r="AQ67" i="24"/>
  <c r="M42" i="31"/>
  <c r="L42" i="31"/>
  <c r="K42" i="31"/>
  <c r="J42" i="31"/>
  <c r="I42" i="31"/>
  <c r="AQ48" i="24"/>
  <c r="AQ62" i="24"/>
  <c r="H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P89" i="24"/>
  <c r="AE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AP69" i="24"/>
  <c r="O41" i="31"/>
  <c r="N41" i="31"/>
  <c r="AP52" i="24"/>
  <c r="AP67" i="24"/>
  <c r="M41" i="31"/>
  <c r="L41" i="31"/>
  <c r="K41" i="31"/>
  <c r="J41" i="31"/>
  <c r="I41" i="31"/>
  <c r="AP48" i="24"/>
  <c r="AP62" i="24"/>
  <c r="H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O89" i="24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AO69" i="24"/>
  <c r="O40" i="31"/>
  <c r="N40" i="31"/>
  <c r="AO52" i="24"/>
  <c r="AO67" i="24"/>
  <c r="M40" i="31"/>
  <c r="L40" i="31"/>
  <c r="K40" i="31"/>
  <c r="J40" i="31"/>
  <c r="I40" i="31"/>
  <c r="AO48" i="24"/>
  <c r="AO62" i="24"/>
  <c r="H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N89" i="24"/>
  <c r="AE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AN69" i="24"/>
  <c r="O39" i="31"/>
  <c r="N39" i="31"/>
  <c r="AN52" i="24"/>
  <c r="AN67" i="24"/>
  <c r="M39" i="31"/>
  <c r="L39" i="31"/>
  <c r="K39" i="31"/>
  <c r="J39" i="31"/>
  <c r="I39" i="31"/>
  <c r="AN48" i="24"/>
  <c r="AN62" i="24"/>
  <c r="H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M89" i="24"/>
  <c r="AE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AM69" i="24"/>
  <c r="O38" i="31"/>
  <c r="N38" i="31"/>
  <c r="AM52" i="24"/>
  <c r="AM67" i="24"/>
  <c r="M38" i="31"/>
  <c r="L38" i="31"/>
  <c r="K38" i="31"/>
  <c r="J38" i="31"/>
  <c r="I38" i="31"/>
  <c r="AM48" i="24"/>
  <c r="AM62" i="24"/>
  <c r="H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L89" i="24"/>
  <c r="AE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AL69" i="24"/>
  <c r="O37" i="31"/>
  <c r="N37" i="31"/>
  <c r="AL52" i="24"/>
  <c r="AL67" i="24"/>
  <c r="M37" i="31"/>
  <c r="L37" i="31"/>
  <c r="K37" i="31"/>
  <c r="J37" i="31"/>
  <c r="I37" i="31"/>
  <c r="AL48" i="24"/>
  <c r="AL62" i="24"/>
  <c r="H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K89" i="24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AK69" i="24"/>
  <c r="O36" i="31"/>
  <c r="N36" i="31"/>
  <c r="AK52" i="24"/>
  <c r="AK67" i="24"/>
  <c r="M36" i="31"/>
  <c r="L36" i="31"/>
  <c r="K36" i="31"/>
  <c r="J36" i="31"/>
  <c r="I36" i="31"/>
  <c r="AK48" i="24"/>
  <c r="AK62" i="24"/>
  <c r="H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J89" i="24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AJ69" i="24"/>
  <c r="O35" i="31"/>
  <c r="N35" i="31"/>
  <c r="AJ52" i="24"/>
  <c r="AJ67" i="24"/>
  <c r="M35" i="31"/>
  <c r="L35" i="31"/>
  <c r="K35" i="31"/>
  <c r="J35" i="31"/>
  <c r="I35" i="31"/>
  <c r="AJ48" i="24"/>
  <c r="AJ62" i="24"/>
  <c r="H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I89" i="24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AI69" i="24"/>
  <c r="O34" i="31"/>
  <c r="N34" i="31"/>
  <c r="AI52" i="24"/>
  <c r="AI67" i="24"/>
  <c r="M34" i="31"/>
  <c r="L34" i="31"/>
  <c r="K34" i="31"/>
  <c r="J34" i="31"/>
  <c r="I34" i="31"/>
  <c r="AI48" i="24"/>
  <c r="AI62" i="24"/>
  <c r="H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H89" i="24"/>
  <c r="AE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AH69" i="24"/>
  <c r="O33" i="31"/>
  <c r="N33" i="31"/>
  <c r="AH52" i="24"/>
  <c r="AH67" i="24"/>
  <c r="M33" i="31"/>
  <c r="L33" i="31"/>
  <c r="K33" i="31"/>
  <c r="J33" i="31"/>
  <c r="I33" i="31"/>
  <c r="AH48" i="24"/>
  <c r="AH62" i="24"/>
  <c r="H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G89" i="24"/>
  <c r="AE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AG69" i="24"/>
  <c r="O32" i="31"/>
  <c r="N32" i="31"/>
  <c r="AG52" i="24"/>
  <c r="AG67" i="24"/>
  <c r="M32" i="31"/>
  <c r="L32" i="31"/>
  <c r="K32" i="31"/>
  <c r="J32" i="31"/>
  <c r="I32" i="31"/>
  <c r="AG48" i="24"/>
  <c r="AG62" i="24"/>
  <c r="H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F89" i="24"/>
  <c r="AE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AF69" i="24"/>
  <c r="O31" i="31"/>
  <c r="N31" i="31"/>
  <c r="AF52" i="24"/>
  <c r="AF67" i="24"/>
  <c r="M31" i="31"/>
  <c r="L31" i="31"/>
  <c r="K31" i="31"/>
  <c r="J31" i="31"/>
  <c r="I31" i="31"/>
  <c r="AF48" i="24"/>
  <c r="AF62" i="24"/>
  <c r="H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E89" i="24"/>
  <c r="AE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AE69" i="24"/>
  <c r="O30" i="31"/>
  <c r="N30" i="31"/>
  <c r="AE52" i="24"/>
  <c r="AE67" i="24"/>
  <c r="M30" i="31"/>
  <c r="L30" i="31"/>
  <c r="K30" i="31"/>
  <c r="J30" i="31"/>
  <c r="I30" i="31"/>
  <c r="AE48" i="24"/>
  <c r="AE62" i="24"/>
  <c r="H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89" i="24"/>
  <c r="AE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AD69" i="24"/>
  <c r="O29" i="31"/>
  <c r="N29" i="31"/>
  <c r="AD52" i="24"/>
  <c r="AD67" i="24"/>
  <c r="M29" i="31"/>
  <c r="L29" i="31"/>
  <c r="K29" i="31"/>
  <c r="J29" i="31"/>
  <c r="I29" i="31"/>
  <c r="AD48" i="24"/>
  <c r="AD62" i="24"/>
  <c r="H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89" i="24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AC69" i="24"/>
  <c r="O28" i="31"/>
  <c r="N28" i="31"/>
  <c r="AC52" i="24"/>
  <c r="AC67" i="24"/>
  <c r="M28" i="31"/>
  <c r="L28" i="31"/>
  <c r="K28" i="31"/>
  <c r="J28" i="31"/>
  <c r="I28" i="31"/>
  <c r="AC48" i="24"/>
  <c r="AC62" i="24"/>
  <c r="H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B89" i="24"/>
  <c r="AE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AB69" i="24"/>
  <c r="O27" i="31"/>
  <c r="N27" i="31"/>
  <c r="AB52" i="24"/>
  <c r="AB67" i="24"/>
  <c r="M27" i="31"/>
  <c r="L27" i="31"/>
  <c r="K27" i="31"/>
  <c r="J27" i="31"/>
  <c r="I27" i="31"/>
  <c r="AB48" i="24"/>
  <c r="AB62" i="24"/>
  <c r="H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A89" i="24"/>
  <c r="AE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AA69" i="24"/>
  <c r="O26" i="31"/>
  <c r="N26" i="31"/>
  <c r="AA52" i="24"/>
  <c r="AA67" i="24"/>
  <c r="M26" i="31"/>
  <c r="L26" i="31"/>
  <c r="K26" i="31"/>
  <c r="J26" i="31"/>
  <c r="I26" i="31"/>
  <c r="AA48" i="24"/>
  <c r="AA62" i="24"/>
  <c r="H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Z89" i="24"/>
  <c r="AE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Z69" i="24"/>
  <c r="O25" i="31"/>
  <c r="N25" i="31"/>
  <c r="Z52" i="24"/>
  <c r="Z67" i="24"/>
  <c r="M25" i="31"/>
  <c r="L25" i="31"/>
  <c r="K25" i="31"/>
  <c r="J25" i="31"/>
  <c r="I25" i="31"/>
  <c r="Z48" i="24"/>
  <c r="Z62" i="24"/>
  <c r="H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Y89" i="24"/>
  <c r="AE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Y69" i="24"/>
  <c r="O24" i="31"/>
  <c r="N24" i="31"/>
  <c r="Y52" i="24"/>
  <c r="Y67" i="24"/>
  <c r="M24" i="31"/>
  <c r="L24" i="31"/>
  <c r="K24" i="31"/>
  <c r="J24" i="31"/>
  <c r="I24" i="31"/>
  <c r="Y48" i="24"/>
  <c r="Y62" i="24"/>
  <c r="H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X89" i="24"/>
  <c r="AE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X69" i="24"/>
  <c r="O23" i="31"/>
  <c r="N23" i="31"/>
  <c r="X52" i="24"/>
  <c r="X67" i="24"/>
  <c r="M23" i="31"/>
  <c r="L23" i="31"/>
  <c r="K23" i="31"/>
  <c r="J23" i="31"/>
  <c r="I23" i="31"/>
  <c r="X48" i="24"/>
  <c r="X62" i="24"/>
  <c r="H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W89" i="24"/>
  <c r="AE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W69" i="24"/>
  <c r="O22" i="31"/>
  <c r="N22" i="31"/>
  <c r="W52" i="24"/>
  <c r="W67" i="24"/>
  <c r="M22" i="31"/>
  <c r="L22" i="31"/>
  <c r="K22" i="31"/>
  <c r="J22" i="31"/>
  <c r="I22" i="31"/>
  <c r="W48" i="24"/>
  <c r="W62" i="24"/>
  <c r="H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V89" i="24"/>
  <c r="AE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V69" i="24"/>
  <c r="O21" i="31"/>
  <c r="N21" i="31"/>
  <c r="V52" i="24"/>
  <c r="V67" i="24"/>
  <c r="M21" i="31"/>
  <c r="L21" i="31"/>
  <c r="K21" i="31"/>
  <c r="J21" i="31"/>
  <c r="I21" i="31"/>
  <c r="V48" i="24"/>
  <c r="V62" i="24"/>
  <c r="H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U89" i="24"/>
  <c r="AE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U69" i="24"/>
  <c r="O20" i="31"/>
  <c r="N20" i="31"/>
  <c r="U52" i="24"/>
  <c r="U67" i="24"/>
  <c r="M20" i="31"/>
  <c r="L20" i="31"/>
  <c r="K20" i="31"/>
  <c r="J20" i="31"/>
  <c r="I20" i="31"/>
  <c r="U48" i="24"/>
  <c r="U62" i="24"/>
  <c r="H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T89" i="24"/>
  <c r="AE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T69" i="24"/>
  <c r="O19" i="31"/>
  <c r="N19" i="31"/>
  <c r="T52" i="24"/>
  <c r="T67" i="24"/>
  <c r="M19" i="31"/>
  <c r="L19" i="31"/>
  <c r="K19" i="31"/>
  <c r="J19" i="31"/>
  <c r="I19" i="31"/>
  <c r="T48" i="24"/>
  <c r="T62" i="24"/>
  <c r="H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S89" i="24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S69" i="24"/>
  <c r="O18" i="31"/>
  <c r="N18" i="31"/>
  <c r="S52" i="24"/>
  <c r="S67" i="24"/>
  <c r="M18" i="31"/>
  <c r="L18" i="31"/>
  <c r="K18" i="31"/>
  <c r="J18" i="31"/>
  <c r="I18" i="31"/>
  <c r="S48" i="24"/>
  <c r="S62" i="24"/>
  <c r="H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R89" i="24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R69" i="24"/>
  <c r="O17" i="31"/>
  <c r="N17" i="31"/>
  <c r="R52" i="24"/>
  <c r="R67" i="24"/>
  <c r="M17" i="31"/>
  <c r="L17" i="31"/>
  <c r="K17" i="31"/>
  <c r="J17" i="31"/>
  <c r="I17" i="31"/>
  <c r="R48" i="24"/>
  <c r="R62" i="24"/>
  <c r="H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Q89" i="24"/>
  <c r="AE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Q69" i="24"/>
  <c r="O16" i="31"/>
  <c r="N16" i="31"/>
  <c r="Q52" i="24"/>
  <c r="Q67" i="24"/>
  <c r="M16" i="31"/>
  <c r="L16" i="31"/>
  <c r="K16" i="31"/>
  <c r="J16" i="31"/>
  <c r="I16" i="31"/>
  <c r="Q48" i="24"/>
  <c r="Q62" i="24"/>
  <c r="H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P89" i="24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P69" i="24"/>
  <c r="O15" i="31"/>
  <c r="N15" i="31"/>
  <c r="P52" i="24"/>
  <c r="P67" i="24"/>
  <c r="M15" i="31"/>
  <c r="L15" i="31"/>
  <c r="K15" i="31"/>
  <c r="J15" i="31"/>
  <c r="I15" i="31"/>
  <c r="P48" i="24"/>
  <c r="P62" i="24"/>
  <c r="H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O89" i="24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69" i="24"/>
  <c r="O14" i="31"/>
  <c r="N14" i="31"/>
  <c r="O52" i="24"/>
  <c r="O67" i="24"/>
  <c r="M14" i="31"/>
  <c r="L14" i="31"/>
  <c r="K14" i="31"/>
  <c r="J14" i="31"/>
  <c r="I14" i="31"/>
  <c r="O48" i="24"/>
  <c r="O62" i="24"/>
  <c r="H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N89" i="24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69" i="24"/>
  <c r="O13" i="31"/>
  <c r="N13" i="31"/>
  <c r="N52" i="24"/>
  <c r="N67" i="24"/>
  <c r="M13" i="31"/>
  <c r="L13" i="31"/>
  <c r="K13" i="31"/>
  <c r="J13" i="31"/>
  <c r="I13" i="31"/>
  <c r="N48" i="24"/>
  <c r="N62" i="24"/>
  <c r="H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M89" i="24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M69" i="24"/>
  <c r="O12" i="31"/>
  <c r="N12" i="31"/>
  <c r="M52" i="24"/>
  <c r="M67" i="24"/>
  <c r="M12" i="31"/>
  <c r="L12" i="31"/>
  <c r="K12" i="31"/>
  <c r="J12" i="31"/>
  <c r="I12" i="31"/>
  <c r="M48" i="24"/>
  <c r="M62" i="24"/>
  <c r="H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L89" i="24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L69" i="24"/>
  <c r="O11" i="31"/>
  <c r="N11" i="31"/>
  <c r="L52" i="24"/>
  <c r="L67" i="24"/>
  <c r="M11" i="31"/>
  <c r="L11" i="31"/>
  <c r="K11" i="31"/>
  <c r="J11" i="31"/>
  <c r="I11" i="31"/>
  <c r="L48" i="24"/>
  <c r="L62" i="24"/>
  <c r="H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K89" i="24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K69" i="24"/>
  <c r="O10" i="31"/>
  <c r="N10" i="31"/>
  <c r="K52" i="24"/>
  <c r="K67" i="24"/>
  <c r="M10" i="31"/>
  <c r="L10" i="31"/>
  <c r="K10" i="31"/>
  <c r="J10" i="31"/>
  <c r="I10" i="31"/>
  <c r="K48" i="24"/>
  <c r="K62" i="24"/>
  <c r="H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J89" i="24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J69" i="24"/>
  <c r="O9" i="31"/>
  <c r="N9" i="31"/>
  <c r="J52" i="24"/>
  <c r="J67" i="24"/>
  <c r="M9" i="31"/>
  <c r="L9" i="31"/>
  <c r="K9" i="31"/>
  <c r="J9" i="31"/>
  <c r="I9" i="31"/>
  <c r="J48" i="24"/>
  <c r="J62" i="24"/>
  <c r="H9" i="31"/>
  <c r="G9" i="31"/>
  <c r="F9" i="31"/>
  <c r="E9" i="31"/>
  <c r="C9" i="31"/>
  <c r="B9" i="31"/>
  <c r="A9" i="31"/>
  <c r="AK8" i="31"/>
  <c r="AJ8" i="31"/>
  <c r="AI8" i="31"/>
  <c r="AH8" i="31"/>
  <c r="AG8" i="31"/>
  <c r="AF8" i="31"/>
  <c r="I89" i="24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I69" i="24"/>
  <c r="O8" i="31"/>
  <c r="N8" i="31"/>
  <c r="I52" i="24"/>
  <c r="I67" i="24"/>
  <c r="M8" i="31"/>
  <c r="L8" i="31"/>
  <c r="K8" i="31"/>
  <c r="J8" i="31"/>
  <c r="I8" i="31"/>
  <c r="I48" i="24"/>
  <c r="I62" i="24"/>
  <c r="H8" i="31"/>
  <c r="G8" i="31"/>
  <c r="F8" i="31"/>
  <c r="E8" i="31"/>
  <c r="C8" i="31"/>
  <c r="B8" i="31"/>
  <c r="A8" i="31"/>
  <c r="AK7" i="31"/>
  <c r="AJ7" i="31"/>
  <c r="AI7" i="31"/>
  <c r="AH7" i="31"/>
  <c r="AG7" i="31"/>
  <c r="AF7" i="31"/>
  <c r="H89" i="24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H69" i="24"/>
  <c r="O7" i="31"/>
  <c r="N7" i="31"/>
  <c r="H52" i="24"/>
  <c r="H67" i="24"/>
  <c r="M7" i="31"/>
  <c r="L7" i="31"/>
  <c r="K7" i="31"/>
  <c r="J7" i="31"/>
  <c r="I7" i="31"/>
  <c r="H48" i="24"/>
  <c r="H62" i="24"/>
  <c r="H7" i="31"/>
  <c r="G7" i="31"/>
  <c r="F7" i="31"/>
  <c r="E7" i="31"/>
  <c r="C7" i="31"/>
  <c r="B7" i="31"/>
  <c r="A7" i="31"/>
  <c r="AK6" i="31"/>
  <c r="AJ6" i="31"/>
  <c r="AI6" i="31"/>
  <c r="AH6" i="31"/>
  <c r="AG6" i="31"/>
  <c r="AF6" i="31"/>
  <c r="G89" i="24"/>
  <c r="AE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G69" i="24"/>
  <c r="O6" i="31"/>
  <c r="N6" i="31"/>
  <c r="G52" i="24"/>
  <c r="G67" i="24"/>
  <c r="M6" i="31"/>
  <c r="L6" i="31"/>
  <c r="K6" i="31"/>
  <c r="J6" i="31"/>
  <c r="I6" i="31"/>
  <c r="G48" i="24"/>
  <c r="G62" i="24"/>
  <c r="H6" i="31"/>
  <c r="G6" i="31"/>
  <c r="F6" i="31"/>
  <c r="E6" i="31"/>
  <c r="C6" i="31"/>
  <c r="B6" i="31"/>
  <c r="A6" i="31"/>
  <c r="AK5" i="31"/>
  <c r="AJ5" i="31"/>
  <c r="AI5" i="31"/>
  <c r="AH5" i="31"/>
  <c r="AG5" i="31"/>
  <c r="AF5" i="31"/>
  <c r="F89" i="24"/>
  <c r="AE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F69" i="24"/>
  <c r="O5" i="31"/>
  <c r="N5" i="31"/>
  <c r="F52" i="24"/>
  <c r="F67" i="24"/>
  <c r="M5" i="31"/>
  <c r="L5" i="31"/>
  <c r="K5" i="31"/>
  <c r="J5" i="31"/>
  <c r="I5" i="31"/>
  <c r="F48" i="24"/>
  <c r="F62" i="24"/>
  <c r="H5" i="31"/>
  <c r="G5" i="31"/>
  <c r="F5" i="31"/>
  <c r="E5" i="31"/>
  <c r="C5" i="31"/>
  <c r="B5" i="31"/>
  <c r="A5" i="31"/>
  <c r="AK4" i="31"/>
  <c r="AJ4" i="31"/>
  <c r="AI4" i="31"/>
  <c r="AH4" i="31"/>
  <c r="AG4" i="31"/>
  <c r="AF4" i="31"/>
  <c r="E89" i="24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E69" i="24"/>
  <c r="O4" i="31"/>
  <c r="N4" i="31"/>
  <c r="E52" i="24"/>
  <c r="E67" i="24"/>
  <c r="M4" i="31"/>
  <c r="L4" i="31"/>
  <c r="K4" i="31"/>
  <c r="J4" i="31"/>
  <c r="I4" i="31"/>
  <c r="E48" i="24"/>
  <c r="E62" i="24"/>
  <c r="H4" i="31"/>
  <c r="G4" i="31"/>
  <c r="F4" i="31"/>
  <c r="E4" i="31"/>
  <c r="C4" i="31"/>
  <c r="B4" i="31"/>
  <c r="A4" i="31"/>
  <c r="AK3" i="31"/>
  <c r="AJ3" i="31"/>
  <c r="AI3" i="31"/>
  <c r="AH3" i="31"/>
  <c r="AG3" i="31"/>
  <c r="AF3" i="31"/>
  <c r="D89" i="24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D69" i="24"/>
  <c r="O3" i="31"/>
  <c r="N3" i="31"/>
  <c r="D52" i="24"/>
  <c r="D67" i="24"/>
  <c r="M3" i="31"/>
  <c r="L3" i="31"/>
  <c r="K3" i="31"/>
  <c r="J3" i="31"/>
  <c r="I3" i="31"/>
  <c r="D48" i="24"/>
  <c r="D62" i="24"/>
  <c r="H3" i="31"/>
  <c r="G3" i="31"/>
  <c r="F3" i="31"/>
  <c r="E3" i="31"/>
  <c r="C3" i="31"/>
  <c r="B3" i="31"/>
  <c r="A3" i="31"/>
  <c r="AK2" i="31"/>
  <c r="AJ2" i="31"/>
  <c r="AI2" i="31"/>
  <c r="AH2" i="31"/>
  <c r="AG2" i="31"/>
  <c r="AF2" i="31"/>
  <c r="C89" i="24"/>
  <c r="AE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C69" i="24"/>
  <c r="O2" i="31"/>
  <c r="N2" i="31"/>
  <c r="C52" i="24"/>
  <c r="C67" i="24"/>
  <c r="M2" i="31"/>
  <c r="L2" i="31"/>
  <c r="K2" i="31"/>
  <c r="J2" i="31"/>
  <c r="I2" i="31"/>
  <c r="C48" i="24"/>
  <c r="C62" i="24"/>
  <c r="H2" i="31"/>
  <c r="G2" i="31"/>
  <c r="F2" i="31"/>
  <c r="E2" i="31"/>
  <c r="C2" i="31"/>
  <c r="B2" i="31"/>
  <c r="A2" i="31"/>
  <c r="DH2" i="30"/>
  <c r="DG2" i="30"/>
  <c r="D420" i="24"/>
  <c r="DF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D415" i="24"/>
  <c r="CP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D381" i="24"/>
  <c r="BQ2" i="30"/>
  <c r="D256" i="24"/>
  <c r="BP2" i="30"/>
  <c r="BO2" i="30"/>
  <c r="D245" i="24"/>
  <c r="BN2" i="30"/>
  <c r="BM2" i="30"/>
  <c r="BL2" i="30"/>
  <c r="CE60" i="24"/>
  <c r="BK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D237" i="24"/>
  <c r="CF2" i="28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614" i="34"/>
  <c r="C615" i="34"/>
  <c r="C616" i="34"/>
  <c r="C617" i="34"/>
  <c r="C618" i="34"/>
  <c r="C619" i="34"/>
  <c r="C620" i="34"/>
  <c r="C621" i="34"/>
  <c r="C622" i="34"/>
  <c r="C623" i="34"/>
  <c r="C624" i="34"/>
  <c r="C625" i="34"/>
  <c r="C626" i="34"/>
  <c r="C627" i="34"/>
  <c r="C628" i="34"/>
  <c r="C629" i="34"/>
  <c r="C630" i="34"/>
  <c r="C631" i="34"/>
  <c r="C632" i="34"/>
  <c r="C633" i="34"/>
  <c r="C634" i="34"/>
  <c r="C635" i="34"/>
  <c r="C636" i="34"/>
  <c r="C637" i="34"/>
  <c r="C638" i="34"/>
  <c r="C639" i="34"/>
  <c r="C640" i="34"/>
  <c r="C641" i="34"/>
  <c r="C642" i="34"/>
  <c r="C643" i="34"/>
  <c r="C644" i="34"/>
  <c r="C645" i="34"/>
  <c r="C646" i="34"/>
  <c r="C647" i="34"/>
  <c r="C648" i="34"/>
  <c r="M716" i="34"/>
  <c r="D615" i="34"/>
  <c r="D612" i="34"/>
  <c r="D645" i="34"/>
  <c r="D616" i="34"/>
  <c r="D617" i="34"/>
  <c r="D618" i="34"/>
  <c r="D619" i="34"/>
  <c r="D620" i="34"/>
  <c r="D621" i="34"/>
  <c r="D622" i="34"/>
  <c r="D623" i="34"/>
  <c r="E623" i="34"/>
  <c r="D624" i="34"/>
  <c r="D625" i="34"/>
  <c r="D626" i="34"/>
  <c r="D627" i="34"/>
  <c r="D628" i="34"/>
  <c r="D629" i="34"/>
  <c r="D630" i="34"/>
  <c r="D631" i="34"/>
  <c r="D632" i="34"/>
  <c r="D633" i="34"/>
  <c r="D634" i="34"/>
  <c r="D635" i="34"/>
  <c r="D636" i="34"/>
  <c r="D637" i="34"/>
  <c r="D638" i="34"/>
  <c r="D639" i="34"/>
  <c r="D640" i="34"/>
  <c r="D641" i="34"/>
  <c r="D642" i="34"/>
  <c r="D643" i="34"/>
  <c r="D644" i="34"/>
  <c r="D646" i="34"/>
  <c r="D647" i="34"/>
  <c r="C668" i="34"/>
  <c r="D668" i="34"/>
  <c r="C669" i="34"/>
  <c r="D669" i="34"/>
  <c r="C670" i="34"/>
  <c r="D670" i="34"/>
  <c r="C671" i="34"/>
  <c r="D671" i="34"/>
  <c r="C672" i="34"/>
  <c r="D672" i="34"/>
  <c r="C673" i="34"/>
  <c r="D673" i="34"/>
  <c r="C674" i="34"/>
  <c r="D674" i="34"/>
  <c r="C675" i="34"/>
  <c r="D675" i="34"/>
  <c r="C676" i="34"/>
  <c r="D676" i="34"/>
  <c r="C677" i="34"/>
  <c r="D677" i="34"/>
  <c r="C678" i="34"/>
  <c r="D678" i="34"/>
  <c r="C679" i="34"/>
  <c r="D679" i="34"/>
  <c r="C680" i="34"/>
  <c r="D680" i="34"/>
  <c r="C681" i="34"/>
  <c r="D681" i="34"/>
  <c r="C682" i="34"/>
  <c r="D682" i="34"/>
  <c r="C683" i="34"/>
  <c r="D683" i="34"/>
  <c r="C684" i="34"/>
  <c r="D684" i="34"/>
  <c r="C685" i="34"/>
  <c r="D685" i="34"/>
  <c r="C686" i="34"/>
  <c r="D686" i="34"/>
  <c r="C687" i="34"/>
  <c r="D687" i="34"/>
  <c r="C688" i="34"/>
  <c r="D688" i="34"/>
  <c r="C689" i="34"/>
  <c r="D689" i="34"/>
  <c r="C690" i="34"/>
  <c r="D690" i="34"/>
  <c r="C691" i="34"/>
  <c r="D691" i="34"/>
  <c r="C692" i="34"/>
  <c r="D692" i="34"/>
  <c r="C693" i="34"/>
  <c r="D693" i="34"/>
  <c r="C694" i="34"/>
  <c r="D694" i="34"/>
  <c r="C695" i="34"/>
  <c r="D695" i="34"/>
  <c r="C696" i="34"/>
  <c r="D696" i="34"/>
  <c r="C697" i="34"/>
  <c r="D697" i="34"/>
  <c r="C698" i="34"/>
  <c r="D698" i="34"/>
  <c r="C699" i="34"/>
  <c r="D699" i="34"/>
  <c r="C700" i="34"/>
  <c r="D700" i="34"/>
  <c r="C701" i="34"/>
  <c r="D701" i="34"/>
  <c r="C702" i="34"/>
  <c r="D702" i="34"/>
  <c r="C703" i="34"/>
  <c r="D703" i="34"/>
  <c r="C704" i="34"/>
  <c r="D704" i="34"/>
  <c r="C705" i="34"/>
  <c r="D705" i="34"/>
  <c r="C706" i="34"/>
  <c r="D706" i="34"/>
  <c r="C707" i="34"/>
  <c r="D707" i="34"/>
  <c r="C708" i="34"/>
  <c r="D708" i="34"/>
  <c r="C709" i="34"/>
  <c r="D709" i="34"/>
  <c r="C710" i="34"/>
  <c r="D710" i="34"/>
  <c r="C711" i="34"/>
  <c r="D711" i="34"/>
  <c r="C712" i="34"/>
  <c r="D712" i="34"/>
  <c r="C713" i="34"/>
  <c r="D713" i="34"/>
  <c r="E612" i="34"/>
  <c r="E645" i="34"/>
  <c r="E624" i="34"/>
  <c r="F624" i="34"/>
  <c r="F612" i="34"/>
  <c r="F645" i="34"/>
  <c r="E625" i="34"/>
  <c r="F625" i="34"/>
  <c r="G625" i="34"/>
  <c r="G612" i="34"/>
  <c r="G645" i="34"/>
  <c r="L647" i="34"/>
  <c r="L716" i="34"/>
  <c r="E631" i="34"/>
  <c r="F631" i="34"/>
  <c r="G631" i="34"/>
  <c r="K644" i="34"/>
  <c r="K716" i="34"/>
  <c r="E630" i="34"/>
  <c r="F630" i="34"/>
  <c r="G630" i="34"/>
  <c r="J630" i="34"/>
  <c r="J716" i="34"/>
  <c r="E629" i="34"/>
  <c r="F629" i="34"/>
  <c r="G629" i="34"/>
  <c r="I629" i="34"/>
  <c r="I716" i="34"/>
  <c r="E626" i="34"/>
  <c r="F626" i="34"/>
  <c r="G626" i="34"/>
  <c r="H628" i="34"/>
  <c r="H716" i="34"/>
  <c r="G716" i="34"/>
  <c r="F716" i="34"/>
  <c r="E716" i="34"/>
  <c r="D716" i="34"/>
  <c r="C716" i="34"/>
  <c r="E668" i="34"/>
  <c r="F668" i="34"/>
  <c r="G668" i="34"/>
  <c r="M668" i="34"/>
  <c r="M715" i="34"/>
  <c r="L612" i="34"/>
  <c r="L668" i="34"/>
  <c r="L715" i="34"/>
  <c r="K612" i="34"/>
  <c r="K668" i="34"/>
  <c r="K715" i="34"/>
  <c r="J612" i="34"/>
  <c r="J631" i="34"/>
  <c r="J668" i="34"/>
  <c r="J715" i="34"/>
  <c r="I612" i="34"/>
  <c r="I630" i="34"/>
  <c r="I668" i="34"/>
  <c r="I715" i="34"/>
  <c r="H612" i="34"/>
  <c r="H629" i="34"/>
  <c r="H668" i="34"/>
  <c r="H715" i="34"/>
  <c r="G715" i="34"/>
  <c r="F627" i="34"/>
  <c r="F628" i="34"/>
  <c r="F632" i="34"/>
  <c r="F633" i="34"/>
  <c r="F634" i="34"/>
  <c r="F635" i="34"/>
  <c r="F636" i="34"/>
  <c r="F637" i="34"/>
  <c r="F638" i="34"/>
  <c r="F639" i="34"/>
  <c r="F640" i="34"/>
  <c r="F641" i="34"/>
  <c r="F642" i="34"/>
  <c r="F643" i="34"/>
  <c r="F644" i="34"/>
  <c r="F646" i="34"/>
  <c r="F647" i="34"/>
  <c r="F669" i="34"/>
  <c r="F670" i="34"/>
  <c r="F671" i="34"/>
  <c r="F672" i="34"/>
  <c r="F673" i="34"/>
  <c r="F674" i="34"/>
  <c r="F675" i="34"/>
  <c r="F676" i="34"/>
  <c r="F677" i="34"/>
  <c r="F678" i="34"/>
  <c r="F679" i="34"/>
  <c r="F680" i="34"/>
  <c r="F681" i="34"/>
  <c r="F682" i="34"/>
  <c r="F683" i="34"/>
  <c r="F684" i="34"/>
  <c r="F685" i="34"/>
  <c r="F686" i="34"/>
  <c r="F687" i="34"/>
  <c r="F688" i="34"/>
  <c r="F689" i="34"/>
  <c r="F690" i="34"/>
  <c r="F691" i="34"/>
  <c r="F692" i="34"/>
  <c r="F693" i="34"/>
  <c r="F694" i="34"/>
  <c r="F695" i="34"/>
  <c r="F696" i="34"/>
  <c r="F697" i="34"/>
  <c r="F698" i="34"/>
  <c r="F699" i="34"/>
  <c r="F700" i="34"/>
  <c r="F701" i="34"/>
  <c r="F702" i="34"/>
  <c r="F703" i="34"/>
  <c r="F704" i="34"/>
  <c r="F705" i="34"/>
  <c r="F706" i="34"/>
  <c r="F707" i="34"/>
  <c r="F708" i="34"/>
  <c r="F709" i="34"/>
  <c r="F710" i="34"/>
  <c r="F711" i="34"/>
  <c r="F712" i="34"/>
  <c r="F713" i="34"/>
  <c r="F715" i="34"/>
  <c r="E627" i="34"/>
  <c r="E628" i="34"/>
  <c r="E632" i="34"/>
  <c r="E633" i="34"/>
  <c r="E634" i="34"/>
  <c r="E635" i="34"/>
  <c r="E636" i="34"/>
  <c r="E637" i="34"/>
  <c r="E638" i="34"/>
  <c r="E639" i="34"/>
  <c r="E640" i="34"/>
  <c r="E641" i="34"/>
  <c r="E642" i="34"/>
  <c r="E643" i="34"/>
  <c r="E644" i="34"/>
  <c r="E646" i="34"/>
  <c r="E647" i="34"/>
  <c r="E669" i="34"/>
  <c r="E670" i="34"/>
  <c r="E671" i="34"/>
  <c r="E672" i="34"/>
  <c r="E673" i="34"/>
  <c r="E674" i="34"/>
  <c r="E675" i="34"/>
  <c r="E676" i="34"/>
  <c r="E677" i="34"/>
  <c r="E678" i="34"/>
  <c r="E679" i="34"/>
  <c r="E680" i="34"/>
  <c r="E681" i="34"/>
  <c r="E682" i="34"/>
  <c r="E683" i="34"/>
  <c r="E684" i="34"/>
  <c r="E685" i="34"/>
  <c r="E686" i="34"/>
  <c r="E687" i="34"/>
  <c r="E688" i="34"/>
  <c r="E689" i="34"/>
  <c r="E690" i="34"/>
  <c r="E691" i="34"/>
  <c r="E692" i="34"/>
  <c r="E693" i="34"/>
  <c r="E694" i="34"/>
  <c r="E695" i="34"/>
  <c r="E696" i="34"/>
  <c r="E697" i="34"/>
  <c r="E698" i="34"/>
  <c r="E699" i="34"/>
  <c r="E700" i="34"/>
  <c r="E701" i="34"/>
  <c r="E702" i="34"/>
  <c r="E703" i="34"/>
  <c r="E704" i="34"/>
  <c r="E705" i="34"/>
  <c r="E706" i="34"/>
  <c r="E707" i="34"/>
  <c r="E708" i="34"/>
  <c r="E709" i="34"/>
  <c r="E710" i="34"/>
  <c r="E711" i="34"/>
  <c r="E712" i="34"/>
  <c r="E713" i="34"/>
  <c r="E715" i="34"/>
  <c r="D715" i="34"/>
  <c r="C715" i="34"/>
  <c r="G713" i="34"/>
  <c r="M713" i="34"/>
  <c r="L713" i="34"/>
  <c r="K713" i="34"/>
  <c r="J713" i="34"/>
  <c r="I713" i="34"/>
  <c r="H713" i="34"/>
  <c r="G712" i="34"/>
  <c r="M712" i="34"/>
  <c r="L712" i="34"/>
  <c r="K712" i="34"/>
  <c r="J712" i="34"/>
  <c r="I712" i="34"/>
  <c r="H712" i="34"/>
  <c r="G711" i="34"/>
  <c r="M711" i="34"/>
  <c r="L711" i="34"/>
  <c r="K711" i="34"/>
  <c r="J711" i="34"/>
  <c r="I711" i="34"/>
  <c r="H711" i="34"/>
  <c r="G710" i="34"/>
  <c r="M710" i="34"/>
  <c r="L710" i="34"/>
  <c r="K710" i="34"/>
  <c r="J710" i="34"/>
  <c r="I710" i="34"/>
  <c r="H710" i="34"/>
  <c r="G709" i="34"/>
  <c r="M709" i="34"/>
  <c r="L709" i="34"/>
  <c r="K709" i="34"/>
  <c r="J709" i="34"/>
  <c r="I709" i="34"/>
  <c r="H709" i="34"/>
  <c r="G708" i="34"/>
  <c r="M708" i="34"/>
  <c r="L708" i="34"/>
  <c r="K708" i="34"/>
  <c r="J708" i="34"/>
  <c r="I708" i="34"/>
  <c r="H708" i="34"/>
  <c r="G707" i="34"/>
  <c r="M707" i="34"/>
  <c r="L707" i="34"/>
  <c r="K707" i="34"/>
  <c r="J707" i="34"/>
  <c r="I707" i="34"/>
  <c r="H707" i="34"/>
  <c r="G706" i="34"/>
  <c r="M706" i="34"/>
  <c r="L706" i="34"/>
  <c r="K706" i="34"/>
  <c r="J706" i="34"/>
  <c r="I706" i="34"/>
  <c r="H706" i="34"/>
  <c r="G705" i="34"/>
  <c r="M705" i="34"/>
  <c r="L705" i="34"/>
  <c r="K705" i="34"/>
  <c r="J705" i="34"/>
  <c r="I705" i="34"/>
  <c r="H705" i="34"/>
  <c r="G704" i="34"/>
  <c r="M704" i="34"/>
  <c r="L704" i="34"/>
  <c r="K704" i="34"/>
  <c r="J704" i="34"/>
  <c r="I704" i="34"/>
  <c r="H704" i="34"/>
  <c r="G703" i="34"/>
  <c r="M703" i="34"/>
  <c r="L703" i="34"/>
  <c r="K703" i="34"/>
  <c r="J703" i="34"/>
  <c r="I703" i="34"/>
  <c r="H703" i="34"/>
  <c r="G702" i="34"/>
  <c r="M702" i="34"/>
  <c r="L702" i="34"/>
  <c r="K702" i="34"/>
  <c r="J702" i="34"/>
  <c r="I702" i="34"/>
  <c r="H702" i="34"/>
  <c r="G701" i="34"/>
  <c r="M701" i="34"/>
  <c r="L701" i="34"/>
  <c r="K701" i="34"/>
  <c r="J701" i="34"/>
  <c r="I701" i="34"/>
  <c r="H701" i="34"/>
  <c r="G700" i="34"/>
  <c r="M700" i="34"/>
  <c r="L700" i="34"/>
  <c r="K700" i="34"/>
  <c r="J700" i="34"/>
  <c r="I700" i="34"/>
  <c r="H700" i="34"/>
  <c r="G699" i="34"/>
  <c r="M699" i="34"/>
  <c r="L699" i="34"/>
  <c r="K699" i="34"/>
  <c r="J699" i="34"/>
  <c r="I699" i="34"/>
  <c r="H699" i="34"/>
  <c r="G698" i="34"/>
  <c r="M698" i="34"/>
  <c r="L698" i="34"/>
  <c r="K698" i="34"/>
  <c r="J698" i="34"/>
  <c r="I698" i="34"/>
  <c r="H698" i="34"/>
  <c r="G697" i="34"/>
  <c r="M697" i="34"/>
  <c r="L697" i="34"/>
  <c r="K697" i="34"/>
  <c r="J697" i="34"/>
  <c r="I697" i="34"/>
  <c r="H697" i="34"/>
  <c r="G696" i="34"/>
  <c r="M696" i="34"/>
  <c r="L696" i="34"/>
  <c r="K696" i="34"/>
  <c r="J696" i="34"/>
  <c r="I696" i="34"/>
  <c r="H696" i="34"/>
  <c r="G695" i="34"/>
  <c r="M695" i="34"/>
  <c r="L695" i="34"/>
  <c r="K695" i="34"/>
  <c r="J695" i="34"/>
  <c r="I695" i="34"/>
  <c r="H695" i="34"/>
  <c r="G694" i="34"/>
  <c r="M694" i="34"/>
  <c r="L694" i="34"/>
  <c r="K694" i="34"/>
  <c r="J694" i="34"/>
  <c r="I694" i="34"/>
  <c r="H694" i="34"/>
  <c r="G693" i="34"/>
  <c r="M693" i="34"/>
  <c r="L693" i="34"/>
  <c r="K693" i="34"/>
  <c r="J693" i="34"/>
  <c r="I693" i="34"/>
  <c r="H693" i="34"/>
  <c r="G692" i="34"/>
  <c r="M692" i="34"/>
  <c r="L692" i="34"/>
  <c r="K692" i="34"/>
  <c r="J692" i="34"/>
  <c r="I692" i="34"/>
  <c r="H692" i="34"/>
  <c r="G691" i="34"/>
  <c r="M691" i="34"/>
  <c r="L691" i="34"/>
  <c r="K691" i="34"/>
  <c r="J691" i="34"/>
  <c r="I691" i="34"/>
  <c r="H691" i="34"/>
  <c r="G690" i="34"/>
  <c r="M690" i="34"/>
  <c r="L690" i="34"/>
  <c r="K690" i="34"/>
  <c r="J690" i="34"/>
  <c r="I690" i="34"/>
  <c r="H690" i="34"/>
  <c r="G689" i="34"/>
  <c r="M689" i="34"/>
  <c r="L689" i="34"/>
  <c r="K689" i="34"/>
  <c r="J689" i="34"/>
  <c r="I689" i="34"/>
  <c r="H689" i="34"/>
  <c r="G688" i="34"/>
  <c r="M688" i="34"/>
  <c r="L688" i="34"/>
  <c r="K688" i="34"/>
  <c r="J688" i="34"/>
  <c r="I688" i="34"/>
  <c r="H688" i="34"/>
  <c r="G687" i="34"/>
  <c r="M687" i="34"/>
  <c r="L687" i="34"/>
  <c r="K687" i="34"/>
  <c r="J687" i="34"/>
  <c r="I687" i="34"/>
  <c r="H687" i="34"/>
  <c r="G686" i="34"/>
  <c r="M686" i="34"/>
  <c r="L686" i="34"/>
  <c r="K686" i="34"/>
  <c r="J686" i="34"/>
  <c r="I686" i="34"/>
  <c r="H686" i="34"/>
  <c r="G685" i="34"/>
  <c r="M685" i="34"/>
  <c r="L685" i="34"/>
  <c r="K685" i="34"/>
  <c r="J685" i="34"/>
  <c r="I685" i="34"/>
  <c r="H685" i="34"/>
  <c r="G684" i="34"/>
  <c r="M684" i="34"/>
  <c r="L684" i="34"/>
  <c r="K684" i="34"/>
  <c r="J684" i="34"/>
  <c r="I684" i="34"/>
  <c r="H684" i="34"/>
  <c r="G683" i="34"/>
  <c r="M683" i="34"/>
  <c r="L683" i="34"/>
  <c r="K683" i="34"/>
  <c r="J683" i="34"/>
  <c r="I683" i="34"/>
  <c r="H683" i="34"/>
  <c r="G682" i="34"/>
  <c r="M682" i="34"/>
  <c r="L682" i="34"/>
  <c r="K682" i="34"/>
  <c r="J682" i="34"/>
  <c r="I682" i="34"/>
  <c r="H682" i="34"/>
  <c r="G681" i="34"/>
  <c r="M681" i="34"/>
  <c r="L681" i="34"/>
  <c r="K681" i="34"/>
  <c r="J681" i="34"/>
  <c r="I681" i="34"/>
  <c r="H681" i="34"/>
  <c r="G680" i="34"/>
  <c r="M680" i="34"/>
  <c r="L680" i="34"/>
  <c r="K680" i="34"/>
  <c r="J680" i="34"/>
  <c r="I680" i="34"/>
  <c r="H680" i="34"/>
  <c r="G679" i="34"/>
  <c r="M679" i="34"/>
  <c r="L679" i="34"/>
  <c r="K679" i="34"/>
  <c r="J679" i="34"/>
  <c r="I679" i="34"/>
  <c r="H679" i="34"/>
  <c r="G678" i="34"/>
  <c r="M678" i="34"/>
  <c r="L678" i="34"/>
  <c r="K678" i="34"/>
  <c r="J678" i="34"/>
  <c r="I678" i="34"/>
  <c r="H678" i="34"/>
  <c r="G677" i="34"/>
  <c r="M677" i="34"/>
  <c r="L677" i="34"/>
  <c r="K677" i="34"/>
  <c r="J677" i="34"/>
  <c r="I677" i="34"/>
  <c r="H677" i="34"/>
  <c r="G676" i="34"/>
  <c r="M676" i="34"/>
  <c r="L676" i="34"/>
  <c r="K676" i="34"/>
  <c r="J676" i="34"/>
  <c r="I676" i="34"/>
  <c r="H676" i="34"/>
  <c r="G675" i="34"/>
  <c r="M675" i="34"/>
  <c r="L675" i="34"/>
  <c r="K675" i="34"/>
  <c r="J675" i="34"/>
  <c r="I675" i="34"/>
  <c r="H675" i="34"/>
  <c r="G674" i="34"/>
  <c r="M674" i="34"/>
  <c r="L674" i="34"/>
  <c r="K674" i="34"/>
  <c r="J674" i="34"/>
  <c r="I674" i="34"/>
  <c r="H674" i="34"/>
  <c r="G673" i="34"/>
  <c r="M673" i="34"/>
  <c r="L673" i="34"/>
  <c r="K673" i="34"/>
  <c r="J673" i="34"/>
  <c r="I673" i="34"/>
  <c r="H673" i="34"/>
  <c r="G672" i="34"/>
  <c r="M672" i="34"/>
  <c r="L672" i="34"/>
  <c r="K672" i="34"/>
  <c r="J672" i="34"/>
  <c r="I672" i="34"/>
  <c r="H672" i="34"/>
  <c r="G671" i="34"/>
  <c r="M671" i="34"/>
  <c r="L671" i="34"/>
  <c r="K671" i="34"/>
  <c r="J671" i="34"/>
  <c r="I671" i="34"/>
  <c r="H671" i="34"/>
  <c r="G670" i="34"/>
  <c r="M670" i="34"/>
  <c r="L670" i="34"/>
  <c r="K670" i="34"/>
  <c r="J670" i="34"/>
  <c r="I670" i="34"/>
  <c r="H670" i="34"/>
  <c r="G669" i="34"/>
  <c r="M669" i="34"/>
  <c r="L669" i="34"/>
  <c r="K669" i="34"/>
  <c r="J669" i="34"/>
  <c r="I669" i="34"/>
  <c r="H669" i="34"/>
  <c r="J647" i="34"/>
  <c r="I647" i="34"/>
  <c r="H647" i="34"/>
  <c r="G647" i="34"/>
  <c r="J646" i="34"/>
  <c r="I646" i="34"/>
  <c r="H646" i="34"/>
  <c r="G646" i="34"/>
  <c r="J645" i="34"/>
  <c r="I645" i="34"/>
  <c r="H645" i="34"/>
  <c r="J644" i="34"/>
  <c r="I644" i="34"/>
  <c r="H644" i="34"/>
  <c r="G644" i="34"/>
  <c r="J643" i="34"/>
  <c r="I643" i="34"/>
  <c r="H643" i="34"/>
  <c r="G643" i="34"/>
  <c r="J642" i="34"/>
  <c r="I642" i="34"/>
  <c r="H642" i="34"/>
  <c r="G642" i="34"/>
  <c r="J641" i="34"/>
  <c r="I641" i="34"/>
  <c r="H641" i="34"/>
  <c r="G641" i="34"/>
  <c r="J640" i="34"/>
  <c r="I640" i="34"/>
  <c r="H640" i="34"/>
  <c r="G640" i="34"/>
  <c r="J639" i="34"/>
  <c r="I639" i="34"/>
  <c r="H639" i="34"/>
  <c r="G639" i="34"/>
  <c r="J638" i="34"/>
  <c r="I638" i="34"/>
  <c r="H638" i="34"/>
  <c r="G638" i="34"/>
  <c r="J637" i="34"/>
  <c r="I637" i="34"/>
  <c r="H637" i="34"/>
  <c r="G637" i="34"/>
  <c r="J636" i="34"/>
  <c r="I636" i="34"/>
  <c r="H636" i="34"/>
  <c r="G636" i="34"/>
  <c r="J635" i="34"/>
  <c r="I635" i="34"/>
  <c r="H635" i="34"/>
  <c r="G635" i="34"/>
  <c r="J634" i="34"/>
  <c r="I634" i="34"/>
  <c r="H634" i="34"/>
  <c r="G634" i="34"/>
  <c r="J633" i="34"/>
  <c r="I633" i="34"/>
  <c r="H633" i="34"/>
  <c r="G633" i="34"/>
  <c r="J632" i="34"/>
  <c r="I632" i="34"/>
  <c r="H632" i="34"/>
  <c r="G632" i="34"/>
  <c r="I631" i="34"/>
  <c r="H631" i="34"/>
  <c r="H630" i="34"/>
  <c r="G628" i="34"/>
  <c r="G627" i="34"/>
  <c r="CE94" i="24"/>
  <c r="I384" i="32"/>
  <c r="D384" i="32"/>
  <c r="C384" i="32"/>
  <c r="CE93" i="24"/>
  <c r="I383" i="32"/>
  <c r="D383" i="32"/>
  <c r="C383" i="32"/>
  <c r="CE92" i="24"/>
  <c r="I382" i="32"/>
  <c r="D382" i="32"/>
  <c r="C382" i="32"/>
  <c r="CE91" i="24"/>
  <c r="I381" i="32"/>
  <c r="D381" i="32"/>
  <c r="C381" i="32"/>
  <c r="CE90" i="24"/>
  <c r="I380" i="32"/>
  <c r="D380" i="32"/>
  <c r="C380" i="32"/>
  <c r="CE89" i="24"/>
  <c r="I378" i="32"/>
  <c r="D378" i="32"/>
  <c r="C378" i="32"/>
  <c r="CE88" i="24"/>
  <c r="I377" i="32"/>
  <c r="D377" i="32"/>
  <c r="C377" i="32"/>
  <c r="CE87" i="24"/>
  <c r="I376" i="32"/>
  <c r="D376" i="32"/>
  <c r="C376" i="32"/>
  <c r="I374" i="32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AR85" i="24"/>
  <c r="AS85" i="24"/>
  <c r="AT85" i="24"/>
  <c r="AU85" i="24"/>
  <c r="AV85" i="24"/>
  <c r="AW85" i="24"/>
  <c r="AX85" i="24"/>
  <c r="AY85" i="24"/>
  <c r="AZ85" i="24"/>
  <c r="BA85" i="24"/>
  <c r="BB85" i="24"/>
  <c r="BC85" i="24"/>
  <c r="BD85" i="24"/>
  <c r="BE85" i="24"/>
  <c r="BF85" i="24"/>
  <c r="BG85" i="24"/>
  <c r="BH85" i="24"/>
  <c r="BI85" i="24"/>
  <c r="BJ85" i="24"/>
  <c r="BK85" i="24"/>
  <c r="BL85" i="24"/>
  <c r="BM85" i="24"/>
  <c r="BN85" i="24"/>
  <c r="BO85" i="24"/>
  <c r="BP85" i="24"/>
  <c r="BQ85" i="24"/>
  <c r="BR85" i="24"/>
  <c r="BS85" i="24"/>
  <c r="BT85" i="24"/>
  <c r="BU85" i="24"/>
  <c r="BV85" i="24"/>
  <c r="BW85" i="24"/>
  <c r="BX85" i="24"/>
  <c r="BY85" i="24"/>
  <c r="BZ85" i="24"/>
  <c r="CA85" i="24"/>
  <c r="CB85" i="24"/>
  <c r="CC85" i="24"/>
  <c r="CD69" i="24"/>
  <c r="CD85" i="24"/>
  <c r="CE85" i="24"/>
  <c r="I373" i="32"/>
  <c r="E373" i="32"/>
  <c r="D373" i="32"/>
  <c r="C373" i="32"/>
  <c r="CE84" i="24"/>
  <c r="I372" i="32"/>
  <c r="E372" i="32"/>
  <c r="D372" i="32"/>
  <c r="C372" i="32"/>
  <c r="CE70" i="24"/>
  <c r="CE71" i="24"/>
  <c r="CE72" i="24"/>
  <c r="CE73" i="24"/>
  <c r="CE74" i="24"/>
  <c r="CE75" i="24"/>
  <c r="CE76" i="24"/>
  <c r="CE77" i="24"/>
  <c r="CE78" i="24"/>
  <c r="CE79" i="24"/>
  <c r="CE80" i="24"/>
  <c r="CE81" i="24"/>
  <c r="CE82" i="24"/>
  <c r="CE83" i="24"/>
  <c r="CE69" i="24"/>
  <c r="I371" i="32"/>
  <c r="E371" i="32"/>
  <c r="D371" i="32"/>
  <c r="C371" i="32"/>
  <c r="CE68" i="24"/>
  <c r="I370" i="32"/>
  <c r="D370" i="32"/>
  <c r="C370" i="32"/>
  <c r="CE67" i="24"/>
  <c r="I369" i="32"/>
  <c r="D369" i="32"/>
  <c r="C369" i="32"/>
  <c r="CE66" i="24"/>
  <c r="I368" i="32"/>
  <c r="D368" i="32"/>
  <c r="C368" i="32"/>
  <c r="CE65" i="24"/>
  <c r="I367" i="32"/>
  <c r="D367" i="32"/>
  <c r="C367" i="32"/>
  <c r="CE64" i="24"/>
  <c r="I366" i="32"/>
  <c r="D366" i="32"/>
  <c r="C366" i="32"/>
  <c r="CE63" i="24"/>
  <c r="I365" i="32"/>
  <c r="D365" i="32"/>
  <c r="C365" i="32"/>
  <c r="CE62" i="24"/>
  <c r="I364" i="32"/>
  <c r="D364" i="32"/>
  <c r="C364" i="32"/>
  <c r="CE61" i="24"/>
  <c r="I363" i="32"/>
  <c r="D363" i="32"/>
  <c r="C363" i="32"/>
  <c r="I362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1" i="32"/>
  <c r="H341" i="32"/>
  <c r="G341" i="32"/>
  <c r="F341" i="32"/>
  <c r="E341" i="32"/>
  <c r="D341" i="32"/>
  <c r="C341" i="32"/>
  <c r="I340" i="32"/>
  <c r="H340" i="32"/>
  <c r="G340" i="32"/>
  <c r="F340" i="32"/>
  <c r="E340" i="32"/>
  <c r="D340" i="32"/>
  <c r="C340" i="32"/>
  <c r="I339" i="32"/>
  <c r="H339" i="32"/>
  <c r="G339" i="32"/>
  <c r="F339" i="32"/>
  <c r="E339" i="32"/>
  <c r="D339" i="32"/>
  <c r="C339" i="32"/>
  <c r="I338" i="32"/>
  <c r="H338" i="32"/>
  <c r="G338" i="32"/>
  <c r="F338" i="32"/>
  <c r="E338" i="32"/>
  <c r="D338" i="32"/>
  <c r="C338" i="32"/>
  <c r="I337" i="32"/>
  <c r="H337" i="32"/>
  <c r="G337" i="32"/>
  <c r="F337" i="32"/>
  <c r="E337" i="32"/>
  <c r="D337" i="32"/>
  <c r="C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2" i="32"/>
  <c r="H332" i="32"/>
  <c r="G332" i="32"/>
  <c r="F332" i="32"/>
  <c r="E332" i="32"/>
  <c r="D332" i="32"/>
  <c r="C332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9" i="32"/>
  <c r="H309" i="32"/>
  <c r="G309" i="32"/>
  <c r="F309" i="32"/>
  <c r="E309" i="32"/>
  <c r="D309" i="32"/>
  <c r="C309" i="32"/>
  <c r="I308" i="32"/>
  <c r="H308" i="32"/>
  <c r="G308" i="32"/>
  <c r="F308" i="32"/>
  <c r="E308" i="32"/>
  <c r="D308" i="32"/>
  <c r="C308" i="32"/>
  <c r="I307" i="32"/>
  <c r="H307" i="32"/>
  <c r="G307" i="32"/>
  <c r="F307" i="32"/>
  <c r="E307" i="32"/>
  <c r="D307" i="32"/>
  <c r="C307" i="32"/>
  <c r="I306" i="32"/>
  <c r="H306" i="32"/>
  <c r="G306" i="32"/>
  <c r="F306" i="32"/>
  <c r="E306" i="32"/>
  <c r="D306" i="32"/>
  <c r="C306" i="32"/>
  <c r="I305" i="32"/>
  <c r="H305" i="32"/>
  <c r="G305" i="32"/>
  <c r="F305" i="32"/>
  <c r="E305" i="32"/>
  <c r="D305" i="32"/>
  <c r="C305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300" i="32"/>
  <c r="H300" i="32"/>
  <c r="G300" i="32"/>
  <c r="F300" i="32"/>
  <c r="E300" i="32"/>
  <c r="D300" i="32"/>
  <c r="C300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7" i="32"/>
  <c r="H277" i="32"/>
  <c r="G277" i="32"/>
  <c r="F277" i="32"/>
  <c r="E277" i="32"/>
  <c r="D277" i="32"/>
  <c r="C277" i="32"/>
  <c r="I276" i="32"/>
  <c r="H276" i="32"/>
  <c r="G276" i="32"/>
  <c r="F276" i="32"/>
  <c r="E276" i="32"/>
  <c r="D276" i="32"/>
  <c r="C276" i="32"/>
  <c r="I275" i="32"/>
  <c r="H275" i="32"/>
  <c r="G275" i="32"/>
  <c r="F275" i="32"/>
  <c r="E275" i="32"/>
  <c r="D275" i="32"/>
  <c r="C275" i="32"/>
  <c r="I274" i="32"/>
  <c r="H274" i="32"/>
  <c r="G274" i="32"/>
  <c r="F274" i="32"/>
  <c r="E274" i="32"/>
  <c r="D274" i="32"/>
  <c r="C274" i="32"/>
  <c r="I273" i="32"/>
  <c r="H273" i="32"/>
  <c r="G273" i="32"/>
  <c r="F273" i="32"/>
  <c r="E273" i="32"/>
  <c r="D273" i="32"/>
  <c r="C273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8" i="32"/>
  <c r="H268" i="32"/>
  <c r="G268" i="32"/>
  <c r="F268" i="32"/>
  <c r="E268" i="32"/>
  <c r="D268" i="32"/>
  <c r="C268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C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5" i="32"/>
  <c r="H245" i="32"/>
  <c r="G245" i="32"/>
  <c r="F245" i="32"/>
  <c r="E245" i="32"/>
  <c r="D245" i="32"/>
  <c r="C245" i="32"/>
  <c r="I244" i="32"/>
  <c r="H244" i="32"/>
  <c r="G244" i="32"/>
  <c r="F244" i="32"/>
  <c r="E244" i="32"/>
  <c r="D244" i="32"/>
  <c r="C244" i="32"/>
  <c r="I243" i="32"/>
  <c r="H243" i="32"/>
  <c r="G243" i="32"/>
  <c r="F243" i="32"/>
  <c r="E243" i="32"/>
  <c r="D243" i="32"/>
  <c r="C243" i="32"/>
  <c r="I242" i="32"/>
  <c r="H242" i="32"/>
  <c r="G242" i="32"/>
  <c r="F242" i="32"/>
  <c r="E242" i="32"/>
  <c r="D242" i="32"/>
  <c r="C242" i="32"/>
  <c r="I241" i="32"/>
  <c r="H241" i="32"/>
  <c r="G241" i="32"/>
  <c r="F241" i="32"/>
  <c r="E241" i="32"/>
  <c r="D241" i="32"/>
  <c r="C241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6" i="32"/>
  <c r="H236" i="32"/>
  <c r="G236" i="32"/>
  <c r="F236" i="32"/>
  <c r="E236" i="32"/>
  <c r="D236" i="32"/>
  <c r="C236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F218" i="32"/>
  <c r="E218" i="32"/>
  <c r="D218" i="32"/>
  <c r="C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C614" i="24"/>
  <c r="C615" i="24"/>
  <c r="D615" i="24"/>
  <c r="D612" i="24"/>
  <c r="D713" i="24"/>
  <c r="C616" i="24"/>
  <c r="D616" i="24"/>
  <c r="C617" i="24"/>
  <c r="D617" i="24"/>
  <c r="C618" i="24"/>
  <c r="D618" i="24"/>
  <c r="C619" i="24"/>
  <c r="D619" i="24"/>
  <c r="C620" i="24"/>
  <c r="D620" i="24"/>
  <c r="C621" i="24"/>
  <c r="D621" i="24"/>
  <c r="C622" i="24"/>
  <c r="D622" i="24"/>
  <c r="C623" i="24"/>
  <c r="D623" i="24"/>
  <c r="E623" i="24"/>
  <c r="C624" i="24"/>
  <c r="D624" i="24"/>
  <c r="C625" i="24"/>
  <c r="D625" i="24"/>
  <c r="C626" i="24"/>
  <c r="D626" i="24"/>
  <c r="C627" i="24"/>
  <c r="D627" i="24"/>
  <c r="C628" i="24"/>
  <c r="D628" i="24"/>
  <c r="C629" i="24"/>
  <c r="D629" i="24"/>
  <c r="C630" i="24"/>
  <c r="D630" i="24"/>
  <c r="C631" i="24"/>
  <c r="D631" i="24"/>
  <c r="C632" i="24"/>
  <c r="D632" i="24"/>
  <c r="C633" i="24"/>
  <c r="D633" i="24"/>
  <c r="C634" i="24"/>
  <c r="D634" i="24"/>
  <c r="C635" i="24"/>
  <c r="D635" i="24"/>
  <c r="C636" i="24"/>
  <c r="D636" i="24"/>
  <c r="C637" i="24"/>
  <c r="D637" i="24"/>
  <c r="C638" i="24"/>
  <c r="D638" i="24"/>
  <c r="C639" i="24"/>
  <c r="D639" i="24"/>
  <c r="C640" i="24"/>
  <c r="D640" i="24"/>
  <c r="C641" i="24"/>
  <c r="D641" i="24"/>
  <c r="C642" i="24"/>
  <c r="D642" i="24"/>
  <c r="C643" i="24"/>
  <c r="D643" i="24"/>
  <c r="C644" i="24"/>
  <c r="D644" i="24"/>
  <c r="C645" i="24"/>
  <c r="D645" i="24"/>
  <c r="C646" i="24"/>
  <c r="D646" i="24"/>
  <c r="C647" i="24"/>
  <c r="D647" i="24"/>
  <c r="C668" i="24"/>
  <c r="D668" i="24"/>
  <c r="C669" i="24"/>
  <c r="D669" i="24"/>
  <c r="C670" i="24"/>
  <c r="D670" i="24"/>
  <c r="C671" i="24"/>
  <c r="D671" i="24"/>
  <c r="C672" i="24"/>
  <c r="D672" i="24"/>
  <c r="C673" i="24"/>
  <c r="D673" i="24"/>
  <c r="C674" i="24"/>
  <c r="D674" i="24"/>
  <c r="C675" i="24"/>
  <c r="D675" i="24"/>
  <c r="C676" i="24"/>
  <c r="D676" i="24"/>
  <c r="C677" i="24"/>
  <c r="D677" i="24"/>
  <c r="C678" i="24"/>
  <c r="D678" i="24"/>
  <c r="C679" i="24"/>
  <c r="D679" i="24"/>
  <c r="C680" i="24"/>
  <c r="D680" i="24"/>
  <c r="C681" i="24"/>
  <c r="D681" i="24"/>
  <c r="C682" i="24"/>
  <c r="D682" i="24"/>
  <c r="C683" i="24"/>
  <c r="D683" i="24"/>
  <c r="C684" i="24"/>
  <c r="D684" i="24"/>
  <c r="C685" i="24"/>
  <c r="D685" i="24"/>
  <c r="C686" i="24"/>
  <c r="D686" i="24"/>
  <c r="C687" i="24"/>
  <c r="D687" i="24"/>
  <c r="C688" i="24"/>
  <c r="D688" i="24"/>
  <c r="C689" i="24"/>
  <c r="D689" i="24"/>
  <c r="C690" i="24"/>
  <c r="D690" i="24"/>
  <c r="C691" i="24"/>
  <c r="D691" i="24"/>
  <c r="C692" i="24"/>
  <c r="D692" i="24"/>
  <c r="C693" i="24"/>
  <c r="D693" i="24"/>
  <c r="C694" i="24"/>
  <c r="D694" i="24"/>
  <c r="C695" i="24"/>
  <c r="D695" i="24"/>
  <c r="C696" i="24"/>
  <c r="D696" i="24"/>
  <c r="C697" i="24"/>
  <c r="D697" i="24"/>
  <c r="C698" i="24"/>
  <c r="D698" i="24"/>
  <c r="C699" i="24"/>
  <c r="D699" i="24"/>
  <c r="C700" i="24"/>
  <c r="D700" i="24"/>
  <c r="C701" i="24"/>
  <c r="D701" i="24"/>
  <c r="C702" i="24"/>
  <c r="D702" i="24"/>
  <c r="C703" i="24"/>
  <c r="D703" i="24"/>
  <c r="C704" i="24"/>
  <c r="D704" i="24"/>
  <c r="C705" i="24"/>
  <c r="D705" i="24"/>
  <c r="C706" i="24"/>
  <c r="D706" i="24"/>
  <c r="C707" i="24"/>
  <c r="D707" i="24"/>
  <c r="C708" i="24"/>
  <c r="D708" i="24"/>
  <c r="C709" i="24"/>
  <c r="D709" i="24"/>
  <c r="C710" i="24"/>
  <c r="D710" i="24"/>
  <c r="C711" i="24"/>
  <c r="D711" i="24"/>
  <c r="C712" i="24"/>
  <c r="D712" i="24"/>
  <c r="C713" i="24"/>
  <c r="E612" i="24"/>
  <c r="E713" i="24"/>
  <c r="E624" i="24"/>
  <c r="F624" i="24"/>
  <c r="F713" i="24"/>
  <c r="E625" i="24"/>
  <c r="F625" i="24"/>
  <c r="G625" i="24"/>
  <c r="G612" i="24"/>
  <c r="G713" i="24"/>
  <c r="M713" i="24"/>
  <c r="F215" i="32"/>
  <c r="E712" i="24"/>
  <c r="F712" i="24"/>
  <c r="G712" i="24"/>
  <c r="M712" i="24"/>
  <c r="E215" i="32"/>
  <c r="E711" i="24"/>
  <c r="F711" i="24"/>
  <c r="G711" i="24"/>
  <c r="M711" i="24"/>
  <c r="D215" i="32"/>
  <c r="E710" i="24"/>
  <c r="F710" i="24"/>
  <c r="G710" i="24"/>
  <c r="M710" i="24"/>
  <c r="C215" i="32"/>
  <c r="I213" i="32"/>
  <c r="H213" i="32"/>
  <c r="G213" i="32"/>
  <c r="F213" i="32"/>
  <c r="E213" i="32"/>
  <c r="D213" i="32"/>
  <c r="C213" i="32"/>
  <c r="I212" i="32"/>
  <c r="H212" i="32"/>
  <c r="G212" i="32"/>
  <c r="F212" i="32"/>
  <c r="E212" i="32"/>
  <c r="D212" i="32"/>
  <c r="C212" i="32"/>
  <c r="I211" i="32"/>
  <c r="H211" i="32"/>
  <c r="G211" i="32"/>
  <c r="F211" i="32"/>
  <c r="E211" i="32"/>
  <c r="D211" i="32"/>
  <c r="C211" i="32"/>
  <c r="I210" i="32"/>
  <c r="H210" i="32"/>
  <c r="G210" i="32"/>
  <c r="F210" i="32"/>
  <c r="E210" i="32"/>
  <c r="D210" i="32"/>
  <c r="C210" i="32"/>
  <c r="I209" i="32"/>
  <c r="H209" i="32"/>
  <c r="G209" i="32"/>
  <c r="F209" i="32"/>
  <c r="E209" i="32"/>
  <c r="D209" i="32"/>
  <c r="C209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4" i="32"/>
  <c r="H204" i="32"/>
  <c r="G204" i="32"/>
  <c r="F204" i="32"/>
  <c r="E204" i="32"/>
  <c r="D204" i="32"/>
  <c r="C204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H186" i="32"/>
  <c r="G186" i="32"/>
  <c r="F186" i="32"/>
  <c r="E186" i="32"/>
  <c r="D186" i="32"/>
  <c r="C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E709" i="24"/>
  <c r="F709" i="24"/>
  <c r="G709" i="24"/>
  <c r="M709" i="24"/>
  <c r="I183" i="32"/>
  <c r="E708" i="24"/>
  <c r="F708" i="24"/>
  <c r="G708" i="24"/>
  <c r="M708" i="24"/>
  <c r="H183" i="32"/>
  <c r="E707" i="24"/>
  <c r="F707" i="24"/>
  <c r="G707" i="24"/>
  <c r="M707" i="24"/>
  <c r="G183" i="32"/>
  <c r="E706" i="24"/>
  <c r="F706" i="24"/>
  <c r="G706" i="24"/>
  <c r="M706" i="24"/>
  <c r="F183" i="32"/>
  <c r="E705" i="24"/>
  <c r="F705" i="24"/>
  <c r="G705" i="24"/>
  <c r="M705" i="24"/>
  <c r="E183" i="32"/>
  <c r="E704" i="24"/>
  <c r="F704" i="24"/>
  <c r="G704" i="24"/>
  <c r="M704" i="24"/>
  <c r="D183" i="32"/>
  <c r="E703" i="24"/>
  <c r="F703" i="24"/>
  <c r="G703" i="24"/>
  <c r="M703" i="24"/>
  <c r="C183" i="32"/>
  <c r="I181" i="32"/>
  <c r="H181" i="32"/>
  <c r="G181" i="32"/>
  <c r="F181" i="32"/>
  <c r="E181" i="32"/>
  <c r="D181" i="32"/>
  <c r="C181" i="32"/>
  <c r="I180" i="32"/>
  <c r="H180" i="32"/>
  <c r="G180" i="32"/>
  <c r="F180" i="32"/>
  <c r="E180" i="32"/>
  <c r="D180" i="32"/>
  <c r="C180" i="32"/>
  <c r="I179" i="32"/>
  <c r="H179" i="32"/>
  <c r="G179" i="32"/>
  <c r="F179" i="32"/>
  <c r="E179" i="32"/>
  <c r="D179" i="32"/>
  <c r="C179" i="32"/>
  <c r="I178" i="32"/>
  <c r="H178" i="32"/>
  <c r="G178" i="32"/>
  <c r="F178" i="32"/>
  <c r="E178" i="32"/>
  <c r="D178" i="32"/>
  <c r="C178" i="32"/>
  <c r="I177" i="32"/>
  <c r="H177" i="32"/>
  <c r="G177" i="32"/>
  <c r="F177" i="32"/>
  <c r="E177" i="32"/>
  <c r="D177" i="32"/>
  <c r="C177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2" i="32"/>
  <c r="H172" i="32"/>
  <c r="G172" i="32"/>
  <c r="F172" i="32"/>
  <c r="E172" i="32"/>
  <c r="D172" i="32"/>
  <c r="C172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G154" i="32"/>
  <c r="F154" i="32"/>
  <c r="E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E702" i="24"/>
  <c r="F702" i="24"/>
  <c r="G702" i="24"/>
  <c r="M702" i="24"/>
  <c r="I151" i="32"/>
  <c r="E701" i="24"/>
  <c r="F701" i="24"/>
  <c r="G701" i="24"/>
  <c r="M701" i="24"/>
  <c r="H151" i="32"/>
  <c r="E700" i="24"/>
  <c r="F700" i="24"/>
  <c r="G700" i="24"/>
  <c r="M700" i="24"/>
  <c r="G151" i="32"/>
  <c r="E699" i="24"/>
  <c r="F699" i="24"/>
  <c r="G699" i="24"/>
  <c r="M699" i="24"/>
  <c r="F151" i="32"/>
  <c r="E698" i="24"/>
  <c r="F698" i="24"/>
  <c r="G698" i="24"/>
  <c r="M698" i="24"/>
  <c r="E151" i="32"/>
  <c r="E697" i="24"/>
  <c r="F697" i="24"/>
  <c r="G697" i="24"/>
  <c r="M697" i="24"/>
  <c r="D151" i="32"/>
  <c r="E696" i="24"/>
  <c r="F696" i="24"/>
  <c r="G696" i="24"/>
  <c r="M696" i="24"/>
  <c r="C151" i="32"/>
  <c r="I149" i="32"/>
  <c r="H149" i="32"/>
  <c r="G149" i="32"/>
  <c r="F149" i="32"/>
  <c r="E149" i="32"/>
  <c r="D149" i="32"/>
  <c r="C149" i="32"/>
  <c r="I148" i="32"/>
  <c r="H148" i="32"/>
  <c r="G148" i="32"/>
  <c r="F148" i="32"/>
  <c r="E148" i="32"/>
  <c r="D148" i="32"/>
  <c r="C148" i="32"/>
  <c r="I147" i="32"/>
  <c r="H147" i="32"/>
  <c r="G147" i="32"/>
  <c r="F147" i="32"/>
  <c r="E147" i="32"/>
  <c r="D147" i="32"/>
  <c r="C147" i="32"/>
  <c r="I146" i="32"/>
  <c r="H146" i="32"/>
  <c r="G146" i="32"/>
  <c r="F146" i="32"/>
  <c r="E146" i="32"/>
  <c r="D146" i="32"/>
  <c r="C146" i="32"/>
  <c r="I145" i="32"/>
  <c r="H145" i="32"/>
  <c r="G145" i="32"/>
  <c r="F145" i="32"/>
  <c r="E145" i="32"/>
  <c r="D145" i="32"/>
  <c r="C145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40" i="32"/>
  <c r="H140" i="32"/>
  <c r="G140" i="32"/>
  <c r="F140" i="32"/>
  <c r="E140" i="32"/>
  <c r="D140" i="32"/>
  <c r="C140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2" i="32"/>
  <c r="H122" i="32"/>
  <c r="G122" i="32"/>
  <c r="F122" i="32"/>
  <c r="E122" i="32"/>
  <c r="D122" i="32"/>
  <c r="C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E695" i="24"/>
  <c r="F695" i="24"/>
  <c r="G695" i="24"/>
  <c r="M695" i="24"/>
  <c r="I119" i="32"/>
  <c r="E694" i="24"/>
  <c r="F694" i="24"/>
  <c r="G694" i="24"/>
  <c r="M694" i="24"/>
  <c r="H119" i="32"/>
  <c r="E693" i="24"/>
  <c r="F693" i="24"/>
  <c r="G693" i="24"/>
  <c r="M693" i="24"/>
  <c r="G119" i="32"/>
  <c r="E692" i="24"/>
  <c r="F692" i="24"/>
  <c r="G692" i="24"/>
  <c r="M692" i="24"/>
  <c r="F119" i="32"/>
  <c r="E691" i="24"/>
  <c r="F691" i="24"/>
  <c r="G691" i="24"/>
  <c r="M691" i="24"/>
  <c r="E119" i="32"/>
  <c r="E690" i="24"/>
  <c r="F690" i="24"/>
  <c r="G690" i="24"/>
  <c r="M690" i="24"/>
  <c r="D119" i="32"/>
  <c r="E689" i="24"/>
  <c r="F689" i="24"/>
  <c r="G689" i="24"/>
  <c r="M689" i="24"/>
  <c r="C119" i="32"/>
  <c r="I117" i="32"/>
  <c r="H117" i="32"/>
  <c r="G117" i="32"/>
  <c r="F117" i="32"/>
  <c r="E117" i="32"/>
  <c r="D117" i="32"/>
  <c r="C117" i="32"/>
  <c r="I116" i="32"/>
  <c r="H116" i="32"/>
  <c r="G116" i="32"/>
  <c r="F116" i="32"/>
  <c r="E116" i="32"/>
  <c r="D116" i="32"/>
  <c r="C116" i="32"/>
  <c r="I115" i="32"/>
  <c r="H115" i="32"/>
  <c r="G115" i="32"/>
  <c r="F115" i="32"/>
  <c r="E115" i="32"/>
  <c r="D115" i="32"/>
  <c r="C115" i="32"/>
  <c r="I114" i="32"/>
  <c r="H114" i="32"/>
  <c r="G114" i="32"/>
  <c r="F114" i="32"/>
  <c r="E114" i="32"/>
  <c r="D114" i="32"/>
  <c r="C114" i="32"/>
  <c r="I113" i="32"/>
  <c r="H113" i="32"/>
  <c r="G113" i="32"/>
  <c r="F113" i="32"/>
  <c r="E113" i="32"/>
  <c r="D113" i="32"/>
  <c r="C113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8" i="32"/>
  <c r="H108" i="32"/>
  <c r="G108" i="32"/>
  <c r="F108" i="32"/>
  <c r="E108" i="32"/>
  <c r="D108" i="32"/>
  <c r="C108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90" i="32"/>
  <c r="H90" i="32"/>
  <c r="G90" i="32"/>
  <c r="F90" i="32"/>
  <c r="E90" i="32"/>
  <c r="D90" i="32"/>
  <c r="C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E688" i="24"/>
  <c r="F688" i="24"/>
  <c r="G688" i="24"/>
  <c r="M688" i="24"/>
  <c r="I87" i="32"/>
  <c r="E687" i="24"/>
  <c r="F687" i="24"/>
  <c r="G687" i="24"/>
  <c r="M687" i="24"/>
  <c r="H87" i="32"/>
  <c r="E686" i="24"/>
  <c r="F686" i="24"/>
  <c r="G686" i="24"/>
  <c r="M686" i="24"/>
  <c r="G87" i="32"/>
  <c r="E685" i="24"/>
  <c r="F685" i="24"/>
  <c r="G685" i="24"/>
  <c r="M685" i="24"/>
  <c r="F87" i="32"/>
  <c r="E684" i="24"/>
  <c r="F684" i="24"/>
  <c r="G684" i="24"/>
  <c r="M684" i="24"/>
  <c r="E87" i="32"/>
  <c r="E683" i="24"/>
  <c r="F683" i="24"/>
  <c r="G683" i="24"/>
  <c r="M683" i="24"/>
  <c r="D87" i="32"/>
  <c r="E682" i="24"/>
  <c r="F682" i="24"/>
  <c r="G682" i="24"/>
  <c r="M682" i="24"/>
  <c r="C87" i="32"/>
  <c r="I85" i="32"/>
  <c r="H85" i="32"/>
  <c r="G85" i="32"/>
  <c r="F85" i="32"/>
  <c r="E85" i="32"/>
  <c r="D85" i="32"/>
  <c r="C85" i="32"/>
  <c r="I84" i="32"/>
  <c r="H84" i="32"/>
  <c r="G84" i="32"/>
  <c r="F84" i="32"/>
  <c r="E84" i="32"/>
  <c r="D84" i="32"/>
  <c r="C84" i="32"/>
  <c r="I83" i="32"/>
  <c r="H83" i="32"/>
  <c r="G83" i="32"/>
  <c r="F83" i="32"/>
  <c r="E83" i="32"/>
  <c r="D83" i="32"/>
  <c r="C83" i="32"/>
  <c r="I82" i="32"/>
  <c r="H82" i="32"/>
  <c r="G82" i="32"/>
  <c r="F82" i="32"/>
  <c r="E82" i="32"/>
  <c r="D82" i="32"/>
  <c r="C82" i="32"/>
  <c r="I81" i="32"/>
  <c r="H81" i="32"/>
  <c r="G81" i="32"/>
  <c r="F81" i="32"/>
  <c r="E81" i="32"/>
  <c r="D81" i="32"/>
  <c r="C81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6" i="32"/>
  <c r="H76" i="32"/>
  <c r="G76" i="32"/>
  <c r="F76" i="32"/>
  <c r="E76" i="32"/>
  <c r="D76" i="32"/>
  <c r="C76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H58" i="32"/>
  <c r="G58" i="32"/>
  <c r="F58" i="32"/>
  <c r="E58" i="32"/>
  <c r="D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E681" i="24"/>
  <c r="F681" i="24"/>
  <c r="G681" i="24"/>
  <c r="M681" i="24"/>
  <c r="I55" i="32"/>
  <c r="E680" i="24"/>
  <c r="F680" i="24"/>
  <c r="G680" i="24"/>
  <c r="M680" i="24"/>
  <c r="H55" i="32"/>
  <c r="G55" i="32"/>
  <c r="F55" i="32"/>
  <c r="E55" i="32"/>
  <c r="E676" i="24"/>
  <c r="F676" i="24"/>
  <c r="G676" i="24"/>
  <c r="M676" i="24"/>
  <c r="D55" i="32"/>
  <c r="E675" i="24"/>
  <c r="F675" i="24"/>
  <c r="G675" i="24"/>
  <c r="M675" i="24"/>
  <c r="C55" i="32"/>
  <c r="I53" i="32"/>
  <c r="H53" i="32"/>
  <c r="G53" i="32"/>
  <c r="F53" i="32"/>
  <c r="E53" i="32"/>
  <c r="D53" i="32"/>
  <c r="C53" i="32"/>
  <c r="I52" i="32"/>
  <c r="H52" i="32"/>
  <c r="G52" i="32"/>
  <c r="F52" i="32"/>
  <c r="E52" i="32"/>
  <c r="D52" i="32"/>
  <c r="C52" i="32"/>
  <c r="I51" i="32"/>
  <c r="H51" i="32"/>
  <c r="G51" i="32"/>
  <c r="F51" i="32"/>
  <c r="E51" i="32"/>
  <c r="D51" i="32"/>
  <c r="C51" i="32"/>
  <c r="I50" i="32"/>
  <c r="H50" i="32"/>
  <c r="G50" i="32"/>
  <c r="F50" i="32"/>
  <c r="E50" i="32"/>
  <c r="D50" i="32"/>
  <c r="C50" i="32"/>
  <c r="I49" i="32"/>
  <c r="H49" i="32"/>
  <c r="G49" i="32"/>
  <c r="F49" i="32"/>
  <c r="E49" i="32"/>
  <c r="D49" i="32"/>
  <c r="C49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4" i="32"/>
  <c r="H44" i="32"/>
  <c r="G44" i="32"/>
  <c r="F44" i="32"/>
  <c r="E44" i="32"/>
  <c r="D44" i="32"/>
  <c r="C44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H26" i="32"/>
  <c r="G26" i="32"/>
  <c r="F26" i="32"/>
  <c r="E26" i="32"/>
  <c r="D26" i="32"/>
  <c r="C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E674" i="24"/>
  <c r="F674" i="24"/>
  <c r="G674" i="24"/>
  <c r="M674" i="24"/>
  <c r="I23" i="32"/>
  <c r="E673" i="24"/>
  <c r="F673" i="24"/>
  <c r="G673" i="24"/>
  <c r="M673" i="24"/>
  <c r="H23" i="32"/>
  <c r="E672" i="24"/>
  <c r="F672" i="24"/>
  <c r="G672" i="24"/>
  <c r="M672" i="24"/>
  <c r="G23" i="32"/>
  <c r="E671" i="24"/>
  <c r="F671" i="24"/>
  <c r="G671" i="24"/>
  <c r="M671" i="24"/>
  <c r="F23" i="32"/>
  <c r="E670" i="24"/>
  <c r="F670" i="24"/>
  <c r="G670" i="24"/>
  <c r="M670" i="24"/>
  <c r="E23" i="32"/>
  <c r="E669" i="24"/>
  <c r="F669" i="24"/>
  <c r="G669" i="24"/>
  <c r="M669" i="24"/>
  <c r="D23" i="32"/>
  <c r="E668" i="24"/>
  <c r="F668" i="24"/>
  <c r="G668" i="24"/>
  <c r="M668" i="24"/>
  <c r="C23" i="32"/>
  <c r="I21" i="32"/>
  <c r="H21" i="32"/>
  <c r="G21" i="32"/>
  <c r="F21" i="32"/>
  <c r="E21" i="32"/>
  <c r="D21" i="32"/>
  <c r="C21" i="32"/>
  <c r="I20" i="32"/>
  <c r="H20" i="32"/>
  <c r="G20" i="32"/>
  <c r="F20" i="32"/>
  <c r="E20" i="32"/>
  <c r="D20" i="32"/>
  <c r="C20" i="32"/>
  <c r="I19" i="32"/>
  <c r="H19" i="32"/>
  <c r="G19" i="32"/>
  <c r="F19" i="32"/>
  <c r="E19" i="32"/>
  <c r="D19" i="32"/>
  <c r="C19" i="32"/>
  <c r="I18" i="32"/>
  <c r="H18" i="32"/>
  <c r="G18" i="32"/>
  <c r="F18" i="32"/>
  <c r="E18" i="32"/>
  <c r="D18" i="32"/>
  <c r="C18" i="32"/>
  <c r="I17" i="32"/>
  <c r="H17" i="32"/>
  <c r="G17" i="32"/>
  <c r="F17" i="32"/>
  <c r="E17" i="32"/>
  <c r="D17" i="32"/>
  <c r="C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2" i="32"/>
  <c r="H12" i="32"/>
  <c r="G12" i="32"/>
  <c r="F12" i="32"/>
  <c r="E12" i="32"/>
  <c r="D12" i="32"/>
  <c r="C12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D360" i="24"/>
  <c r="D366" i="24"/>
  <c r="D367" i="24"/>
  <c r="D383" i="24"/>
  <c r="D384" i="24"/>
  <c r="D416" i="24"/>
  <c r="D417" i="24"/>
  <c r="D421" i="24"/>
  <c r="D424" i="24"/>
  <c r="C177" i="8"/>
  <c r="C175" i="8"/>
  <c r="C174" i="8"/>
  <c r="C172" i="8"/>
  <c r="C170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1" i="8"/>
  <c r="C120" i="8"/>
  <c r="C119" i="8"/>
  <c r="C118" i="8"/>
  <c r="C117" i="8"/>
  <c r="C116" i="8"/>
  <c r="C113" i="8"/>
  <c r="C112" i="8"/>
  <c r="C111" i="8"/>
  <c r="C108" i="8"/>
  <c r="A108" i="8"/>
  <c r="D276" i="24"/>
  <c r="D281" i="24"/>
  <c r="D291" i="24"/>
  <c r="D293" i="24"/>
  <c r="D299" i="24"/>
  <c r="D306" i="24"/>
  <c r="D308" i="24"/>
  <c r="D352" i="24"/>
  <c r="C103" i="8"/>
  <c r="C102" i="8"/>
  <c r="C101" i="8"/>
  <c r="C98" i="8"/>
  <c r="C96" i="8"/>
  <c r="C94" i="8"/>
  <c r="C92" i="8"/>
  <c r="C89" i="8"/>
  <c r="D339" i="24"/>
  <c r="D340" i="24"/>
  <c r="D341" i="24"/>
  <c r="C87" i="8"/>
  <c r="C86" i="8"/>
  <c r="C85" i="8"/>
  <c r="C84" i="8"/>
  <c r="C83" i="8"/>
  <c r="C82" i="8"/>
  <c r="C81" i="8"/>
  <c r="C80" i="8"/>
  <c r="C79" i="8"/>
  <c r="C78" i="8"/>
  <c r="C77" i="8"/>
  <c r="D329" i="24"/>
  <c r="C74" i="8"/>
  <c r="C73" i="8"/>
  <c r="C72" i="8"/>
  <c r="C71" i="8"/>
  <c r="D324" i="24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50" i="8"/>
  <c r="C49" i="8"/>
  <c r="C48" i="8"/>
  <c r="C47" i="8"/>
  <c r="C46" i="8"/>
  <c r="C45" i="8"/>
  <c r="C42" i="8"/>
  <c r="C41" i="8"/>
  <c r="C40" i="8"/>
  <c r="C39" i="8"/>
  <c r="C38" i="8"/>
  <c r="C35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252" i="24"/>
  <c r="D22" i="7"/>
  <c r="D19" i="7"/>
  <c r="D18" i="7"/>
  <c r="D16" i="7"/>
  <c r="D13" i="7"/>
  <c r="D12" i="7"/>
  <c r="D11" i="7"/>
  <c r="D10" i="7"/>
  <c r="D9" i="7"/>
  <c r="D8" i="7"/>
  <c r="D7" i="7"/>
  <c r="D5" i="7"/>
  <c r="D2" i="7"/>
  <c r="A2" i="7"/>
  <c r="E225" i="24"/>
  <c r="E226" i="24"/>
  <c r="E227" i="24"/>
  <c r="E228" i="24"/>
  <c r="E229" i="24"/>
  <c r="E230" i="24"/>
  <c r="E231" i="24"/>
  <c r="E232" i="24"/>
  <c r="E233" i="24"/>
  <c r="F32" i="6"/>
  <c r="D233" i="24"/>
  <c r="E32" i="6"/>
  <c r="C233" i="24"/>
  <c r="D32" i="6"/>
  <c r="B233" i="24"/>
  <c r="C32" i="6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E211" i="24"/>
  <c r="E212" i="24"/>
  <c r="E213" i="24"/>
  <c r="E214" i="24"/>
  <c r="E215" i="24"/>
  <c r="E216" i="24"/>
  <c r="E217" i="24"/>
  <c r="E218" i="24"/>
  <c r="E219" i="24"/>
  <c r="E220" i="24"/>
  <c r="F16" i="6"/>
  <c r="D220" i="24"/>
  <c r="E16" i="6"/>
  <c r="C220" i="24"/>
  <c r="D16" i="6"/>
  <c r="B220" i="24"/>
  <c r="C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F11" i="6"/>
  <c r="E11" i="6"/>
  <c r="D11" i="6"/>
  <c r="C11" i="6"/>
  <c r="F10" i="6"/>
  <c r="E10" i="6"/>
  <c r="D10" i="6"/>
  <c r="C10" i="6"/>
  <c r="F9" i="6"/>
  <c r="E9" i="6"/>
  <c r="D9" i="6"/>
  <c r="C9" i="6"/>
  <c r="F8" i="6"/>
  <c r="E8" i="6"/>
  <c r="D8" i="6"/>
  <c r="C8" i="6"/>
  <c r="F7" i="6"/>
  <c r="E7" i="6"/>
  <c r="D7" i="6"/>
  <c r="C7" i="6"/>
  <c r="F3" i="6"/>
  <c r="A3" i="6"/>
  <c r="D206" i="24"/>
  <c r="C40" i="5"/>
  <c r="C39" i="5"/>
  <c r="C38" i="5"/>
  <c r="D202" i="24"/>
  <c r="C34" i="5"/>
  <c r="C33" i="5"/>
  <c r="C32" i="5"/>
  <c r="C31" i="5"/>
  <c r="D197" i="24"/>
  <c r="C27" i="5"/>
  <c r="C26" i="5"/>
  <c r="C25" i="5"/>
  <c r="D193" i="24"/>
  <c r="C20" i="5"/>
  <c r="C19" i="5"/>
  <c r="C18" i="5"/>
  <c r="D189" i="24"/>
  <c r="C14" i="5"/>
  <c r="C13" i="5"/>
  <c r="C12" i="5"/>
  <c r="C11" i="5"/>
  <c r="C10" i="5"/>
  <c r="C9" i="5"/>
  <c r="C8" i="5"/>
  <c r="C7" i="5"/>
  <c r="C6" i="5"/>
  <c r="C3" i="5"/>
  <c r="A3" i="5"/>
  <c r="C33" i="4"/>
  <c r="C32" i="4"/>
  <c r="E169" i="24"/>
  <c r="E170" i="24"/>
  <c r="G28" i="4"/>
  <c r="F28" i="4"/>
  <c r="E28" i="4"/>
  <c r="E168" i="24"/>
  <c r="D28" i="4"/>
  <c r="E167" i="24"/>
  <c r="C28" i="4"/>
  <c r="E166" i="2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63" i="24"/>
  <c r="E164" i="24"/>
  <c r="G19" i="4"/>
  <c r="F19" i="4"/>
  <c r="E19" i="4"/>
  <c r="E162" i="24"/>
  <c r="D19" i="4"/>
  <c r="E161" i="24"/>
  <c r="C19" i="4"/>
  <c r="E160" i="2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57" i="24"/>
  <c r="E10" i="4"/>
  <c r="E158" i="24"/>
  <c r="F10" i="4"/>
  <c r="G10" i="4"/>
  <c r="E156" i="24"/>
  <c r="D10" i="4"/>
  <c r="E155" i="24"/>
  <c r="C10" i="4"/>
  <c r="E154" i="2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E143" i="24"/>
  <c r="G34" i="3" s="1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6" i="33"/>
  <c r="D25" i="33"/>
  <c r="D12" i="33"/>
  <c r="D11" i="33"/>
  <c r="I94" i="15"/>
  <c r="C94" i="15"/>
  <c r="G94" i="15"/>
  <c r="B94" i="15"/>
  <c r="I93" i="15"/>
  <c r="C93" i="15"/>
  <c r="G93" i="15"/>
  <c r="B93" i="15"/>
  <c r="I92" i="15"/>
  <c r="C92" i="15"/>
  <c r="G92" i="15"/>
  <c r="B92" i="15"/>
  <c r="I91" i="15"/>
  <c r="C91" i="15"/>
  <c r="G91" i="15"/>
  <c r="B91" i="15"/>
  <c r="I90" i="15"/>
  <c r="C90" i="15"/>
  <c r="G90" i="15"/>
  <c r="B90" i="15"/>
  <c r="I89" i="15"/>
  <c r="C89" i="15"/>
  <c r="G89" i="15"/>
  <c r="B89" i="15"/>
  <c r="I88" i="15"/>
  <c r="C88" i="15"/>
  <c r="G88" i="15"/>
  <c r="B88" i="15"/>
  <c r="I87" i="15"/>
  <c r="C87" i="15"/>
  <c r="G87" i="15"/>
  <c r="B87" i="15"/>
  <c r="I86" i="15"/>
  <c r="C86" i="15"/>
  <c r="G86" i="15"/>
  <c r="B86" i="15"/>
  <c r="I85" i="15"/>
  <c r="C85" i="15"/>
  <c r="G85" i="15"/>
  <c r="B85" i="15"/>
  <c r="I84" i="15"/>
  <c r="C84" i="15"/>
  <c r="G84" i="15"/>
  <c r="B84" i="15"/>
  <c r="I83" i="15"/>
  <c r="C83" i="15"/>
  <c r="G83" i="15"/>
  <c r="B83" i="15"/>
  <c r="I82" i="15"/>
  <c r="C82" i="15"/>
  <c r="G82" i="15"/>
  <c r="B82" i="15"/>
  <c r="I81" i="15"/>
  <c r="C81" i="15"/>
  <c r="G81" i="15"/>
  <c r="B81" i="15"/>
  <c r="I80" i="15"/>
  <c r="C80" i="15"/>
  <c r="G80" i="15"/>
  <c r="B80" i="15"/>
  <c r="I79" i="15"/>
  <c r="C79" i="15"/>
  <c r="G79" i="15"/>
  <c r="B79" i="15"/>
  <c r="I78" i="15"/>
  <c r="C78" i="15"/>
  <c r="G78" i="15"/>
  <c r="B78" i="15"/>
  <c r="I77" i="15"/>
  <c r="C77" i="15"/>
  <c r="G77" i="15"/>
  <c r="B77" i="15"/>
  <c r="I76" i="15"/>
  <c r="C76" i="15"/>
  <c r="G76" i="15"/>
  <c r="B76" i="15"/>
  <c r="I75" i="15"/>
  <c r="C75" i="15"/>
  <c r="G75" i="15"/>
  <c r="B75" i="15"/>
  <c r="I74" i="15"/>
  <c r="C74" i="15"/>
  <c r="G74" i="15"/>
  <c r="B74" i="15"/>
  <c r="I73" i="15"/>
  <c r="C73" i="15"/>
  <c r="G73" i="15"/>
  <c r="B73" i="15"/>
  <c r="I72" i="15"/>
  <c r="C72" i="15"/>
  <c r="G72" i="15"/>
  <c r="B72" i="15"/>
  <c r="I71" i="15"/>
  <c r="C71" i="15"/>
  <c r="G71" i="15"/>
  <c r="B71" i="15"/>
  <c r="I70" i="15"/>
  <c r="C70" i="15"/>
  <c r="G70" i="15"/>
  <c r="B70" i="15"/>
  <c r="B69" i="15"/>
  <c r="C69" i="15"/>
  <c r="E69" i="15"/>
  <c r="G69" i="15"/>
  <c r="H69" i="15"/>
  <c r="I69" i="15"/>
  <c r="D69" i="15"/>
  <c r="F69" i="15"/>
  <c r="I68" i="15"/>
  <c r="C68" i="15"/>
  <c r="G68" i="15"/>
  <c r="B68" i="15"/>
  <c r="I67" i="15"/>
  <c r="C67" i="15"/>
  <c r="G67" i="15"/>
  <c r="B67" i="15"/>
  <c r="I66" i="15"/>
  <c r="C66" i="15"/>
  <c r="G66" i="15"/>
  <c r="B66" i="15"/>
  <c r="B65" i="15"/>
  <c r="C65" i="15"/>
  <c r="H65" i="15"/>
  <c r="I65" i="15"/>
  <c r="G65" i="15"/>
  <c r="D65" i="15"/>
  <c r="F65" i="15"/>
  <c r="E65" i="15"/>
  <c r="B64" i="15"/>
  <c r="H64" i="15"/>
  <c r="I64" i="15"/>
  <c r="C64" i="15"/>
  <c r="G64" i="15"/>
  <c r="F64" i="15"/>
  <c r="E64" i="15"/>
  <c r="D64" i="15"/>
  <c r="B63" i="15"/>
  <c r="C63" i="15"/>
  <c r="H63" i="15"/>
  <c r="I63" i="15"/>
  <c r="E63" i="15"/>
  <c r="G63" i="15"/>
  <c r="D63" i="15"/>
  <c r="F63" i="15"/>
  <c r="I62" i="15"/>
  <c r="C62" i="15"/>
  <c r="B62" i="15"/>
  <c r="I61" i="15"/>
  <c r="C61" i="15"/>
  <c r="B61" i="15"/>
  <c r="I60" i="15"/>
  <c r="C60" i="15"/>
  <c r="B60" i="15"/>
  <c r="B59" i="15"/>
  <c r="H59" i="15"/>
  <c r="I59" i="15"/>
  <c r="C59" i="15"/>
  <c r="G59" i="15"/>
  <c r="F59" i="15"/>
  <c r="E59" i="15"/>
  <c r="D59" i="15"/>
  <c r="B58" i="15"/>
  <c r="H58" i="15"/>
  <c r="I58" i="15"/>
  <c r="C58" i="15"/>
  <c r="G58" i="15"/>
  <c r="F58" i="15"/>
  <c r="E58" i="15"/>
  <c r="D58" i="15"/>
  <c r="B57" i="15"/>
  <c r="H57" i="15"/>
  <c r="I57" i="15"/>
  <c r="C57" i="15"/>
  <c r="G57" i="15"/>
  <c r="F57" i="15"/>
  <c r="E57" i="15"/>
  <c r="D57" i="15"/>
  <c r="B56" i="15"/>
  <c r="H56" i="15"/>
  <c r="I56" i="15"/>
  <c r="C56" i="15"/>
  <c r="G56" i="15"/>
  <c r="F56" i="15"/>
  <c r="E56" i="15"/>
  <c r="D56" i="15"/>
  <c r="B55" i="15"/>
  <c r="H55" i="15"/>
  <c r="I55" i="15"/>
  <c r="C55" i="15"/>
  <c r="G55" i="15"/>
  <c r="F55" i="15"/>
  <c r="E55" i="15"/>
  <c r="D55" i="15"/>
  <c r="B54" i="15"/>
  <c r="H54" i="15"/>
  <c r="I54" i="15"/>
  <c r="C54" i="15"/>
  <c r="G54" i="15"/>
  <c r="F54" i="15"/>
  <c r="E54" i="15"/>
  <c r="D54" i="15"/>
  <c r="B53" i="15"/>
  <c r="H53" i="15"/>
  <c r="I53" i="15"/>
  <c r="C53" i="15"/>
  <c r="G53" i="15"/>
  <c r="F53" i="15"/>
  <c r="E53" i="15"/>
  <c r="D53" i="15"/>
  <c r="B52" i="15"/>
  <c r="H52" i="15"/>
  <c r="I52" i="15"/>
  <c r="C52" i="15"/>
  <c r="G52" i="15"/>
  <c r="F52" i="15"/>
  <c r="E52" i="15"/>
  <c r="D52" i="15"/>
  <c r="B51" i="15"/>
  <c r="H51" i="15"/>
  <c r="I51" i="15"/>
  <c r="C51" i="15"/>
  <c r="G51" i="15"/>
  <c r="F51" i="15"/>
  <c r="E51" i="15"/>
  <c r="D51" i="15"/>
  <c r="B50" i="15"/>
  <c r="H50" i="15"/>
  <c r="I50" i="15"/>
  <c r="C50" i="15"/>
  <c r="G50" i="15"/>
  <c r="F50" i="15"/>
  <c r="E50" i="15"/>
  <c r="D50" i="15"/>
  <c r="B49" i="15"/>
  <c r="H49" i="15"/>
  <c r="I49" i="15"/>
  <c r="C49" i="15"/>
  <c r="G49" i="15"/>
  <c r="F49" i="15"/>
  <c r="E49" i="15"/>
  <c r="D49" i="15"/>
  <c r="B48" i="15"/>
  <c r="C48" i="15"/>
  <c r="H48" i="15"/>
  <c r="I48" i="15"/>
  <c r="E48" i="15"/>
  <c r="G48" i="15"/>
  <c r="D48" i="15"/>
  <c r="F48" i="15"/>
  <c r="B47" i="15"/>
  <c r="H47" i="15"/>
  <c r="I47" i="15"/>
  <c r="C47" i="15"/>
  <c r="G47" i="15"/>
  <c r="F47" i="15"/>
  <c r="E47" i="15"/>
  <c r="D47" i="15"/>
  <c r="B46" i="15"/>
  <c r="H46" i="15"/>
  <c r="I46" i="15"/>
  <c r="C46" i="15"/>
  <c r="G46" i="15"/>
  <c r="F46" i="15"/>
  <c r="E46" i="15"/>
  <c r="D46" i="15"/>
  <c r="B45" i="15"/>
  <c r="C45" i="15"/>
  <c r="H45" i="15"/>
  <c r="I45" i="15"/>
  <c r="E45" i="15"/>
  <c r="G45" i="15"/>
  <c r="D45" i="15"/>
  <c r="F45" i="15"/>
  <c r="B44" i="15"/>
  <c r="H44" i="15"/>
  <c r="I44" i="15"/>
  <c r="C44" i="15"/>
  <c r="G44" i="15"/>
  <c r="F44" i="15"/>
  <c r="E44" i="15"/>
  <c r="D44" i="15"/>
  <c r="B43" i="15"/>
  <c r="C43" i="15"/>
  <c r="H43" i="15"/>
  <c r="I43" i="15"/>
  <c r="E43" i="15"/>
  <c r="G43" i="15"/>
  <c r="D43" i="15"/>
  <c r="F43" i="15"/>
  <c r="B42" i="15"/>
  <c r="H42" i="15"/>
  <c r="I42" i="15"/>
  <c r="C42" i="15"/>
  <c r="G42" i="15"/>
  <c r="F42" i="15"/>
  <c r="E42" i="15"/>
  <c r="D42" i="15"/>
  <c r="B41" i="15"/>
  <c r="C41" i="15"/>
  <c r="H41" i="15"/>
  <c r="I41" i="15"/>
  <c r="E41" i="15"/>
  <c r="G41" i="15"/>
  <c r="D41" i="15"/>
  <c r="F41" i="15"/>
  <c r="I40" i="15"/>
  <c r="C40" i="15"/>
  <c r="G40" i="15"/>
  <c r="B40" i="15"/>
  <c r="B39" i="15"/>
  <c r="C39" i="15"/>
  <c r="H39" i="15"/>
  <c r="I39" i="15"/>
  <c r="E39" i="15"/>
  <c r="G39" i="15"/>
  <c r="D39" i="15"/>
  <c r="F39" i="15"/>
  <c r="B38" i="15"/>
  <c r="H38" i="15"/>
  <c r="I38" i="15"/>
  <c r="C38" i="15"/>
  <c r="G38" i="15"/>
  <c r="F38" i="15"/>
  <c r="E38" i="15"/>
  <c r="D38" i="15"/>
  <c r="B37" i="15"/>
  <c r="C37" i="15"/>
  <c r="H37" i="15"/>
  <c r="I37" i="15"/>
  <c r="E37" i="15"/>
  <c r="G37" i="15"/>
  <c r="D37" i="15"/>
  <c r="F37" i="15"/>
  <c r="B36" i="15"/>
  <c r="H36" i="15"/>
  <c r="I36" i="15"/>
  <c r="C36" i="15"/>
  <c r="G36" i="15"/>
  <c r="F36" i="15"/>
  <c r="E36" i="15"/>
  <c r="D36" i="15"/>
  <c r="B35" i="15"/>
  <c r="H35" i="15"/>
  <c r="I35" i="15"/>
  <c r="C35" i="15"/>
  <c r="G35" i="15"/>
  <c r="F35" i="15"/>
  <c r="E35" i="15"/>
  <c r="D35" i="15"/>
  <c r="B34" i="15"/>
  <c r="C34" i="15"/>
  <c r="H34" i="15"/>
  <c r="I34" i="15"/>
  <c r="E34" i="15"/>
  <c r="G34" i="15"/>
  <c r="D34" i="15"/>
  <c r="F34" i="15"/>
  <c r="B33" i="15"/>
  <c r="C33" i="15"/>
  <c r="H33" i="15"/>
  <c r="I33" i="15"/>
  <c r="E33" i="15"/>
  <c r="G33" i="15"/>
  <c r="D33" i="15"/>
  <c r="F33" i="15"/>
  <c r="I32" i="15"/>
  <c r="C32" i="15"/>
  <c r="G32" i="15"/>
  <c r="B32" i="15"/>
  <c r="I31" i="15"/>
  <c r="C31" i="15"/>
  <c r="G31" i="15"/>
  <c r="B31" i="15"/>
  <c r="B30" i="15"/>
  <c r="C30" i="15"/>
  <c r="H30" i="15"/>
  <c r="I30" i="15"/>
  <c r="E30" i="15"/>
  <c r="G30" i="15"/>
  <c r="D30" i="15"/>
  <c r="F30" i="15"/>
  <c r="B29" i="15"/>
  <c r="C29" i="15"/>
  <c r="H29" i="15"/>
  <c r="I29" i="15"/>
  <c r="E29" i="15"/>
  <c r="G29" i="15"/>
  <c r="D29" i="15"/>
  <c r="F29" i="15"/>
  <c r="B28" i="15"/>
  <c r="C28" i="15"/>
  <c r="H28" i="15"/>
  <c r="I28" i="15"/>
  <c r="E28" i="15"/>
  <c r="G28" i="15"/>
  <c r="D28" i="15"/>
  <c r="F28" i="15"/>
  <c r="B27" i="15"/>
  <c r="H27" i="15"/>
  <c r="I27" i="15"/>
  <c r="C27" i="15"/>
  <c r="G27" i="15"/>
  <c r="F27" i="15"/>
  <c r="E27" i="15"/>
  <c r="D27" i="15"/>
  <c r="B26" i="15"/>
  <c r="H26" i="15"/>
  <c r="I26" i="15"/>
  <c r="C26" i="15"/>
  <c r="G26" i="15"/>
  <c r="F26" i="15"/>
  <c r="E26" i="15"/>
  <c r="D26" i="15"/>
  <c r="B25" i="15"/>
  <c r="H25" i="15"/>
  <c r="I25" i="15"/>
  <c r="C25" i="15"/>
  <c r="G25" i="15"/>
  <c r="F25" i="15"/>
  <c r="E25" i="15"/>
  <c r="D25" i="15"/>
  <c r="B24" i="15"/>
  <c r="H24" i="15"/>
  <c r="I24" i="15"/>
  <c r="C24" i="15"/>
  <c r="G24" i="15"/>
  <c r="F24" i="15"/>
  <c r="E24" i="15"/>
  <c r="D24" i="15"/>
  <c r="B23" i="15"/>
  <c r="H23" i="15"/>
  <c r="I23" i="15"/>
  <c r="C23" i="15"/>
  <c r="G23" i="15"/>
  <c r="F23" i="15"/>
  <c r="E23" i="15"/>
  <c r="D23" i="15"/>
  <c r="B22" i="15"/>
  <c r="C22" i="15"/>
  <c r="H22" i="15"/>
  <c r="I22" i="15"/>
  <c r="G22" i="15"/>
  <c r="D22" i="15"/>
  <c r="F22" i="15"/>
  <c r="E22" i="15"/>
  <c r="B21" i="15"/>
  <c r="H21" i="15"/>
  <c r="I21" i="15"/>
  <c r="C21" i="15"/>
  <c r="G21" i="15"/>
  <c r="F21" i="15"/>
  <c r="E21" i="15"/>
  <c r="D21" i="15"/>
  <c r="B20" i="15"/>
  <c r="H20" i="15"/>
  <c r="I20" i="15"/>
  <c r="C20" i="15"/>
  <c r="G20" i="15"/>
  <c r="F20" i="15"/>
  <c r="E20" i="15"/>
  <c r="D20" i="15"/>
  <c r="B19" i="15"/>
  <c r="H19" i="15"/>
  <c r="I19" i="15"/>
  <c r="C19" i="15"/>
  <c r="G19" i="15"/>
  <c r="F19" i="15"/>
  <c r="E19" i="15"/>
  <c r="D19" i="15"/>
  <c r="B18" i="15"/>
  <c r="H18" i="15"/>
  <c r="I18" i="15"/>
  <c r="C18" i="15"/>
  <c r="G18" i="15"/>
  <c r="F18" i="15"/>
  <c r="E18" i="15"/>
  <c r="D18" i="15"/>
  <c r="B17" i="15"/>
  <c r="C17" i="15"/>
  <c r="E17" i="15"/>
  <c r="G17" i="15"/>
  <c r="H17" i="15"/>
  <c r="I17" i="15"/>
  <c r="D17" i="15"/>
  <c r="F17" i="15"/>
  <c r="B16" i="15"/>
  <c r="H16" i="15"/>
  <c r="I16" i="15"/>
  <c r="C16" i="15"/>
  <c r="G16" i="15"/>
  <c r="F16" i="15"/>
  <c r="E16" i="15"/>
  <c r="D16" i="15"/>
  <c r="B15" i="15"/>
  <c r="C15" i="15"/>
  <c r="E15" i="15"/>
  <c r="G15" i="15"/>
  <c r="H15" i="15"/>
  <c r="I15" i="15"/>
  <c r="D15" i="15"/>
  <c r="F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48" i="24"/>
  <c r="M716" i="24"/>
  <c r="E645" i="24"/>
  <c r="F645" i="24"/>
  <c r="G645" i="24"/>
  <c r="L647" i="24"/>
  <c r="L716" i="24"/>
  <c r="E631" i="24"/>
  <c r="F631" i="24"/>
  <c r="G631" i="24"/>
  <c r="K644" i="24"/>
  <c r="K716" i="24"/>
  <c r="E630" i="24"/>
  <c r="F630" i="24"/>
  <c r="G630" i="24"/>
  <c r="J630" i="24"/>
  <c r="J716" i="24"/>
  <c r="E629" i="24"/>
  <c r="F629" i="24"/>
  <c r="G629" i="24"/>
  <c r="I629" i="24"/>
  <c r="I716" i="24"/>
  <c r="E626" i="24"/>
  <c r="F626" i="24"/>
  <c r="G626" i="24"/>
  <c r="H628" i="24"/>
  <c r="H716" i="24"/>
  <c r="G716" i="24"/>
  <c r="F716" i="24"/>
  <c r="E716" i="24"/>
  <c r="D716" i="24"/>
  <c r="C716" i="24"/>
  <c r="M715" i="24"/>
  <c r="L612" i="24"/>
  <c r="L668" i="24"/>
  <c r="L715" i="24"/>
  <c r="K612" i="24"/>
  <c r="K668" i="24"/>
  <c r="K715" i="24"/>
  <c r="J612" i="24"/>
  <c r="J631" i="24"/>
  <c r="J668" i="24"/>
  <c r="J715" i="24"/>
  <c r="I612" i="24"/>
  <c r="I630" i="24"/>
  <c r="I668" i="24"/>
  <c r="I715" i="24"/>
  <c r="H612" i="24"/>
  <c r="H629" i="24"/>
  <c r="H668" i="24"/>
  <c r="H715" i="24"/>
  <c r="G715" i="24"/>
  <c r="F612" i="24"/>
  <c r="F627" i="24"/>
  <c r="F628" i="24"/>
  <c r="F632" i="24"/>
  <c r="F633" i="24"/>
  <c r="F634" i="24"/>
  <c r="F635" i="24"/>
  <c r="F636" i="24"/>
  <c r="F637" i="24"/>
  <c r="F638" i="24"/>
  <c r="F639" i="24"/>
  <c r="F640" i="24"/>
  <c r="F641" i="24"/>
  <c r="F642" i="24"/>
  <c r="F643" i="24"/>
  <c r="F644" i="24"/>
  <c r="F646" i="24"/>
  <c r="F647" i="24"/>
  <c r="F677" i="24"/>
  <c r="F678" i="24"/>
  <c r="F679" i="24"/>
  <c r="F715" i="24"/>
  <c r="E627" i="24"/>
  <c r="E628" i="24"/>
  <c r="E632" i="24"/>
  <c r="E633" i="24"/>
  <c r="E634" i="24"/>
  <c r="E635" i="24"/>
  <c r="E636" i="24"/>
  <c r="E637" i="24"/>
  <c r="E638" i="24"/>
  <c r="E639" i="24"/>
  <c r="E640" i="24"/>
  <c r="E641" i="24"/>
  <c r="E642" i="24"/>
  <c r="E643" i="24"/>
  <c r="E644" i="24"/>
  <c r="E646" i="24"/>
  <c r="E647" i="24"/>
  <c r="E677" i="24"/>
  <c r="E678" i="24"/>
  <c r="E679" i="24"/>
  <c r="E715" i="24"/>
  <c r="D715" i="24"/>
  <c r="C715" i="24"/>
  <c r="L713" i="24"/>
  <c r="K713" i="24"/>
  <c r="J713" i="24"/>
  <c r="I713" i="24"/>
  <c r="H713" i="24"/>
  <c r="L712" i="24"/>
  <c r="K712" i="24"/>
  <c r="J712" i="24"/>
  <c r="I712" i="24"/>
  <c r="H712" i="24"/>
  <c r="L711" i="24"/>
  <c r="K711" i="24"/>
  <c r="J711" i="24"/>
  <c r="I711" i="24"/>
  <c r="H711" i="24"/>
  <c r="L710" i="24"/>
  <c r="K710" i="24"/>
  <c r="J710" i="24"/>
  <c r="I710" i="24"/>
  <c r="H710" i="24"/>
  <c r="L709" i="24"/>
  <c r="K709" i="24"/>
  <c r="J709" i="24"/>
  <c r="I709" i="24"/>
  <c r="H709" i="24"/>
  <c r="L708" i="24"/>
  <c r="K708" i="24"/>
  <c r="J708" i="24"/>
  <c r="I708" i="24"/>
  <c r="H708" i="24"/>
  <c r="L707" i="24"/>
  <c r="K707" i="24"/>
  <c r="J707" i="24"/>
  <c r="I707" i="24"/>
  <c r="H707" i="24"/>
  <c r="L706" i="24"/>
  <c r="K706" i="24"/>
  <c r="J706" i="24"/>
  <c r="I706" i="24"/>
  <c r="H706" i="24"/>
  <c r="L705" i="24"/>
  <c r="K705" i="24"/>
  <c r="J705" i="24"/>
  <c r="I705" i="24"/>
  <c r="H705" i="24"/>
  <c r="L704" i="24"/>
  <c r="K704" i="24"/>
  <c r="J704" i="24"/>
  <c r="I704" i="24"/>
  <c r="H704" i="24"/>
  <c r="L703" i="24"/>
  <c r="K703" i="24"/>
  <c r="J703" i="24"/>
  <c r="I703" i="24"/>
  <c r="H703" i="24"/>
  <c r="L702" i="24"/>
  <c r="K702" i="24"/>
  <c r="J702" i="24"/>
  <c r="I702" i="24"/>
  <c r="H702" i="24"/>
  <c r="L701" i="24"/>
  <c r="K701" i="24"/>
  <c r="J701" i="24"/>
  <c r="I701" i="24"/>
  <c r="H701" i="24"/>
  <c r="L700" i="24"/>
  <c r="K700" i="24"/>
  <c r="J700" i="24"/>
  <c r="I700" i="24"/>
  <c r="H700" i="24"/>
  <c r="L699" i="24"/>
  <c r="K699" i="24"/>
  <c r="J699" i="24"/>
  <c r="I699" i="24"/>
  <c r="H699" i="24"/>
  <c r="L698" i="24"/>
  <c r="K698" i="24"/>
  <c r="J698" i="24"/>
  <c r="I698" i="24"/>
  <c r="H698" i="24"/>
  <c r="L697" i="24"/>
  <c r="K697" i="24"/>
  <c r="J697" i="24"/>
  <c r="I697" i="24"/>
  <c r="H697" i="24"/>
  <c r="L696" i="24"/>
  <c r="K696" i="24"/>
  <c r="J696" i="24"/>
  <c r="I696" i="24"/>
  <c r="H696" i="24"/>
  <c r="L695" i="24"/>
  <c r="K695" i="24"/>
  <c r="J695" i="24"/>
  <c r="I695" i="24"/>
  <c r="H695" i="24"/>
  <c r="L694" i="24"/>
  <c r="K694" i="24"/>
  <c r="J694" i="24"/>
  <c r="I694" i="24"/>
  <c r="H694" i="24"/>
  <c r="L693" i="24"/>
  <c r="K693" i="24"/>
  <c r="J693" i="24"/>
  <c r="I693" i="24"/>
  <c r="H693" i="24"/>
  <c r="L692" i="24"/>
  <c r="K692" i="24"/>
  <c r="J692" i="24"/>
  <c r="I692" i="24"/>
  <c r="H692" i="24"/>
  <c r="L691" i="24"/>
  <c r="K691" i="24"/>
  <c r="J691" i="24"/>
  <c r="I691" i="24"/>
  <c r="H691" i="24"/>
  <c r="L690" i="24"/>
  <c r="K690" i="24"/>
  <c r="J690" i="24"/>
  <c r="I690" i="24"/>
  <c r="H690" i="24"/>
  <c r="L689" i="24"/>
  <c r="K689" i="24"/>
  <c r="J689" i="24"/>
  <c r="I689" i="24"/>
  <c r="H689" i="24"/>
  <c r="L688" i="24"/>
  <c r="K688" i="24"/>
  <c r="J688" i="24"/>
  <c r="I688" i="24"/>
  <c r="H688" i="24"/>
  <c r="L687" i="24"/>
  <c r="K687" i="24"/>
  <c r="J687" i="24"/>
  <c r="I687" i="24"/>
  <c r="H687" i="24"/>
  <c r="L686" i="24"/>
  <c r="K686" i="24"/>
  <c r="J686" i="24"/>
  <c r="I686" i="24"/>
  <c r="H686" i="24"/>
  <c r="L685" i="24"/>
  <c r="K685" i="24"/>
  <c r="J685" i="24"/>
  <c r="I685" i="24"/>
  <c r="H685" i="24"/>
  <c r="L684" i="24"/>
  <c r="K684" i="24"/>
  <c r="J684" i="24"/>
  <c r="I684" i="24"/>
  <c r="H684" i="24"/>
  <c r="L683" i="24"/>
  <c r="K683" i="24"/>
  <c r="J683" i="24"/>
  <c r="I683" i="24"/>
  <c r="H683" i="24"/>
  <c r="L682" i="24"/>
  <c r="K682" i="24"/>
  <c r="J682" i="24"/>
  <c r="I682" i="24"/>
  <c r="H682" i="24"/>
  <c r="L681" i="24"/>
  <c r="K681" i="24"/>
  <c r="J681" i="24"/>
  <c r="I681" i="24"/>
  <c r="H681" i="24"/>
  <c r="L680" i="24"/>
  <c r="K680" i="24"/>
  <c r="J680" i="24"/>
  <c r="I680" i="24"/>
  <c r="H680" i="24"/>
  <c r="G679" i="24"/>
  <c r="M679" i="24"/>
  <c r="L679" i="24"/>
  <c r="K679" i="24"/>
  <c r="J679" i="24"/>
  <c r="I679" i="24"/>
  <c r="H679" i="24"/>
  <c r="G678" i="24"/>
  <c r="M678" i="24"/>
  <c r="L678" i="24"/>
  <c r="K678" i="24"/>
  <c r="J678" i="24"/>
  <c r="I678" i="24"/>
  <c r="H678" i="24"/>
  <c r="G677" i="24"/>
  <c r="M677" i="24"/>
  <c r="L677" i="24"/>
  <c r="K677" i="24"/>
  <c r="J677" i="24"/>
  <c r="I677" i="24"/>
  <c r="H677" i="24"/>
  <c r="L676" i="24"/>
  <c r="K676" i="24"/>
  <c r="J676" i="24"/>
  <c r="I676" i="24"/>
  <c r="H676" i="24"/>
  <c r="L675" i="24"/>
  <c r="K675" i="24"/>
  <c r="J675" i="24"/>
  <c r="I675" i="24"/>
  <c r="H675" i="24"/>
  <c r="L674" i="24"/>
  <c r="K674" i="24"/>
  <c r="J674" i="24"/>
  <c r="I674" i="24"/>
  <c r="H674" i="24"/>
  <c r="L673" i="24"/>
  <c r="K673" i="24"/>
  <c r="J673" i="24"/>
  <c r="I673" i="24"/>
  <c r="H673" i="24"/>
  <c r="L672" i="24"/>
  <c r="K672" i="24"/>
  <c r="J672" i="24"/>
  <c r="I672" i="24"/>
  <c r="H672" i="24"/>
  <c r="L671" i="24"/>
  <c r="K671" i="24"/>
  <c r="J671" i="24"/>
  <c r="I671" i="24"/>
  <c r="H671" i="24"/>
  <c r="L670" i="24"/>
  <c r="K670" i="24"/>
  <c r="J670" i="24"/>
  <c r="I670" i="24"/>
  <c r="H670" i="24"/>
  <c r="L669" i="24"/>
  <c r="K669" i="24"/>
  <c r="J669" i="24"/>
  <c r="I669" i="24"/>
  <c r="H669" i="24"/>
  <c r="J647" i="24"/>
  <c r="I647" i="24"/>
  <c r="H647" i="24"/>
  <c r="G647" i="24"/>
  <c r="J646" i="24"/>
  <c r="I646" i="24"/>
  <c r="H646" i="24"/>
  <c r="G646" i="24"/>
  <c r="J645" i="24"/>
  <c r="I645" i="24"/>
  <c r="H645" i="24"/>
  <c r="J644" i="24"/>
  <c r="I644" i="24"/>
  <c r="H644" i="24"/>
  <c r="G644" i="24"/>
  <c r="J643" i="24"/>
  <c r="I643" i="24"/>
  <c r="H643" i="24"/>
  <c r="G643" i="24"/>
  <c r="J642" i="24"/>
  <c r="I642" i="24"/>
  <c r="H642" i="24"/>
  <c r="G642" i="24"/>
  <c r="J641" i="24"/>
  <c r="I641" i="24"/>
  <c r="H641" i="24"/>
  <c r="G641" i="24"/>
  <c r="J640" i="24"/>
  <c r="I640" i="24"/>
  <c r="H640" i="24"/>
  <c r="G640" i="24"/>
  <c r="J639" i="24"/>
  <c r="I639" i="24"/>
  <c r="H639" i="24"/>
  <c r="G639" i="24"/>
  <c r="J638" i="24"/>
  <c r="I638" i="24"/>
  <c r="H638" i="24"/>
  <c r="G638" i="24"/>
  <c r="J637" i="24"/>
  <c r="I637" i="24"/>
  <c r="H637" i="24"/>
  <c r="G637" i="24"/>
  <c r="J636" i="24"/>
  <c r="I636" i="24"/>
  <c r="H636" i="24"/>
  <c r="G636" i="24"/>
  <c r="J635" i="24"/>
  <c r="I635" i="24"/>
  <c r="H635" i="24"/>
  <c r="G635" i="24"/>
  <c r="J634" i="24"/>
  <c r="I634" i="24"/>
  <c r="H634" i="24"/>
  <c r="G634" i="24"/>
  <c r="J633" i="24"/>
  <c r="I633" i="24"/>
  <c r="H633" i="24"/>
  <c r="G633" i="24"/>
  <c r="J632" i="24"/>
  <c r="I632" i="24"/>
  <c r="H632" i="24"/>
  <c r="G632" i="24"/>
  <c r="I631" i="24"/>
  <c r="H631" i="24"/>
  <c r="H630" i="24"/>
  <c r="G628" i="24"/>
  <c r="G627" i="24"/>
  <c r="F420" i="24"/>
  <c r="E414" i="24"/>
  <c r="E380" i="24"/>
  <c r="D350" i="24"/>
  <c r="F309" i="24"/>
  <c r="D258" i="24"/>
  <c r="F234" i="24"/>
  <c r="CF93" i="24"/>
  <c r="CF91" i="24"/>
  <c r="CF90" i="24"/>
  <c r="B53" i="24"/>
  <c r="CD52" i="24"/>
  <c r="CE52" i="24"/>
  <c r="CE51" i="24"/>
  <c r="B49" i="24"/>
  <c r="CD48" i="24"/>
  <c r="CE48" i="24"/>
  <c r="CE47" i="24"/>
</calcChain>
</file>

<file path=xl/sharedStrings.xml><?xml version="1.0" encoding="utf-8"?>
<sst xmlns="http://schemas.openxmlformats.org/spreadsheetml/2006/main" count="4858" uniqueCount="1371">
  <si>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</si>
  <si>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</si>
  <si>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</si>
  <si>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</si>
  <si>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</si>
  <si>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</si>
  <si>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</si>
  <si>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</si>
  <si>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</si>
  <si>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</si>
  <si>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</si>
  <si>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</si>
  <si>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</si>
  <si>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</si>
  <si>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</si>
  <si>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</si>
  <si>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</si>
  <si>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</si>
  <si>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</si>
  <si>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</si>
  <si>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</si>
  <si>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</si>
  <si>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</si>
  <si>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</si>
  <si>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</si>
  <si>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</si>
  <si>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</si>
  <si>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</si>
  <si>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</si>
  <si>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</si>
  <si>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</si>
  <si>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</si>
  <si>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</si>
  <si>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</si>
  <si>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</si>
  <si>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</si>
  <si>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</si>
  <si>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</si>
  <si>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</si>
  <si>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</si>
  <si>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</si>
  <si>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</si>
  <si>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</si>
  <si>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</si>
  <si>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</si>
  <si>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</si>
  <si>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</si>
  <si>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</si>
  <si>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</si>
  <si>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</si>
  <si>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</si>
  <si>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</si>
  <si>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</si>
  <si>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</si>
  <si>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</si>
  <si>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</si>
  <si>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</si>
  <si>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</si>
  <si>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</si>
  <si>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</si>
  <si>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</si>
  <si>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</si>
  <si>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</si>
  <si>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</si>
  <si>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</si>
  <si>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</si>
  <si>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</si>
  <si>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</si>
  <si>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</si>
  <si>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</si>
  <si>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</si>
  <si>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</si>
  <si>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</si>
  <si>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</si>
  <si>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</si>
  <si>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</si>
  <si>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</si>
  <si>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</si>
  <si>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</si>
  <si>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</si>
  <si>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</si>
  <si>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</si>
  <si>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</si>
  <si>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</si>
  <si>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</si>
  <si>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</si>
  <si>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</si>
  <si>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</si>
  <si>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</si>
  <si>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</si>
  <si>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</si>
  <si>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</si>
  <si>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</si>
  <si>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</si>
  <si>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</si>
  <si>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</si>
  <si>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</si>
  <si>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</si>
  <si>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</si>
  <si>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</si>
  <si>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</si>
  <si>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</si>
  <si>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</si>
  <si>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</si>
  <si>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</si>
  <si>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</si>
  <si>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</si>
  <si>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</si>
  <si>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</si>
  <si>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</si>
  <si>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</si>
  <si>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</si>
  <si>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</si>
  <si>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</si>
  <si>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</si>
  <si>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</si>
  <si>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</si>
  <si>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</si>
  <si>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</si>
  <si>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</si>
  <si>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</si>
  <si>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</si>
  <si>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</si>
  <si>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</si>
  <si>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</si>
  <si>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</si>
  <si>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</si>
  <si>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</si>
  <si>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</si>
  <si>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</si>
  <si>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</si>
  <si>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</si>
  <si>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</si>
  <si>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</si>
  <si>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</si>
  <si>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</si>
  <si>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</si>
  <si>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</si>
  <si>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</si>
  <si>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</si>
  <si>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</si>
  <si>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</si>
  <si>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</si>
  <si>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</si>
  <si>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</si>
  <si>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</si>
  <si>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</si>
  <si>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</si>
  <si>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</si>
  <si>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</si>
  <si>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</si>
  <si>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</si>
  <si>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</si>
  <si>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</si>
  <si>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</si>
  <si>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</si>
  <si>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</si>
  <si>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</si>
  <si>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</si>
  <si>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</si>
  <si>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</si>
  <si>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</si>
  <si>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</si>
  <si>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</si>
  <si>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</si>
  <si>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</si>
  <si>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</si>
  <si>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</si>
  <si>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</si>
  <si>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</si>
  <si>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</si>
  <si>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</si>
  <si>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</si>
  <si>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</si>
  <si>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</si>
  <si>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</si>
  <si>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</si>
  <si>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</si>
  <si>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</si>
  <si>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</si>
  <si>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</si>
  <si>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</si>
  <si>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</si>
  <si>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</si>
  <si>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</si>
  <si>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</si>
  <si>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</si>
  <si>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</si>
  <si>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</si>
  <si>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</si>
  <si>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</si>
  <si>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</si>
  <si>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</si>
  <si>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</si>
  <si>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</si>
  <si>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</si>
  <si>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</si>
  <si>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</si>
  <si>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</si>
  <si>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</si>
  <si>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</si>
  <si>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</si>
  <si>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</si>
  <si>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</si>
  <si>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</si>
  <si>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</si>
  <si>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</si>
  <si>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</si>
  <si>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</si>
  <si>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</si>
  <si>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</si>
  <si>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</si>
  <si>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</si>
  <si>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</si>
  <si>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</si>
  <si>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</si>
  <si>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</si>
  <si>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</si>
  <si>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</si>
  <si>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</si>
  <si>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</si>
  <si>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</si>
  <si>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</si>
  <si>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</si>
  <si>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</si>
  <si>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</si>
  <si>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</si>
  <si>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</si>
  <si>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</si>
  <si>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</si>
  <si>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</si>
  <si>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</si>
  <si>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</si>
  <si>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</si>
  <si>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</si>
  <si>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</si>
  <si>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</si>
  <si>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</si>
  <si>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</si>
  <si>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</si>
  <si>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</si>
  <si>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</si>
  <si>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</si>
  <si>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</si>
  <si>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</si>
  <si>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</si>
  <si>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</si>
  <si>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</si>
  <si>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</si>
  <si>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</si>
  <si>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</si>
  <si>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</si>
  <si>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</si>
  <si>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</si>
  <si>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</si>
  <si>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</si>
  <si>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</si>
  <si>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</si>
  <si>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</si>
  <si>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</si>
  <si>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</si>
  <si>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</si>
  <si>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</si>
  <si>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</si>
  <si>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</si>
  <si>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</si>
  <si>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</si>
  <si>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</si>
  <si>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</si>
  <si>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</si>
  <si>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</si>
  <si>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</si>
  <si>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</si>
  <si>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</si>
  <si>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</si>
  <si>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</si>
  <si>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</si>
  <si>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</si>
  <si>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</si>
  <si>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</si>
  <si>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</si>
  <si>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</si>
  <si>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</si>
  <si>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</si>
  <si>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</si>
  <si>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</si>
  <si>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</si>
  <si>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</si>
  <si>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</si>
  <si>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</si>
  <si>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</si>
  <si>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</si>
  <si>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</si>
  <si>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</si>
  <si>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</si>
  <si>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</si>
  <si>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</si>
  <si>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</si>
  <si>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</si>
  <si>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</si>
  <si>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193</t>
  </si>
  <si>
    <t>Hospital Name</t>
  </si>
  <si>
    <t>MOUNT CARMEL HOSPITAL</t>
  </si>
  <si>
    <t>Mailing Address</t>
  </si>
  <si>
    <t>982 E. COLUMBIA</t>
  </si>
  <si>
    <t>City</t>
  </si>
  <si>
    <t>Colville</t>
  </si>
  <si>
    <t>State</t>
  </si>
  <si>
    <t>WA</t>
  </si>
  <si>
    <t>Zip</t>
  </si>
  <si>
    <t>County</t>
  </si>
  <si>
    <t>Stevens</t>
  </si>
  <si>
    <t>Chief Executive Officer</t>
  </si>
  <si>
    <t>Chief Financial Officer</t>
  </si>
  <si>
    <t>Chair of Governing Board</t>
  </si>
  <si>
    <t>Telephone Number</t>
  </si>
  <si>
    <t>509-685-2406</t>
  </si>
  <si>
    <t>Facsimile Number</t>
  </si>
  <si>
    <t>509-685-2492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</si>
  <si>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</si>
  <si>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</si>
  <si>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</si>
  <si>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</si>
  <si>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</si>
  <si>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</si>
  <si>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</si>
  <si>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</si>
  <si>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</si>
  <si>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</si>
  <si>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</si>
  <si>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</si>
  <si>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</si>
  <si>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</si>
  <si>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</si>
  <si>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</si>
  <si>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</si>
  <si>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</si>
  <si>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</si>
  <si>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</si>
  <si>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</si>
  <si>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</si>
  <si>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</si>
  <si>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</si>
  <si>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</si>
  <si>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</si>
  <si>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</si>
  <si>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</si>
  <si>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</si>
  <si>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</si>
  <si>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</si>
  <si>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</si>
  <si>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</si>
  <si>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</si>
  <si>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</si>
  <si>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</si>
  <si>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</si>
  <si>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</si>
  <si>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</si>
  <si>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</si>
  <si>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</si>
  <si>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</si>
  <si>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</si>
  <si>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</si>
  <si>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</si>
  <si>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</si>
  <si>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</si>
  <si>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</si>
  <si>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</si>
  <si>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</si>
  <si>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</si>
  <si>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</si>
  <si>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</si>
  <si>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</si>
  <si>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</si>
  <si>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</si>
  <si>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</si>
  <si>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</si>
  <si>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</si>
  <si>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</si>
  <si>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</si>
  <si>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</si>
  <si>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</si>
  <si>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</si>
  <si>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</si>
  <si>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</si>
  <si>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</si>
  <si>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</si>
  <si>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</si>
  <si>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</si>
  <si>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</si>
  <si>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</si>
  <si>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</si>
  <si>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</si>
  <si>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</si>
  <si>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</si>
  <si>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</si>
  <si>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</si>
  <si>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</si>
  <si>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</si>
  <si>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</si>
  <si>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</si>
  <si>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</si>
  <si>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</si>
  <si>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</si>
  <si>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</si>
  <si>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</si>
  <si>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</si>
  <si>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</si>
  <si>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</si>
  <si>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</si>
  <si>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</si>
  <si>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</si>
  <si>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</si>
  <si>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</si>
  <si>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</si>
  <si>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</si>
  <si>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</si>
  <si>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</si>
  <si>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</si>
  <si>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</si>
  <si>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</si>
  <si>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</si>
  <si>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</si>
  <si>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</si>
  <si>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</si>
  <si>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</si>
  <si>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</si>
  <si>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</si>
  <si>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</si>
  <si>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</si>
  <si>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</si>
  <si>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</si>
  <si>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</si>
  <si>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</si>
  <si>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</si>
  <si>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</si>
  <si>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</si>
  <si>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</si>
  <si>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</si>
  <si>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</si>
  <si>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</si>
  <si>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</si>
  <si>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</si>
  <si>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</si>
  <si>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</si>
  <si>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</si>
  <si>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</si>
  <si>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</si>
  <si>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</si>
  <si>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</si>
  <si>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</si>
  <si>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</si>
  <si>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</si>
  <si>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</si>
  <si>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</si>
  <si>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</si>
  <si>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</si>
  <si>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</si>
  <si>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</si>
  <si>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</si>
  <si>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</si>
  <si>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</si>
  <si>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</si>
  <si>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</si>
  <si>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</si>
  <si>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</si>
  <si>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</si>
  <si>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</si>
  <si>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</si>
  <si>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</si>
  <si>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</si>
  <si>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</si>
  <si>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</si>
  <si>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</si>
  <si>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</si>
  <si>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</si>
  <si>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</si>
  <si>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</si>
  <si>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</si>
  <si>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</si>
  <si>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</si>
  <si>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</si>
  <si>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</si>
  <si>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</si>
  <si>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</si>
  <si>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</si>
  <si>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</si>
  <si>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</si>
  <si>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</si>
  <si>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</si>
  <si>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</si>
  <si>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</si>
  <si>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</si>
  <si>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</si>
  <si>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</si>
  <si>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</si>
  <si>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</si>
  <si>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</si>
  <si>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</si>
  <si>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</si>
  <si>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</si>
  <si>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</si>
  <si>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</si>
  <si>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</si>
  <si>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</si>
  <si>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</si>
  <si>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</si>
  <si>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</si>
  <si>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</si>
  <si>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</si>
  <si>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</si>
  <si>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</si>
  <si>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</si>
  <si>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</si>
  <si>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</si>
  <si>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</si>
  <si>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</si>
  <si>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</si>
  <si>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</si>
  <si>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</si>
  <si>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</si>
  <si>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</si>
  <si>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</si>
  <si>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</si>
  <si>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</si>
  <si>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</si>
  <si>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</si>
  <si>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</si>
  <si>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</si>
  <si>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</si>
  <si>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</si>
  <si>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</si>
  <si>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</si>
  <si>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</si>
  <si>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</si>
  <si>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</si>
  <si>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</si>
  <si>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</si>
  <si>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</si>
  <si>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</si>
  <si>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</si>
  <si>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</si>
  <si>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</si>
  <si>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</si>
  <si>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</si>
  <si>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</si>
  <si>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</si>
  <si>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</si>
  <si>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</si>
  <si>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</si>
  <si>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</si>
  <si>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</si>
  <si>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</si>
  <si>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</si>
  <si>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</si>
  <si>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</si>
  <si>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</si>
  <si>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</si>
  <si>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</si>
  <si>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</si>
  <si>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</si>
  <si>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</si>
  <si>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</si>
  <si>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</si>
  <si>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</si>
  <si>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</si>
  <si>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</si>
  <si>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</si>
  <si>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</si>
  <si>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</si>
  <si>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</si>
  <si>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</si>
  <si>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</si>
  <si>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</si>
  <si>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</si>
  <si>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</si>
  <si>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</si>
  <si>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</si>
  <si>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</si>
  <si>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</si>
  <si>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</si>
  <si>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</si>
  <si>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</si>
  <si>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</si>
  <si>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</si>
  <si>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</si>
  <si>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</si>
  <si>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</si>
  <si>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</si>
  <si>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</si>
  <si>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</si>
  <si>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</si>
  <si>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</si>
  <si>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</si>
  <si>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</si>
  <si>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</si>
  <si>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</si>
  <si>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</si>
  <si>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</si>
  <si>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</si>
  <si>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</si>
  <si>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</si>
  <si>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</si>
  <si>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</si>
  <si>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</si>
  <si>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</si>
  <si>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</si>
  <si>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</si>
  <si>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</si>
  <si>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</si>
  <si>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</si>
  <si>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</si>
  <si>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</si>
  <si>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</si>
  <si>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</si>
  <si>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</si>
  <si>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</si>
  <si>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</si>
  <si>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</si>
  <si>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</si>
  <si>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</si>
  <si>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</si>
  <si>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</si>
  <si>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</si>
  <si>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</si>
  <si>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</si>
  <si>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</si>
  <si>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</si>
  <si>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</si>
  <si>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</si>
  <si>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</si>
  <si>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</si>
  <si>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</si>
  <si>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</si>
  <si>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</si>
  <si>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</si>
  <si>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</si>
  <si>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</si>
  <si>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</si>
  <si>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</si>
  <si>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</si>
  <si>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</si>
  <si>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</si>
  <si>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</si>
  <si>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</si>
  <si>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</si>
  <si>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</si>
  <si>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</si>
  <si>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</si>
  <si>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</si>
  <si>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</si>
  <si>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</si>
  <si>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</si>
  <si>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</si>
  <si>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</si>
  <si>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</si>
  <si>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</si>
  <si>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</si>
  <si>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</si>
  <si>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</si>
  <si>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</si>
  <si>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</si>
  <si>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</si>
  <si>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</si>
  <si>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</si>
  <si>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</si>
  <si>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</si>
  <si>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</si>
  <si>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</si>
  <si>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</si>
  <si>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</si>
  <si>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</si>
  <si>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</si>
  <si>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</si>
  <si>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</si>
  <si>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</si>
  <si>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</si>
  <si>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</si>
  <si>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</si>
  <si>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</si>
  <si>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</si>
  <si>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</si>
  <si>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</si>
  <si>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</si>
  <si>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</si>
  <si>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</si>
  <si>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</si>
  <si>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</si>
  <si>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</si>
  <si>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</si>
  <si>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</si>
  <si>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</si>
  <si>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</si>
  <si>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</si>
  <si>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</si>
  <si>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</si>
  <si>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</si>
  <si>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</si>
  <si>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</si>
  <si>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</si>
  <si>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</si>
  <si>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</si>
  <si>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</si>
  <si>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</si>
  <si>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</si>
  <si>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</si>
  <si>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</si>
  <si>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</si>
  <si>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</si>
  <si>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</si>
  <si>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</si>
  <si>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</si>
  <si>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</si>
  <si>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</si>
  <si>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</si>
  <si>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</si>
  <si>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</si>
  <si>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</si>
  <si>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</si>
  <si>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</si>
  <si>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</si>
  <si>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</si>
  <si>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</si>
  <si>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</si>
  <si>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</si>
  <si>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</si>
  <si>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</si>
  <si>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</si>
  <si>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</si>
  <si>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</si>
  <si>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</si>
  <si>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</si>
  <si>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</si>
  <si>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</si>
  <si>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</si>
  <si>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</si>
  <si>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</si>
  <si>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</si>
  <si>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</si>
  <si>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</si>
  <si>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</si>
  <si>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</si>
  <si>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</si>
  <si>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</si>
  <si>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</si>
  <si>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</si>
  <si>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</si>
  <si>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</si>
  <si>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</si>
  <si>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</si>
  <si>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</si>
  <si>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</si>
  <si>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</si>
  <si>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</si>
  <si>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</si>
  <si>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</si>
  <si>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</si>
  <si>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</si>
  <si>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</si>
  <si>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</si>
  <si>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</si>
  <si>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</si>
  <si>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</si>
  <si>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</si>
  <si>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</si>
  <si>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</si>
  <si>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</si>
  <si>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</si>
  <si>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</si>
  <si>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</si>
  <si>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</si>
  <si>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</si>
  <si>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</si>
  <si>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</si>
  <si>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</si>
  <si>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</si>
  <si>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</si>
  <si>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</si>
  <si>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</si>
  <si>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</si>
  <si>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</si>
  <si>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</si>
  <si>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</si>
  <si>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</si>
  <si>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</si>
  <si>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</si>
  <si>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</si>
  <si>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</si>
  <si>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</si>
  <si>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</si>
  <si>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</si>
  <si>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</si>
  <si>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</si>
  <si>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</si>
  <si>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</si>
  <si>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</si>
  <si>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</si>
  <si>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</si>
  <si>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</si>
  <si>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</si>
  <si>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</si>
  <si>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</si>
  <si>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</si>
  <si>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</si>
  <si>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</si>
  <si>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</si>
  <si>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</si>
  <si>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</si>
  <si>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</si>
  <si>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</si>
  <si>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</si>
  <si>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</si>
  <si>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</si>
  <si>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</si>
  <si>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</si>
  <si>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</si>
  <si>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</si>
  <si>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</si>
  <si>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</si>
  <si>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</si>
  <si>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</si>
  <si>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</si>
  <si>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</si>
  <si>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</si>
  <si>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</si>
  <si>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</si>
  <si>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</si>
  <si>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</si>
  <si>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</si>
  <si>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</si>
  <si>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</si>
  <si>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</si>
  <si>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</si>
  <si>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</si>
  <si>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</si>
  <si>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</si>
  <si>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</si>
  <si>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</si>
  <si>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</si>
  <si>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</si>
  <si>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</si>
  <si>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</si>
  <si>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</si>
  <si>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</si>
  <si>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</si>
  <si>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</si>
  <si>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</si>
  <si>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</si>
  <si>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</si>
  <si>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</si>
  <si>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</si>
  <si>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</si>
  <si>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</si>
  <si>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</si>
  <si>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</si>
  <si>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</si>
  <si>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</si>
  <si>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</si>
  <si>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</si>
  <si>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</si>
  <si>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</si>
  <si>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</si>
  <si>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</si>
  <si>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</si>
  <si>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</si>
  <si>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</si>
  <si>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</si>
  <si>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</si>
  <si>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</si>
  <si>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</si>
  <si>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</si>
  <si>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</si>
  <si>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</si>
  <si>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</si>
  <si>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</si>
  <si>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</si>
  <si>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</si>
  <si>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</si>
  <si>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</si>
  <si>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</si>
  <si>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</si>
  <si>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</si>
  <si>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</si>
  <si>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</si>
  <si>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</si>
  <si>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</si>
  <si>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</si>
  <si>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</si>
  <si>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</si>
  <si>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</si>
  <si>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</si>
  <si>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</si>
  <si>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</si>
  <si>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</si>
  <si>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</si>
  <si>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</si>
  <si>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</si>
  <si>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</si>
  <si>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</si>
  <si>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</si>
  <si>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</si>
  <si>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</si>
  <si>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</si>
  <si>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</si>
  <si>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</si>
  <si>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</si>
  <si>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</si>
  <si>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</si>
  <si>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</si>
  <si>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</si>
  <si>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</si>
  <si>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</si>
  <si>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</si>
  <si>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</si>
  <si>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</si>
  <si>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</si>
  <si>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</si>
  <si>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</si>
  <si>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</si>
  <si>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</si>
  <si>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</si>
  <si>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</si>
  <si>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</si>
  <si>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</si>
  <si>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</si>
  <si>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</si>
  <si>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</si>
  <si>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</si>
  <si>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</si>
  <si>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</si>
  <si>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</si>
  <si>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</si>
  <si>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</si>
  <si>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</si>
  <si>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</si>
  <si>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</si>
  <si>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</si>
  <si>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</si>
  <si>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</si>
  <si>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</si>
  <si>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</si>
  <si>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</si>
  <si>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</si>
  <si>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</si>
  <si>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</si>
  <si>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</si>
  <si>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</si>
  <si>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</si>
  <si>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</si>
  <si>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</si>
  <si>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</si>
  <si>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</si>
  <si>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</si>
  <si>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</si>
  <si>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</si>
  <si>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</si>
  <si>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</si>
  <si>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</si>
  <si>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</si>
  <si>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</si>
  <si>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</si>
  <si>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</si>
  <si>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</si>
  <si>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</si>
  <si>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</si>
  <si>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</si>
  <si>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</si>
  <si>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</si>
  <si>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</si>
  <si>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</si>
  <si>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</si>
  <si>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</si>
  <si>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</si>
  <si>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</si>
  <si>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</si>
  <si>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</si>
  <si>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</si>
  <si>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</si>
  <si>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</si>
  <si>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</si>
  <si>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</si>
  <si>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</si>
  <si>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</si>
  <si>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</si>
  <si>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</si>
  <si>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</si>
  <si>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</si>
  <si>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</si>
  <si>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</si>
  <si>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</si>
  <si>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</si>
  <si>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</si>
  <si>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</si>
  <si>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</si>
  <si>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</si>
  <si>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</si>
  <si>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</si>
  <si>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</si>
  <si>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</si>
  <si>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</si>
  <si>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</si>
  <si>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</si>
  <si>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</si>
  <si>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</si>
  <si>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</si>
  <si>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</si>
  <si>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</si>
  <si>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</si>
  <si>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</si>
  <si>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</si>
  <si>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</si>
  <si>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</si>
  <si>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</si>
  <si>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</si>
  <si>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</si>
  <si>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</si>
  <si>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</si>
  <si>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</si>
  <si>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</si>
  <si>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</si>
  <si>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</si>
  <si>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</si>
  <si>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</si>
  <si>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</si>
  <si>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</si>
  <si>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</si>
  <si>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</si>
  <si>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</si>
  <si>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</si>
  <si>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</si>
  <si>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</si>
  <si>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</si>
  <si>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</si>
  <si>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</si>
  <si>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</si>
  <si>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</si>
  <si>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</si>
  <si>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</si>
  <si>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</si>
  <si>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</si>
  <si>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</si>
  <si>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</si>
  <si>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</si>
  <si>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</si>
  <si>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</si>
  <si>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</si>
  <si>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</si>
  <si>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</si>
  <si>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</si>
  <si>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</si>
  <si>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</si>
  <si>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</si>
  <si>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</si>
  <si>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</si>
  <si>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</si>
  <si>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</si>
  <si>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</si>
  <si>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</si>
  <si>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</si>
  <si>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Robert Campbell</t>
  </si>
  <si>
    <t>Helen Andrus</t>
  </si>
  <si>
    <t>Gary Livingston</t>
  </si>
  <si>
    <t>Joni Murphy</t>
  </si>
  <si>
    <t>joni.murphy@providence.org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</si>
  <si>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</si>
  <si>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</si>
  <si>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</si>
  <si>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</si>
  <si>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</si>
  <si>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</si>
  <si>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</si>
  <si>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</si>
  <si>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</si>
  <si>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</si>
  <si>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</si>
  <si>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</si>
  <si>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</si>
  <si>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</si>
  <si>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</si>
  <si>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</si>
  <si>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</si>
  <si>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</si>
  <si>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</si>
  <si>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</si>
  <si>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</si>
  <si>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</si>
  <si>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</si>
  <si>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</si>
  <si>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</si>
  <si>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</si>
  <si>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</si>
  <si>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</si>
  <si>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</si>
  <si>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</si>
  <si>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</si>
  <si>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</si>
  <si>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</si>
  <si>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</si>
  <si>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</si>
  <si>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</si>
  <si>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</si>
  <si>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</si>
  <si>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</si>
  <si>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</si>
  <si>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</si>
  <si>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</si>
  <si>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</si>
  <si>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</si>
  <si>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</si>
  <si>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</si>
  <si>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</si>
  <si>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</si>
  <si>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</si>
  <si>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</si>
  <si>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</si>
  <si>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</si>
  <si>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</si>
  <si>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</si>
  <si>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</si>
  <si>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</si>
  <si>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</si>
  <si>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</si>
  <si>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</si>
  <si>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</si>
  <si>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</si>
  <si>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</si>
  <si>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</si>
  <si>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</si>
  <si>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</si>
  <si>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</si>
  <si>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</si>
  <si>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</si>
  <si>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</si>
  <si>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</si>
  <si>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</si>
  <si>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</si>
  <si>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</si>
  <si>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</si>
  <si>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</si>
  <si>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</si>
  <si>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</si>
  <si>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</si>
  <si>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</si>
  <si>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</si>
  <si>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</si>
  <si>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</si>
  <si>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</si>
  <si>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</si>
  <si>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</si>
  <si>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</si>
  <si>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</si>
  <si>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</si>
  <si>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</si>
  <si>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</si>
  <si>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</si>
  <si>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</si>
  <si>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</si>
  <si>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</si>
  <si>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</si>
  <si>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</si>
  <si>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</si>
  <si>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</si>
  <si>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</si>
  <si>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</si>
  <si>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</si>
  <si>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</si>
  <si>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</si>
  <si>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</si>
  <si>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</si>
  <si>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</si>
  <si>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</si>
  <si>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</si>
  <si>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</si>
  <si>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</si>
  <si>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</si>
  <si>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</si>
  <si>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</si>
  <si>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</si>
  <si>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</si>
  <si>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</si>
  <si>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</si>
  <si>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</si>
  <si>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</si>
  <si>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</si>
  <si>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</si>
  <si>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</si>
  <si>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</si>
  <si>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</si>
  <si>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</si>
  <si>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</si>
  <si>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</si>
  <si>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</si>
  <si>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</si>
  <si>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</si>
  <si>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</si>
  <si>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</si>
  <si>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</si>
  <si>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</si>
  <si>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</si>
  <si>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</si>
  <si>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</si>
  <si>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</si>
  <si>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</si>
  <si>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</si>
  <si>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</si>
  <si>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</si>
  <si>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</si>
  <si>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</si>
  <si>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</si>
  <si>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</si>
  <si>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</si>
  <si>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</si>
  <si>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</si>
  <si>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</si>
  <si>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</si>
  <si>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</si>
  <si>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</si>
  <si>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</si>
  <si>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</si>
  <si>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</si>
  <si>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</si>
  <si>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</si>
  <si>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</si>
  <si>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</si>
  <si>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</si>
  <si>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</si>
  <si>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</si>
  <si>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</si>
  <si>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</si>
  <si>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</si>
  <si>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</si>
  <si>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</si>
  <si>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</si>
  <si>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</si>
  <si>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</si>
  <si>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</si>
  <si>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</si>
  <si>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</si>
  <si>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</si>
  <si>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</si>
  <si>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</si>
  <si>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</si>
  <si>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</si>
  <si>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</si>
  <si>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</si>
  <si>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</si>
  <si>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</si>
  <si>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</si>
  <si>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</si>
  <si>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</si>
  <si>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</si>
  <si>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</si>
  <si>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</si>
  <si>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</si>
  <si>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</si>
  <si>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</si>
  <si>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</si>
  <si>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</si>
  <si>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</si>
  <si>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</si>
  <si>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</si>
  <si>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</si>
  <si>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</si>
  <si>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</si>
  <si>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</si>
  <si>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</si>
  <si>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</si>
  <si>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</si>
  <si>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</si>
  <si>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</si>
  <si>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</si>
  <si>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</si>
  <si>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</si>
  <si>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</si>
  <si>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</si>
  <si>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</si>
  <si>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</si>
  <si>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</si>
  <si>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</si>
  <si>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</si>
  <si>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</si>
  <si>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</si>
  <si>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</si>
  <si>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</si>
  <si>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</si>
  <si>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</si>
  <si>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</si>
  <si>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</si>
  <si>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</si>
  <si>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</si>
  <si>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</si>
  <si>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</si>
  <si>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</si>
  <si>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</si>
  <si>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</si>
  <si>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</si>
  <si>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</si>
  <si>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</si>
  <si>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</si>
  <si>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</si>
  <si>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</si>
  <si>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</si>
  <si>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</si>
  <si>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</si>
  <si>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</si>
  <si>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</si>
  <si>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</si>
  <si>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</si>
  <si>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</si>
  <si>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</si>
  <si>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</si>
  <si>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</si>
  <si>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</si>
  <si>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</si>
  <si>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</si>
  <si>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</si>
  <si>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</si>
  <si>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</si>
  <si>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</si>
  <si>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</si>
  <si>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</si>
  <si>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</si>
  <si>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</si>
  <si>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</si>
  <si>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</si>
  <si>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</si>
  <si>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</si>
  <si>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</si>
  <si>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</si>
  <si>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</si>
  <si>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</si>
  <si>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</si>
  <si>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</si>
  <si>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</si>
  <si>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</si>
  <si>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</si>
  <si>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</si>
  <si>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</si>
  <si>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</si>
  <si>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</si>
  <si>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</si>
  <si>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</si>
  <si>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</si>
  <si>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</si>
  <si>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</si>
  <si>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</si>
  <si>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</si>
  <si>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</si>
  <si>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</si>
  <si>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</si>
  <si>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</si>
  <si>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</si>
  <si>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</si>
  <si>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</si>
  <si>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</si>
  <si>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</si>
  <si>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</si>
  <si>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</si>
  <si>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</si>
  <si>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</si>
  <si>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</si>
  <si>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</si>
  <si>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</si>
  <si>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</si>
  <si>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</si>
  <si>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</si>
  <si>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</si>
  <si>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</si>
  <si>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</si>
  <si>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Nathan Louvier</t>
  </si>
  <si>
    <t>nathan.louvier@providence.org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</si>
</sst>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indexed="12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26" fillId="0" borderId="42" xfId="0" applyFont="1" applyBorder="1" applyProtection="1">
      <protection locked="0"/>
    </xf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1" borderId="42" xfId="0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8" fontId="26" fillId="32" borderId="42" xfId="0" applyNumberFormat="1" applyFont="1" applyFill="1" applyBorder="1" applyProtection="1">
      <protection locked="0"/>
    </xf>
    <xf numFmtId="0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Protection="1">
      <protection locked="0"/>
    </xf>
    <xf numFmtId="41" fontId="26" fillId="32" borderId="42" xfId="0" applyNumberFormat="1" applyFont="1" applyFill="1" applyBorder="1" applyAlignment="1" applyProtection="1">
      <alignment horizontal="right"/>
      <protection locked="0"/>
    </xf>
    <xf numFmtId="38" fontId="26" fillId="0" borderId="42" xfId="0" applyNumberFormat="1" applyFont="1" applyBorder="1" applyProtection="1">
      <protection locked="0"/>
    </xf>
    <xf numFmtId="38" fontId="52" fillId="32" borderId="42" xfId="0" applyNumberFormat="1" applyFont="1" applyFill="1" applyBorder="1" applyProtection="1">
      <protection locked="0"/>
    </xf>
    <xf numFmtId="0" fontId="27" fillId="0" borderId="0" xfId="0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4" transitionEvaluation="1" transitionEntry="1" codeName="Sheet1">
    <tabColor rgb="FF92D050"/>
    <pageSetUpPr autoPageBreaks="0" fitToPage="1"/>
  </sheetPr>
  <dimension ref="A1:CF716"/>
  <sheetViews>
    <sheetView topLeftCell="A94" zoomScaleNormal="100" workbookViewId="0">
      <selection activeCell="E123" sqref="E12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7366749</v>
      </c>
      <c r="C47" s="273">
        <v>146796</v>
      </c>
      <c r="D47" s="273">
        <v>0</v>
      </c>
      <c r="E47" s="273">
        <v>445439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123012</v>
      </c>
      <c r="Q47" s="273">
        <v>18408</v>
      </c>
      <c r="R47" s="273">
        <v>95263</v>
      </c>
      <c r="S47" s="273">
        <v>0</v>
      </c>
      <c r="T47" s="273">
        <v>48989</v>
      </c>
      <c r="U47" s="273">
        <v>139376</v>
      </c>
      <c r="V47" s="273">
        <v>58027</v>
      </c>
      <c r="W47" s="273">
        <v>0</v>
      </c>
      <c r="X47" s="273">
        <v>0</v>
      </c>
      <c r="Y47" s="273">
        <v>162408</v>
      </c>
      <c r="Z47" s="273">
        <v>0</v>
      </c>
      <c r="AA47" s="273">
        <v>21780</v>
      </c>
      <c r="AB47" s="273">
        <v>114447</v>
      </c>
      <c r="AC47" s="273">
        <v>98637</v>
      </c>
      <c r="AD47" s="273">
        <v>0</v>
      </c>
      <c r="AE47" s="273">
        <v>159460</v>
      </c>
      <c r="AF47" s="273">
        <v>0</v>
      </c>
      <c r="AG47" s="273">
        <v>246237</v>
      </c>
      <c r="AH47" s="273">
        <v>0</v>
      </c>
      <c r="AI47" s="273">
        <v>0</v>
      </c>
      <c r="AJ47" s="273">
        <v>40537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48247</v>
      </c>
      <c r="AZ47" s="273">
        <v>0</v>
      </c>
      <c r="BA47" s="273">
        <v>0</v>
      </c>
      <c r="BB47" s="273">
        <v>10255</v>
      </c>
      <c r="BC47" s="273">
        <v>0</v>
      </c>
      <c r="BD47" s="273">
        <v>0</v>
      </c>
      <c r="BE47" s="273">
        <v>147132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71</v>
      </c>
      <c r="BM47" s="273">
        <v>0</v>
      </c>
      <c r="BN47" s="273">
        <v>57483</v>
      </c>
      <c r="BO47" s="273">
        <v>4971697</v>
      </c>
      <c r="BP47" s="273">
        <v>0</v>
      </c>
      <c r="BQ47" s="273">
        <v>0</v>
      </c>
      <c r="BR47" s="273">
        <v>0</v>
      </c>
      <c r="BS47" s="273">
        <v>0</v>
      </c>
      <c r="BT47" s="273">
        <v>38407</v>
      </c>
      <c r="BU47" s="273">
        <v>0</v>
      </c>
      <c r="BV47" s="273">
        <v>0</v>
      </c>
      <c r="BW47" s="273">
        <v>0</v>
      </c>
      <c r="BX47" s="273">
        <v>0</v>
      </c>
      <c r="BY47" s="273">
        <v>98319</v>
      </c>
      <c r="BZ47" s="273">
        <v>0</v>
      </c>
      <c r="CA47" s="273">
        <v>47</v>
      </c>
      <c r="CB47" s="273">
        <v>0</v>
      </c>
      <c r="CC47" s="273">
        <v>76275</v>
      </c>
      <c r="CD47" s="16"/>
      <c r="CE47" s="25">
        <f>SUM(C47:CC47)</f>
        <v>7366749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7366749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1616181</v>
      </c>
      <c r="C51" s="273">
        <v>9908</v>
      </c>
      <c r="D51" s="273">
        <v>0</v>
      </c>
      <c r="E51" s="273">
        <v>46400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149549</v>
      </c>
      <c r="Q51" s="273">
        <v>0</v>
      </c>
      <c r="R51" s="273">
        <v>0</v>
      </c>
      <c r="S51" s="273">
        <v>0</v>
      </c>
      <c r="T51" s="273">
        <v>0</v>
      </c>
      <c r="U51" s="273">
        <v>23829</v>
      </c>
      <c r="V51" s="273">
        <v>18400</v>
      </c>
      <c r="W51" s="273">
        <v>0</v>
      </c>
      <c r="X51" s="273">
        <v>0</v>
      </c>
      <c r="Y51" s="273">
        <v>147842</v>
      </c>
      <c r="Z51" s="273">
        <v>0</v>
      </c>
      <c r="AA51" s="273">
        <v>3826</v>
      </c>
      <c r="AB51" s="273">
        <v>7079</v>
      </c>
      <c r="AC51" s="273">
        <v>13487</v>
      </c>
      <c r="AD51" s="273">
        <v>0</v>
      </c>
      <c r="AE51" s="273">
        <v>6584</v>
      </c>
      <c r="AF51" s="273">
        <v>0</v>
      </c>
      <c r="AG51" s="273">
        <v>23069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2687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150824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698407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84773</v>
      </c>
      <c r="BZ51" s="273">
        <v>0</v>
      </c>
      <c r="CA51" s="273">
        <v>0</v>
      </c>
      <c r="CB51" s="273">
        <v>0</v>
      </c>
      <c r="CC51" s="273">
        <v>229515</v>
      </c>
      <c r="CD51" s="16"/>
      <c r="CE51" s="25">
        <f>SUM(C51:CD51)</f>
        <v>1616179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1616181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818</v>
      </c>
      <c r="D59" s="273">
        <v>0</v>
      </c>
      <c r="E59" s="273">
        <v>2989</v>
      </c>
      <c r="F59" s="273">
        <v>0</v>
      </c>
      <c r="G59" s="273">
        <v>0</v>
      </c>
      <c r="H59" s="273">
        <v>0</v>
      </c>
      <c r="I59" s="273">
        <v>0</v>
      </c>
      <c r="J59" s="273">
        <v>336</v>
      </c>
      <c r="K59" s="273">
        <v>0</v>
      </c>
      <c r="L59" s="273">
        <v>0</v>
      </c>
      <c r="M59" s="273">
        <v>0</v>
      </c>
      <c r="N59" s="273">
        <v>0</v>
      </c>
      <c r="O59" s="273">
        <v>201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89552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10.75</v>
      </c>
      <c r="D60" s="277">
        <v>0</v>
      </c>
      <c r="E60" s="277">
        <v>37.71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10.64</v>
      </c>
      <c r="Q60" s="274">
        <v>1.65</v>
      </c>
      <c r="R60" s="274">
        <v>3.82</v>
      </c>
      <c r="S60" s="278">
        <v>0</v>
      </c>
      <c r="T60" s="278">
        <v>4.2300000000000004</v>
      </c>
      <c r="U60" s="279">
        <v>18.399999999999999</v>
      </c>
      <c r="V60" s="274">
        <v>6.11</v>
      </c>
      <c r="W60" s="274">
        <v>0</v>
      </c>
      <c r="X60" s="274">
        <v>0</v>
      </c>
      <c r="Y60" s="274">
        <v>17.46</v>
      </c>
      <c r="Z60" s="274">
        <v>0</v>
      </c>
      <c r="AA60" s="274">
        <v>1.64</v>
      </c>
      <c r="AB60" s="278">
        <v>8.06</v>
      </c>
      <c r="AC60" s="274">
        <v>7.09</v>
      </c>
      <c r="AD60" s="274">
        <v>0</v>
      </c>
      <c r="AE60" s="274">
        <v>13.74</v>
      </c>
      <c r="AF60" s="274">
        <v>0</v>
      </c>
      <c r="AG60" s="274">
        <v>23.13</v>
      </c>
      <c r="AH60" s="274">
        <v>0</v>
      </c>
      <c r="AI60" s="274">
        <v>0</v>
      </c>
      <c r="AJ60" s="274">
        <v>3.66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9.2100000000000009</v>
      </c>
      <c r="AZ60" s="274">
        <v>0</v>
      </c>
      <c r="BA60" s="278">
        <v>3.54</v>
      </c>
      <c r="BB60" s="278">
        <v>1.1499999999999999</v>
      </c>
      <c r="BC60" s="278">
        <v>0</v>
      </c>
      <c r="BD60" s="278">
        <v>0</v>
      </c>
      <c r="BE60" s="274">
        <v>22.51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0.46</v>
      </c>
      <c r="BM60" s="278">
        <v>0</v>
      </c>
      <c r="BN60" s="278">
        <v>5.13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2.5499999999999998</v>
      </c>
      <c r="BU60" s="278">
        <v>0</v>
      </c>
      <c r="BV60" s="278">
        <v>0</v>
      </c>
      <c r="BW60" s="278">
        <v>0</v>
      </c>
      <c r="BX60" s="278">
        <v>0</v>
      </c>
      <c r="BY60" s="278">
        <v>6.24</v>
      </c>
      <c r="BZ60" s="278">
        <v>0</v>
      </c>
      <c r="CA60" s="278">
        <v>0.01</v>
      </c>
      <c r="CB60" s="278">
        <v>0</v>
      </c>
      <c r="CC60" s="278">
        <v>0.99</v>
      </c>
      <c r="CD60" s="209" t="s">
        <v>247</v>
      </c>
      <c r="CE60" s="227">
        <f t="shared" ref="CE60:CE68" si="6">SUM(C60:CD60)</f>
        <v>219.88</v>
      </c>
    </row>
    <row r="61" spans="1:83" x14ac:dyDescent="0.25">
      <c r="A61" s="31" t="s">
        <v>262</v>
      </c>
      <c r="B61" s="16"/>
      <c r="C61" s="273">
        <v>1401541</v>
      </c>
      <c r="D61" s="273">
        <v>0</v>
      </c>
      <c r="E61" s="273">
        <v>3995207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1174000</v>
      </c>
      <c r="Q61" s="275">
        <v>234485</v>
      </c>
      <c r="R61" s="275">
        <v>1264769</v>
      </c>
      <c r="S61" s="280">
        <v>0</v>
      </c>
      <c r="T61" s="280">
        <v>469602</v>
      </c>
      <c r="U61" s="276">
        <v>1243927</v>
      </c>
      <c r="V61" s="275">
        <v>545778</v>
      </c>
      <c r="W61" s="275">
        <v>0</v>
      </c>
      <c r="X61" s="275">
        <v>0</v>
      </c>
      <c r="Y61" s="275">
        <v>1603611</v>
      </c>
      <c r="Z61" s="275">
        <v>0</v>
      </c>
      <c r="AA61" s="275">
        <v>273741</v>
      </c>
      <c r="AB61" s="281">
        <v>1094498</v>
      </c>
      <c r="AC61" s="275">
        <v>694305</v>
      </c>
      <c r="AD61" s="275">
        <v>0</v>
      </c>
      <c r="AE61" s="275">
        <v>1403099</v>
      </c>
      <c r="AF61" s="275">
        <v>0</v>
      </c>
      <c r="AG61" s="275">
        <v>2345797</v>
      </c>
      <c r="AH61" s="275">
        <v>0</v>
      </c>
      <c r="AI61" s="275">
        <v>0</v>
      </c>
      <c r="AJ61" s="275">
        <v>391215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436561</v>
      </c>
      <c r="AZ61" s="275">
        <v>0</v>
      </c>
      <c r="BA61" s="280">
        <v>155646</v>
      </c>
      <c r="BB61" s="280">
        <v>111763</v>
      </c>
      <c r="BC61" s="280">
        <v>0</v>
      </c>
      <c r="BD61" s="280">
        <v>0</v>
      </c>
      <c r="BE61" s="275">
        <v>1273143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709567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241927</v>
      </c>
      <c r="BU61" s="280">
        <v>0</v>
      </c>
      <c r="BV61" s="280">
        <v>0</v>
      </c>
      <c r="BW61" s="280">
        <v>0</v>
      </c>
      <c r="BX61" s="280">
        <v>0</v>
      </c>
      <c r="BY61" s="280">
        <v>822596</v>
      </c>
      <c r="BZ61" s="280">
        <v>0</v>
      </c>
      <c r="CA61" s="280">
        <v>1497</v>
      </c>
      <c r="CB61" s="280">
        <v>0</v>
      </c>
      <c r="CC61" s="280">
        <v>46839</v>
      </c>
      <c r="CD61" s="24" t="s">
        <v>247</v>
      </c>
      <c r="CE61" s="25">
        <f t="shared" si="6"/>
        <v>21935114</v>
      </c>
    </row>
    <row r="62" spans="1:83" x14ac:dyDescent="0.25">
      <c r="A62" s="31" t="s">
        <v>10</v>
      </c>
      <c r="B62" s="16"/>
      <c r="C62" s="25">
        <f t="shared" ref="C62:AH62" si="7">ROUND(C47+C48,0)</f>
        <v>146796</v>
      </c>
      <c r="D62" s="25">
        <f t="shared" si="7"/>
        <v>0</v>
      </c>
      <c r="E62" s="25">
        <f t="shared" si="7"/>
        <v>445439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123012</v>
      </c>
      <c r="Q62" s="25">
        <f t="shared" si="7"/>
        <v>18408</v>
      </c>
      <c r="R62" s="25">
        <f t="shared" si="7"/>
        <v>95263</v>
      </c>
      <c r="S62" s="25">
        <f t="shared" si="7"/>
        <v>0</v>
      </c>
      <c r="T62" s="25">
        <f t="shared" si="7"/>
        <v>48989</v>
      </c>
      <c r="U62" s="25">
        <f t="shared" si="7"/>
        <v>139376</v>
      </c>
      <c r="V62" s="25">
        <f t="shared" si="7"/>
        <v>58027</v>
      </c>
      <c r="W62" s="25">
        <f t="shared" si="7"/>
        <v>0</v>
      </c>
      <c r="X62" s="25">
        <f t="shared" si="7"/>
        <v>0</v>
      </c>
      <c r="Y62" s="25">
        <f t="shared" si="7"/>
        <v>162408</v>
      </c>
      <c r="Z62" s="25">
        <f t="shared" si="7"/>
        <v>0</v>
      </c>
      <c r="AA62" s="25">
        <f t="shared" si="7"/>
        <v>21780</v>
      </c>
      <c r="AB62" s="25">
        <f t="shared" si="7"/>
        <v>114447</v>
      </c>
      <c r="AC62" s="25">
        <f t="shared" si="7"/>
        <v>98637</v>
      </c>
      <c r="AD62" s="25">
        <f t="shared" si="7"/>
        <v>0</v>
      </c>
      <c r="AE62" s="25">
        <f t="shared" si="7"/>
        <v>159460</v>
      </c>
      <c r="AF62" s="25">
        <f t="shared" si="7"/>
        <v>0</v>
      </c>
      <c r="AG62" s="25">
        <f t="shared" si="7"/>
        <v>246237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40537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48247</v>
      </c>
      <c r="AZ62" s="25">
        <f t="shared" si="8"/>
        <v>0</v>
      </c>
      <c r="BA62" s="25">
        <f t="shared" si="8"/>
        <v>0</v>
      </c>
      <c r="BB62" s="25">
        <f t="shared" si="8"/>
        <v>10255</v>
      </c>
      <c r="BC62" s="25">
        <f t="shared" si="8"/>
        <v>0</v>
      </c>
      <c r="BD62" s="25">
        <f t="shared" si="8"/>
        <v>0</v>
      </c>
      <c r="BE62" s="25">
        <f t="shared" si="8"/>
        <v>147132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71</v>
      </c>
      <c r="BM62" s="25">
        <f t="shared" si="8"/>
        <v>0</v>
      </c>
      <c r="BN62" s="25">
        <f t="shared" si="8"/>
        <v>57483</v>
      </c>
      <c r="BO62" s="25">
        <f t="shared" ref="BO62:CC62" si="9">ROUND(BO47+BO48,0)</f>
        <v>4971697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38407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98319</v>
      </c>
      <c r="BZ62" s="25">
        <f t="shared" si="9"/>
        <v>0</v>
      </c>
      <c r="CA62" s="25">
        <f t="shared" si="9"/>
        <v>47</v>
      </c>
      <c r="CB62" s="25">
        <f t="shared" si="9"/>
        <v>0</v>
      </c>
      <c r="CC62" s="25">
        <f t="shared" si="9"/>
        <v>76275</v>
      </c>
      <c r="CD62" s="24" t="s">
        <v>247</v>
      </c>
      <c r="CE62" s="25">
        <f t="shared" si="6"/>
        <v>7366749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13761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32469</v>
      </c>
      <c r="Q63" s="275">
        <v>0</v>
      </c>
      <c r="R63" s="275">
        <v>543273.78</v>
      </c>
      <c r="S63" s="280">
        <v>0</v>
      </c>
      <c r="T63" s="280">
        <v>0</v>
      </c>
      <c r="U63" s="276">
        <v>11127.69</v>
      </c>
      <c r="V63" s="275">
        <v>9600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33020.03</v>
      </c>
      <c r="AD63" s="275">
        <v>0</v>
      </c>
      <c r="AE63" s="275">
        <v>0</v>
      </c>
      <c r="AF63" s="275">
        <v>0</v>
      </c>
      <c r="AG63" s="275">
        <v>3016259.87</v>
      </c>
      <c r="AH63" s="275">
        <v>0</v>
      </c>
      <c r="AI63" s="275">
        <v>0</v>
      </c>
      <c r="AJ63" s="275">
        <v>356900.72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1970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-137.49</v>
      </c>
      <c r="BM63" s="280">
        <v>0</v>
      </c>
      <c r="BN63" s="280">
        <v>230140.08000000002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1444361.94</v>
      </c>
      <c r="BX63" s="280">
        <v>0</v>
      </c>
      <c r="BY63" s="280">
        <v>5600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5698346.6199999992</v>
      </c>
    </row>
    <row r="64" spans="1:83" x14ac:dyDescent="0.25">
      <c r="A64" s="31" t="s">
        <v>264</v>
      </c>
      <c r="B64" s="16"/>
      <c r="C64" s="273">
        <v>60786</v>
      </c>
      <c r="D64" s="273">
        <v>0</v>
      </c>
      <c r="E64" s="273">
        <v>203867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1042693</v>
      </c>
      <c r="Q64" s="275">
        <v>1377</v>
      </c>
      <c r="R64" s="275">
        <v>55598</v>
      </c>
      <c r="S64" s="280">
        <v>-123425</v>
      </c>
      <c r="T64" s="280">
        <v>93417</v>
      </c>
      <c r="U64" s="276">
        <v>570645</v>
      </c>
      <c r="V64" s="275">
        <v>59222</v>
      </c>
      <c r="W64" s="275">
        <v>0</v>
      </c>
      <c r="X64" s="275">
        <v>0</v>
      </c>
      <c r="Y64" s="275">
        <v>146183</v>
      </c>
      <c r="Z64" s="275">
        <v>0</v>
      </c>
      <c r="AA64" s="275">
        <v>29058</v>
      </c>
      <c r="AB64" s="281">
        <v>3285058</v>
      </c>
      <c r="AC64" s="275">
        <v>72342</v>
      </c>
      <c r="AD64" s="275">
        <v>0</v>
      </c>
      <c r="AE64" s="275">
        <v>38225</v>
      </c>
      <c r="AF64" s="275">
        <v>0</v>
      </c>
      <c r="AG64" s="275">
        <v>243323</v>
      </c>
      <c r="AH64" s="275">
        <v>0</v>
      </c>
      <c r="AI64" s="275">
        <v>0</v>
      </c>
      <c r="AJ64" s="275">
        <v>92812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81475</v>
      </c>
      <c r="AZ64" s="275">
        <v>0</v>
      </c>
      <c r="BA64" s="280">
        <v>28442</v>
      </c>
      <c r="BB64" s="280">
        <v>0</v>
      </c>
      <c r="BC64" s="280">
        <v>0</v>
      </c>
      <c r="BD64" s="280">
        <v>-115</v>
      </c>
      <c r="BE64" s="275">
        <v>80398</v>
      </c>
      <c r="BF64" s="280">
        <v>0</v>
      </c>
      <c r="BG64" s="280">
        <v>0</v>
      </c>
      <c r="BH64" s="280">
        <v>146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37007</v>
      </c>
      <c r="BO64" s="280">
        <v>4694</v>
      </c>
      <c r="BP64" s="280">
        <v>0</v>
      </c>
      <c r="BQ64" s="280">
        <v>0</v>
      </c>
      <c r="BR64" s="280">
        <v>0</v>
      </c>
      <c r="BS64" s="280">
        <v>0</v>
      </c>
      <c r="BT64" s="280">
        <v>10670</v>
      </c>
      <c r="BU64" s="280">
        <v>0</v>
      </c>
      <c r="BV64" s="280">
        <v>0</v>
      </c>
      <c r="BW64" s="280">
        <v>1295</v>
      </c>
      <c r="BX64" s="280">
        <v>0</v>
      </c>
      <c r="BY64" s="280">
        <v>4031</v>
      </c>
      <c r="BZ64" s="280">
        <v>0</v>
      </c>
      <c r="CA64" s="280">
        <v>0</v>
      </c>
      <c r="CB64" s="280">
        <v>0</v>
      </c>
      <c r="CC64" s="280">
        <v>2</v>
      </c>
      <c r="CD64" s="24" t="s">
        <v>247</v>
      </c>
      <c r="CE64" s="25">
        <f t="shared" si="6"/>
        <v>6119226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71598</v>
      </c>
      <c r="D66" s="273">
        <v>0</v>
      </c>
      <c r="E66" s="273">
        <v>842133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68559</v>
      </c>
      <c r="Q66" s="275">
        <v>342</v>
      </c>
      <c r="R66" s="275">
        <v>16039</v>
      </c>
      <c r="S66" s="280">
        <v>23005</v>
      </c>
      <c r="T66" s="280">
        <v>0</v>
      </c>
      <c r="U66" s="276">
        <v>640300</v>
      </c>
      <c r="V66" s="275">
        <v>2689</v>
      </c>
      <c r="W66" s="275">
        <v>0</v>
      </c>
      <c r="X66" s="275">
        <v>0</v>
      </c>
      <c r="Y66" s="275">
        <v>1254615</v>
      </c>
      <c r="Z66" s="275">
        <v>0</v>
      </c>
      <c r="AA66" s="275">
        <v>167681</v>
      </c>
      <c r="AB66" s="281">
        <v>39308</v>
      </c>
      <c r="AC66" s="275">
        <v>4410</v>
      </c>
      <c r="AD66" s="275">
        <v>0</v>
      </c>
      <c r="AE66" s="275">
        <v>4661</v>
      </c>
      <c r="AF66" s="275">
        <v>0</v>
      </c>
      <c r="AG66" s="275">
        <v>71915</v>
      </c>
      <c r="AH66" s="275">
        <v>0</v>
      </c>
      <c r="AI66" s="275">
        <v>0</v>
      </c>
      <c r="AJ66" s="275">
        <v>9909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395237</v>
      </c>
      <c r="AZ66" s="275">
        <v>0</v>
      </c>
      <c r="BA66" s="280">
        <v>995</v>
      </c>
      <c r="BB66" s="280">
        <v>14883</v>
      </c>
      <c r="BC66" s="280">
        <v>0</v>
      </c>
      <c r="BD66" s="280">
        <v>0</v>
      </c>
      <c r="BE66" s="275">
        <v>195198</v>
      </c>
      <c r="BF66" s="280">
        <v>0</v>
      </c>
      <c r="BG66" s="280">
        <v>45</v>
      </c>
      <c r="BH66" s="280">
        <v>61</v>
      </c>
      <c r="BI66" s="280">
        <v>0</v>
      </c>
      <c r="BJ66" s="280">
        <v>610</v>
      </c>
      <c r="BK66" s="280">
        <v>0</v>
      </c>
      <c r="BL66" s="280">
        <v>0</v>
      </c>
      <c r="BM66" s="280">
        <v>0</v>
      </c>
      <c r="BN66" s="280">
        <v>60945</v>
      </c>
      <c r="BO66" s="280">
        <v>3001</v>
      </c>
      <c r="BP66" s="280">
        <v>0</v>
      </c>
      <c r="BQ66" s="280">
        <v>0</v>
      </c>
      <c r="BR66" s="280">
        <v>0</v>
      </c>
      <c r="BS66" s="280">
        <v>0</v>
      </c>
      <c r="BT66" s="280">
        <v>1024</v>
      </c>
      <c r="BU66" s="280">
        <v>0</v>
      </c>
      <c r="BV66" s="280">
        <v>0</v>
      </c>
      <c r="BW66" s="280">
        <v>0</v>
      </c>
      <c r="BX66" s="280">
        <v>0</v>
      </c>
      <c r="BY66" s="280">
        <v>435355</v>
      </c>
      <c r="BZ66" s="280">
        <v>0</v>
      </c>
      <c r="CA66" s="280">
        <v>220431</v>
      </c>
      <c r="CB66" s="280">
        <v>0</v>
      </c>
      <c r="CC66" s="280">
        <v>0</v>
      </c>
      <c r="CD66" s="24" t="s">
        <v>247</v>
      </c>
      <c r="CE66" s="25">
        <f t="shared" si="6"/>
        <v>4544949</v>
      </c>
    </row>
    <row r="67" spans="1:83" x14ac:dyDescent="0.25">
      <c r="A67" s="31" t="s">
        <v>15</v>
      </c>
      <c r="B67" s="16"/>
      <c r="C67" s="25">
        <f t="shared" ref="C67:AH67" si="10">ROUND(C51+C52,0)</f>
        <v>9908</v>
      </c>
      <c r="D67" s="25">
        <f t="shared" si="10"/>
        <v>0</v>
      </c>
      <c r="E67" s="25">
        <f t="shared" si="10"/>
        <v>46400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149549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23829</v>
      </c>
      <c r="V67" s="25">
        <f t="shared" si="10"/>
        <v>18400</v>
      </c>
      <c r="W67" s="25">
        <f t="shared" si="10"/>
        <v>0</v>
      </c>
      <c r="X67" s="25">
        <f t="shared" si="10"/>
        <v>0</v>
      </c>
      <c r="Y67" s="25">
        <f t="shared" si="10"/>
        <v>147842</v>
      </c>
      <c r="Z67" s="25">
        <f t="shared" si="10"/>
        <v>0</v>
      </c>
      <c r="AA67" s="25">
        <f t="shared" si="10"/>
        <v>3826</v>
      </c>
      <c r="AB67" s="25">
        <f t="shared" si="10"/>
        <v>7079</v>
      </c>
      <c r="AC67" s="25">
        <f t="shared" si="10"/>
        <v>13487</v>
      </c>
      <c r="AD67" s="25">
        <f t="shared" si="10"/>
        <v>0</v>
      </c>
      <c r="AE67" s="25">
        <f t="shared" si="10"/>
        <v>6584</v>
      </c>
      <c r="AF67" s="25">
        <f t="shared" si="10"/>
        <v>0</v>
      </c>
      <c r="AG67" s="25">
        <f t="shared" si="10"/>
        <v>23069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2687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150824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698407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84773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229515</v>
      </c>
      <c r="CD67" s="24" t="s">
        <v>247</v>
      </c>
      <c r="CE67" s="25">
        <f t="shared" si="6"/>
        <v>1616179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38192</v>
      </c>
      <c r="V68" s="275">
        <v>0</v>
      </c>
      <c r="W68" s="275">
        <v>0</v>
      </c>
      <c r="X68" s="275">
        <v>0</v>
      </c>
      <c r="Y68" s="275">
        <v>30681</v>
      </c>
      <c r="Z68" s="275">
        <v>0</v>
      </c>
      <c r="AA68" s="275">
        <v>0</v>
      </c>
      <c r="AB68" s="281">
        <v>94236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500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163609</v>
      </c>
    </row>
    <row r="69" spans="1:83" x14ac:dyDescent="0.25">
      <c r="A69" s="31" t="s">
        <v>268</v>
      </c>
      <c r="B69" s="16"/>
      <c r="C69" s="25">
        <f t="shared" ref="C69:AH69" si="13">SUM(C70:C83)</f>
        <v>695927</v>
      </c>
      <c r="D69" s="25">
        <f t="shared" si="13"/>
        <v>0</v>
      </c>
      <c r="E69" s="25">
        <f t="shared" si="13"/>
        <v>1656677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566258</v>
      </c>
      <c r="Q69" s="25">
        <f t="shared" si="13"/>
        <v>135716</v>
      </c>
      <c r="R69" s="25">
        <f t="shared" si="13"/>
        <v>473743</v>
      </c>
      <c r="S69" s="25">
        <f t="shared" si="13"/>
        <v>3704</v>
      </c>
      <c r="T69" s="25">
        <f t="shared" si="13"/>
        <v>171677</v>
      </c>
      <c r="U69" s="25">
        <f t="shared" si="13"/>
        <v>557706</v>
      </c>
      <c r="V69" s="25">
        <f t="shared" si="13"/>
        <v>208084</v>
      </c>
      <c r="W69" s="25">
        <f t="shared" si="13"/>
        <v>0</v>
      </c>
      <c r="X69" s="25">
        <f t="shared" si="13"/>
        <v>0</v>
      </c>
      <c r="Y69" s="25">
        <f t="shared" si="13"/>
        <v>792900</v>
      </c>
      <c r="Z69" s="25">
        <f t="shared" si="13"/>
        <v>0</v>
      </c>
      <c r="AA69" s="25">
        <f t="shared" si="13"/>
        <v>104573</v>
      </c>
      <c r="AB69" s="25">
        <f t="shared" si="13"/>
        <v>440376</v>
      </c>
      <c r="AC69" s="25">
        <f t="shared" si="13"/>
        <v>302124</v>
      </c>
      <c r="AD69" s="25">
        <f t="shared" si="13"/>
        <v>0</v>
      </c>
      <c r="AE69" s="25">
        <f t="shared" si="13"/>
        <v>569397</v>
      </c>
      <c r="AF69" s="25">
        <f t="shared" si="13"/>
        <v>0</v>
      </c>
      <c r="AG69" s="25">
        <f t="shared" si="13"/>
        <v>1358483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404139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195561</v>
      </c>
      <c r="AZ69" s="25">
        <f t="shared" si="14"/>
        <v>0</v>
      </c>
      <c r="BA69" s="25">
        <f t="shared" si="14"/>
        <v>60702</v>
      </c>
      <c r="BB69" s="25">
        <f t="shared" si="14"/>
        <v>40573</v>
      </c>
      <c r="BC69" s="25">
        <f t="shared" si="14"/>
        <v>0</v>
      </c>
      <c r="BD69" s="25">
        <f t="shared" si="14"/>
        <v>0</v>
      </c>
      <c r="BE69" s="25">
        <f t="shared" si="14"/>
        <v>1539268</v>
      </c>
      <c r="BF69" s="25">
        <f t="shared" si="14"/>
        <v>0</v>
      </c>
      <c r="BG69" s="25">
        <f t="shared" si="14"/>
        <v>7901</v>
      </c>
      <c r="BH69" s="25">
        <f t="shared" si="14"/>
        <v>6731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831431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112217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389744</v>
      </c>
      <c r="BZ69" s="25">
        <f t="shared" si="15"/>
        <v>0</v>
      </c>
      <c r="CA69" s="25">
        <f t="shared" si="15"/>
        <v>543</v>
      </c>
      <c r="CB69" s="25">
        <f t="shared" si="15"/>
        <v>0</v>
      </c>
      <c r="CC69" s="25">
        <f t="shared" si="15"/>
        <v>1373841</v>
      </c>
      <c r="CD69" s="25">
        <f t="shared" si="15"/>
        <v>0</v>
      </c>
      <c r="CE69" s="25">
        <f t="shared" si="15"/>
        <v>12999996</v>
      </c>
    </row>
    <row r="70" spans="1:83" x14ac:dyDescent="0.25">
      <c r="A70" s="26" t="s">
        <v>269</v>
      </c>
      <c r="B70" s="27"/>
      <c r="C70" s="282">
        <v>169</v>
      </c>
      <c r="D70" s="282">
        <v>0</v>
      </c>
      <c r="E70" s="282">
        <v>215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7</v>
      </c>
      <c r="Q70" s="282">
        <v>0</v>
      </c>
      <c r="R70" s="282">
        <v>35</v>
      </c>
      <c r="S70" s="282">
        <v>0</v>
      </c>
      <c r="T70" s="282">
        <v>280</v>
      </c>
      <c r="U70" s="282">
        <v>82758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894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84358</v>
      </c>
    </row>
    <row r="71" spans="1:83" x14ac:dyDescent="0.25">
      <c r="A71" s="26" t="s">
        <v>270</v>
      </c>
      <c r="B71" s="27"/>
      <c r="C71" s="282">
        <v>182465</v>
      </c>
      <c r="D71" s="282">
        <v>0</v>
      </c>
      <c r="E71" s="282">
        <v>165449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86619</v>
      </c>
      <c r="Q71" s="282">
        <v>50576</v>
      </c>
      <c r="R71" s="282">
        <v>0</v>
      </c>
      <c r="S71" s="282">
        <v>0</v>
      </c>
      <c r="T71" s="282">
        <v>917</v>
      </c>
      <c r="U71" s="282">
        <v>0</v>
      </c>
      <c r="V71" s="282">
        <v>0</v>
      </c>
      <c r="W71" s="282">
        <v>0</v>
      </c>
      <c r="X71" s="282">
        <v>0</v>
      </c>
      <c r="Y71" s="282">
        <v>47557</v>
      </c>
      <c r="Z71" s="282">
        <v>0</v>
      </c>
      <c r="AA71" s="282">
        <v>0</v>
      </c>
      <c r="AB71" s="282">
        <v>0</v>
      </c>
      <c r="AC71" s="282">
        <v>46464</v>
      </c>
      <c r="AD71" s="282">
        <v>0</v>
      </c>
      <c r="AE71" s="282">
        <v>49629</v>
      </c>
      <c r="AF71" s="282">
        <v>0</v>
      </c>
      <c r="AG71" s="282">
        <v>412052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31689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70973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1144390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4334</v>
      </c>
      <c r="S72" s="282">
        <v>0</v>
      </c>
      <c r="T72" s="282">
        <v>0</v>
      </c>
      <c r="U72" s="282">
        <v>1020</v>
      </c>
      <c r="V72" s="282">
        <v>336</v>
      </c>
      <c r="W72" s="282">
        <v>0</v>
      </c>
      <c r="X72" s="282">
        <v>0</v>
      </c>
      <c r="Y72" s="282">
        <v>7489</v>
      </c>
      <c r="Z72" s="282">
        <v>0</v>
      </c>
      <c r="AA72" s="282">
        <v>0</v>
      </c>
      <c r="AB72" s="282">
        <v>790</v>
      </c>
      <c r="AC72" s="282">
        <v>2437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971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26586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43963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595924</v>
      </c>
      <c r="CD73" s="282">
        <v>0</v>
      </c>
      <c r="CE73" s="25">
        <f t="shared" si="16"/>
        <v>595924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4087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4087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3533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7557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11090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1906</v>
      </c>
      <c r="D77" s="282">
        <v>0</v>
      </c>
      <c r="E77" s="282">
        <v>24266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51703</v>
      </c>
      <c r="Q77" s="282">
        <v>0</v>
      </c>
      <c r="R77" s="282">
        <v>0</v>
      </c>
      <c r="S77" s="282">
        <v>3704</v>
      </c>
      <c r="T77" s="282">
        <v>0</v>
      </c>
      <c r="U77" s="282">
        <v>13793</v>
      </c>
      <c r="V77" s="282">
        <v>6698</v>
      </c>
      <c r="W77" s="282">
        <v>0</v>
      </c>
      <c r="X77" s="282">
        <v>0</v>
      </c>
      <c r="Y77" s="282">
        <v>152116</v>
      </c>
      <c r="Z77" s="282">
        <v>0</v>
      </c>
      <c r="AA77" s="282">
        <v>5196</v>
      </c>
      <c r="AB77" s="282">
        <v>40593</v>
      </c>
      <c r="AC77" s="282">
        <v>157</v>
      </c>
      <c r="AD77" s="282">
        <v>0</v>
      </c>
      <c r="AE77" s="282">
        <v>5046</v>
      </c>
      <c r="AF77" s="282">
        <v>0</v>
      </c>
      <c r="AG77" s="282">
        <v>2773</v>
      </c>
      <c r="AH77" s="282">
        <v>0</v>
      </c>
      <c r="AI77" s="282">
        <v>0</v>
      </c>
      <c r="AJ77" s="282">
        <v>259344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5387</v>
      </c>
      <c r="AZ77" s="282">
        <v>0</v>
      </c>
      <c r="BA77" s="282">
        <v>111</v>
      </c>
      <c r="BB77" s="282">
        <v>0</v>
      </c>
      <c r="BC77" s="282">
        <v>0</v>
      </c>
      <c r="BD77" s="282">
        <v>0</v>
      </c>
      <c r="BE77" s="282">
        <v>324692</v>
      </c>
      <c r="BF77" s="282">
        <v>0</v>
      </c>
      <c r="BG77" s="282">
        <v>6975</v>
      </c>
      <c r="BH77" s="282">
        <v>6731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6947</v>
      </c>
      <c r="BU77" s="282">
        <v>0</v>
      </c>
      <c r="BV77" s="282">
        <v>0</v>
      </c>
      <c r="BW77" s="282">
        <v>0</v>
      </c>
      <c r="BX77" s="282">
        <v>0</v>
      </c>
      <c r="BY77" s="282">
        <v>7061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925199</v>
      </c>
    </row>
    <row r="78" spans="1:83" x14ac:dyDescent="0.25">
      <c r="A78" s="26" t="s">
        <v>277</v>
      </c>
      <c r="B78" s="16"/>
      <c r="C78" s="282">
        <v>508803</v>
      </c>
      <c r="D78" s="282">
        <v>0</v>
      </c>
      <c r="E78" s="282">
        <v>1450385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426199</v>
      </c>
      <c r="Q78" s="282">
        <v>85125</v>
      </c>
      <c r="R78" s="282">
        <v>459151</v>
      </c>
      <c r="S78" s="282">
        <v>0</v>
      </c>
      <c r="T78" s="282">
        <v>170480</v>
      </c>
      <c r="U78" s="282">
        <v>451584</v>
      </c>
      <c r="V78" s="282">
        <v>198135</v>
      </c>
      <c r="W78" s="282">
        <v>0</v>
      </c>
      <c r="X78" s="282">
        <v>0</v>
      </c>
      <c r="Y78" s="282">
        <v>582161</v>
      </c>
      <c r="Z78" s="282">
        <v>0</v>
      </c>
      <c r="AA78" s="282">
        <v>99377</v>
      </c>
      <c r="AB78" s="282">
        <v>397337</v>
      </c>
      <c r="AC78" s="282">
        <v>252054</v>
      </c>
      <c r="AD78" s="282">
        <v>0</v>
      </c>
      <c r="AE78" s="282">
        <v>509369</v>
      </c>
      <c r="AF78" s="282">
        <v>0</v>
      </c>
      <c r="AG78" s="282">
        <v>851598</v>
      </c>
      <c r="AH78" s="282">
        <v>0</v>
      </c>
      <c r="AI78" s="282">
        <v>0</v>
      </c>
      <c r="AJ78" s="282">
        <v>142023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158485</v>
      </c>
      <c r="AZ78" s="282">
        <v>0</v>
      </c>
      <c r="BA78" s="282">
        <v>56504</v>
      </c>
      <c r="BB78" s="282">
        <v>40573</v>
      </c>
      <c r="BC78" s="282">
        <v>0</v>
      </c>
      <c r="BD78" s="282">
        <v>0</v>
      </c>
      <c r="BE78" s="282">
        <v>462191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257595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87827</v>
      </c>
      <c r="BU78" s="282">
        <v>0</v>
      </c>
      <c r="BV78" s="282">
        <v>0</v>
      </c>
      <c r="BW78" s="282">
        <v>0</v>
      </c>
      <c r="BX78" s="282">
        <v>0</v>
      </c>
      <c r="BY78" s="282">
        <v>298628</v>
      </c>
      <c r="BZ78" s="282">
        <v>0</v>
      </c>
      <c r="CA78" s="282">
        <v>543</v>
      </c>
      <c r="CB78" s="282">
        <v>0</v>
      </c>
      <c r="CC78" s="282">
        <v>17004</v>
      </c>
      <c r="CD78" s="282">
        <v>0</v>
      </c>
      <c r="CE78" s="25">
        <f t="shared" si="16"/>
        <v>7963131</v>
      </c>
    </row>
    <row r="79" spans="1:83" x14ac:dyDescent="0.25">
      <c r="A79" s="26" t="s">
        <v>278</v>
      </c>
      <c r="B79" s="16"/>
      <c r="C79" s="282">
        <v>429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266</v>
      </c>
      <c r="AF79" s="282">
        <v>0</v>
      </c>
      <c r="AG79" s="282">
        <v>7131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332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8158</v>
      </c>
    </row>
    <row r="80" spans="1:83" x14ac:dyDescent="0.25">
      <c r="A80" s="26" t="s">
        <v>279</v>
      </c>
      <c r="B80" s="16"/>
      <c r="C80" s="282">
        <v>247</v>
      </c>
      <c r="D80" s="282">
        <v>0</v>
      </c>
      <c r="E80" s="282">
        <v>2558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110</v>
      </c>
      <c r="Q80" s="282">
        <v>15</v>
      </c>
      <c r="R80" s="282">
        <v>2918</v>
      </c>
      <c r="S80" s="282">
        <v>0</v>
      </c>
      <c r="T80" s="282">
        <v>0</v>
      </c>
      <c r="U80" s="282">
        <v>500</v>
      </c>
      <c r="V80" s="282">
        <v>0</v>
      </c>
      <c r="W80" s="282">
        <v>0</v>
      </c>
      <c r="X80" s="282">
        <v>0</v>
      </c>
      <c r="Y80" s="282">
        <v>865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1358</v>
      </c>
      <c r="AF80" s="282">
        <v>0</v>
      </c>
      <c r="AG80" s="282">
        <v>6452</v>
      </c>
      <c r="AH80" s="282">
        <v>0</v>
      </c>
      <c r="AI80" s="282">
        <v>0</v>
      </c>
      <c r="AJ80" s="282">
        <v>455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1782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2820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3800</v>
      </c>
      <c r="BU80" s="282">
        <v>0</v>
      </c>
      <c r="BV80" s="282">
        <v>0</v>
      </c>
      <c r="BW80" s="282">
        <v>0</v>
      </c>
      <c r="BX80" s="282">
        <v>0</v>
      </c>
      <c r="BY80" s="282">
        <v>5083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28963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390367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661</v>
      </c>
      <c r="BZ81" s="282">
        <v>0</v>
      </c>
      <c r="CA81" s="282">
        <v>0</v>
      </c>
      <c r="CB81" s="282">
        <v>0</v>
      </c>
      <c r="CC81" s="282">
        <v>760913</v>
      </c>
      <c r="CD81" s="282">
        <v>0</v>
      </c>
      <c r="CE81" s="25">
        <f t="shared" si="16"/>
        <v>1151941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289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972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615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59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735613</v>
      </c>
      <c r="BF82" s="282">
        <v>0</v>
      </c>
      <c r="BG82" s="282">
        <v>926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7027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2307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747808</v>
      </c>
    </row>
    <row r="83" spans="1:84" x14ac:dyDescent="0.25">
      <c r="A83" s="26" t="s">
        <v>282</v>
      </c>
      <c r="B83" s="16"/>
      <c r="C83" s="273">
        <v>1908</v>
      </c>
      <c r="D83" s="273">
        <v>0</v>
      </c>
      <c r="E83" s="275">
        <v>13515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1620</v>
      </c>
      <c r="Q83" s="275">
        <v>0</v>
      </c>
      <c r="R83" s="276">
        <v>6333</v>
      </c>
      <c r="S83" s="275">
        <v>0</v>
      </c>
      <c r="T83" s="273">
        <v>0</v>
      </c>
      <c r="U83" s="275">
        <v>4518</v>
      </c>
      <c r="V83" s="275">
        <v>2915</v>
      </c>
      <c r="W83" s="273">
        <v>0</v>
      </c>
      <c r="X83" s="275">
        <v>0</v>
      </c>
      <c r="Y83" s="275">
        <v>2097</v>
      </c>
      <c r="Z83" s="275">
        <v>0</v>
      </c>
      <c r="AA83" s="275">
        <v>0</v>
      </c>
      <c r="AB83" s="275">
        <v>1656</v>
      </c>
      <c r="AC83" s="275">
        <v>1012</v>
      </c>
      <c r="AD83" s="275">
        <v>0</v>
      </c>
      <c r="AE83" s="275">
        <v>3670</v>
      </c>
      <c r="AF83" s="275">
        <v>0</v>
      </c>
      <c r="AG83" s="275">
        <v>77583</v>
      </c>
      <c r="AH83" s="275">
        <v>0</v>
      </c>
      <c r="AI83" s="275">
        <v>0</v>
      </c>
      <c r="AJ83" s="275">
        <v>2317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0</v>
      </c>
      <c r="AZ83" s="275">
        <v>0</v>
      </c>
      <c r="BA83" s="275">
        <v>0</v>
      </c>
      <c r="BB83" s="275">
        <v>0</v>
      </c>
      <c r="BC83" s="275">
        <v>0</v>
      </c>
      <c r="BD83" s="275">
        <v>0</v>
      </c>
      <c r="BE83" s="275">
        <v>14019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139147</v>
      </c>
      <c r="BO83" s="275">
        <v>0</v>
      </c>
      <c r="BP83" s="275">
        <v>0</v>
      </c>
      <c r="BQ83" s="275">
        <v>0</v>
      </c>
      <c r="BR83" s="275">
        <v>0</v>
      </c>
      <c r="BS83" s="275">
        <v>0</v>
      </c>
      <c r="BT83" s="275">
        <v>11336</v>
      </c>
      <c r="BU83" s="275">
        <v>0</v>
      </c>
      <c r="BV83" s="275">
        <v>0</v>
      </c>
      <c r="BW83" s="275">
        <v>0</v>
      </c>
      <c r="BX83" s="275">
        <v>0</v>
      </c>
      <c r="BY83" s="275">
        <v>7338</v>
      </c>
      <c r="BZ83" s="275">
        <v>0</v>
      </c>
      <c r="CA83" s="275">
        <v>0</v>
      </c>
      <c r="CB83" s="275">
        <v>0</v>
      </c>
      <c r="CC83" s="275">
        <v>0</v>
      </c>
      <c r="CD83" s="282">
        <v>0</v>
      </c>
      <c r="CE83" s="25">
        <f t="shared" si="16"/>
        <v>290984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1080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101968</v>
      </c>
      <c r="Z84" s="273">
        <v>0</v>
      </c>
      <c r="AA84" s="273">
        <v>0</v>
      </c>
      <c r="AB84" s="273">
        <v>5000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371503</v>
      </c>
      <c r="AZ84" s="273">
        <v>0</v>
      </c>
      <c r="BA84" s="273">
        <v>12030</v>
      </c>
      <c r="BB84" s="273">
        <v>0</v>
      </c>
      <c r="BC84" s="273">
        <v>0</v>
      </c>
      <c r="BD84" s="273">
        <v>0</v>
      </c>
      <c r="BE84" s="273">
        <v>1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18734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558</v>
      </c>
      <c r="CD84" s="282">
        <v>0</v>
      </c>
      <c r="CE84" s="25">
        <f t="shared" si="16"/>
        <v>510874</v>
      </c>
    </row>
    <row r="85" spans="1:84" x14ac:dyDescent="0.25">
      <c r="A85" s="31" t="s">
        <v>284</v>
      </c>
      <c r="B85" s="25"/>
      <c r="C85" s="25">
        <f t="shared" ref="C85:AH85" si="17">SUM(C61:C69)-C84</f>
        <v>2386556</v>
      </c>
      <c r="D85" s="25">
        <f t="shared" si="17"/>
        <v>0</v>
      </c>
      <c r="E85" s="25">
        <f t="shared" si="17"/>
        <v>7202404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3156540</v>
      </c>
      <c r="Q85" s="25">
        <f t="shared" si="17"/>
        <v>390328</v>
      </c>
      <c r="R85" s="25">
        <f t="shared" si="17"/>
        <v>2448685.7800000003</v>
      </c>
      <c r="S85" s="25">
        <f t="shared" si="17"/>
        <v>-96716</v>
      </c>
      <c r="T85" s="25">
        <f t="shared" si="17"/>
        <v>783685</v>
      </c>
      <c r="U85" s="25">
        <f t="shared" si="17"/>
        <v>3225102.69</v>
      </c>
      <c r="V85" s="25">
        <f t="shared" si="17"/>
        <v>901800</v>
      </c>
      <c r="W85" s="25">
        <f t="shared" si="17"/>
        <v>0</v>
      </c>
      <c r="X85" s="25">
        <f t="shared" si="17"/>
        <v>0</v>
      </c>
      <c r="Y85" s="25">
        <f t="shared" si="17"/>
        <v>4036272</v>
      </c>
      <c r="Z85" s="25">
        <f t="shared" si="17"/>
        <v>0</v>
      </c>
      <c r="AA85" s="25">
        <f t="shared" si="17"/>
        <v>600659</v>
      </c>
      <c r="AB85" s="25">
        <f t="shared" si="17"/>
        <v>5070002</v>
      </c>
      <c r="AC85" s="25">
        <f t="shared" si="17"/>
        <v>1218325.03</v>
      </c>
      <c r="AD85" s="25">
        <f t="shared" si="17"/>
        <v>0</v>
      </c>
      <c r="AE85" s="25">
        <f t="shared" si="17"/>
        <v>2181426</v>
      </c>
      <c r="AF85" s="25">
        <f t="shared" si="17"/>
        <v>0</v>
      </c>
      <c r="AG85" s="25">
        <f t="shared" si="17"/>
        <v>7305083.8700000001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1295512.72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788265</v>
      </c>
      <c r="AZ85" s="25">
        <f t="shared" si="18"/>
        <v>0</v>
      </c>
      <c r="BA85" s="25">
        <f t="shared" si="18"/>
        <v>233755</v>
      </c>
      <c r="BB85" s="25">
        <f t="shared" si="18"/>
        <v>177474</v>
      </c>
      <c r="BC85" s="25">
        <f t="shared" si="18"/>
        <v>0</v>
      </c>
      <c r="BD85" s="25">
        <f t="shared" si="18"/>
        <v>-115</v>
      </c>
      <c r="BE85" s="25">
        <f t="shared" si="18"/>
        <v>3387932</v>
      </c>
      <c r="BF85" s="25">
        <f t="shared" si="18"/>
        <v>0</v>
      </c>
      <c r="BG85" s="25">
        <f t="shared" si="18"/>
        <v>7946</v>
      </c>
      <c r="BH85" s="25">
        <f t="shared" si="18"/>
        <v>6938</v>
      </c>
      <c r="BI85" s="25">
        <f t="shared" si="18"/>
        <v>0</v>
      </c>
      <c r="BJ85" s="25">
        <f t="shared" si="18"/>
        <v>610</v>
      </c>
      <c r="BK85" s="25">
        <f t="shared" si="18"/>
        <v>0</v>
      </c>
      <c r="BL85" s="25">
        <f t="shared" si="18"/>
        <v>-66.490000000000009</v>
      </c>
      <c r="BM85" s="25">
        <f t="shared" si="18"/>
        <v>0</v>
      </c>
      <c r="BN85" s="25">
        <f t="shared" si="18"/>
        <v>2606746.08</v>
      </c>
      <c r="BO85" s="25">
        <f t="shared" ref="BO85:CD85" si="19">SUM(BO61:BO69)-BO84</f>
        <v>4979392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404245</v>
      </c>
      <c r="BU85" s="25">
        <f t="shared" si="19"/>
        <v>0</v>
      </c>
      <c r="BV85" s="25">
        <f t="shared" si="19"/>
        <v>0</v>
      </c>
      <c r="BW85" s="25">
        <f t="shared" si="19"/>
        <v>1445656.94</v>
      </c>
      <c r="BX85" s="25">
        <f t="shared" si="19"/>
        <v>0</v>
      </c>
      <c r="BY85" s="25">
        <f t="shared" si="19"/>
        <v>1840418</v>
      </c>
      <c r="BZ85" s="25">
        <f t="shared" si="19"/>
        <v>0</v>
      </c>
      <c r="CA85" s="25">
        <f t="shared" si="19"/>
        <v>222518</v>
      </c>
      <c r="CB85" s="25">
        <f t="shared" si="19"/>
        <v>0</v>
      </c>
      <c r="CC85" s="25">
        <f t="shared" si="19"/>
        <v>1725914</v>
      </c>
      <c r="CD85" s="25">
        <f t="shared" si="19"/>
        <v>0</v>
      </c>
      <c r="CE85" s="25">
        <f t="shared" si="16"/>
        <v>59933294.619999997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2613893</v>
      </c>
      <c r="D87" s="273">
        <v>0</v>
      </c>
      <c r="E87" s="273">
        <v>6133627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1463080</v>
      </c>
      <c r="Q87" s="273">
        <v>323127</v>
      </c>
      <c r="R87" s="273">
        <v>9468</v>
      </c>
      <c r="S87" s="273">
        <v>0</v>
      </c>
      <c r="T87" s="273">
        <v>2628</v>
      </c>
      <c r="U87" s="273">
        <v>1680995</v>
      </c>
      <c r="V87" s="273">
        <v>230931</v>
      </c>
      <c r="W87" s="273">
        <v>0</v>
      </c>
      <c r="X87" s="273">
        <v>0</v>
      </c>
      <c r="Y87" s="273">
        <v>1183806</v>
      </c>
      <c r="Z87" s="273">
        <v>0</v>
      </c>
      <c r="AA87" s="273">
        <v>918</v>
      </c>
      <c r="AB87" s="273">
        <v>3363060</v>
      </c>
      <c r="AC87" s="273">
        <v>933234</v>
      </c>
      <c r="AD87" s="273">
        <v>0</v>
      </c>
      <c r="AE87" s="273">
        <v>309547</v>
      </c>
      <c r="AF87" s="273">
        <v>0</v>
      </c>
      <c r="AG87" s="273">
        <v>512206</v>
      </c>
      <c r="AH87" s="273">
        <v>0</v>
      </c>
      <c r="AI87" s="273">
        <v>0</v>
      </c>
      <c r="AJ87" s="273">
        <v>55966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18816486</v>
      </c>
    </row>
    <row r="88" spans="1:84" x14ac:dyDescent="0.25">
      <c r="A88" s="31" t="s">
        <v>287</v>
      </c>
      <c r="B88" s="16"/>
      <c r="C88" s="273">
        <v>194719</v>
      </c>
      <c r="D88" s="273">
        <v>0</v>
      </c>
      <c r="E88" s="273">
        <v>970497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17033920</v>
      </c>
      <c r="Q88" s="273">
        <v>998512</v>
      </c>
      <c r="R88" s="273">
        <v>1594185</v>
      </c>
      <c r="S88" s="273">
        <v>0</v>
      </c>
      <c r="T88" s="273">
        <v>904088</v>
      </c>
      <c r="U88" s="273">
        <v>17156821</v>
      </c>
      <c r="V88" s="273">
        <v>3724597</v>
      </c>
      <c r="W88" s="273">
        <v>0</v>
      </c>
      <c r="X88" s="273">
        <v>0</v>
      </c>
      <c r="Y88" s="273">
        <v>34858966</v>
      </c>
      <c r="Z88" s="273">
        <v>0</v>
      </c>
      <c r="AA88" s="273">
        <v>2516182</v>
      </c>
      <c r="AB88" s="273">
        <v>16564218</v>
      </c>
      <c r="AC88" s="273">
        <v>1478798</v>
      </c>
      <c r="AD88" s="273">
        <v>0</v>
      </c>
      <c r="AE88" s="273">
        <v>2370499</v>
      </c>
      <c r="AF88" s="273">
        <v>0</v>
      </c>
      <c r="AG88" s="273">
        <v>17901643</v>
      </c>
      <c r="AH88" s="273">
        <v>0</v>
      </c>
      <c r="AI88" s="273">
        <v>0</v>
      </c>
      <c r="AJ88" s="273">
        <v>2732397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121000042</v>
      </c>
    </row>
    <row r="89" spans="1:84" x14ac:dyDescent="0.25">
      <c r="A89" s="21" t="s">
        <v>288</v>
      </c>
      <c r="B89" s="16"/>
      <c r="C89" s="25">
        <f t="shared" ref="C89:AV89" si="21">C87+C88</f>
        <v>2808612</v>
      </c>
      <c r="D89" s="25">
        <f t="shared" si="21"/>
        <v>0</v>
      </c>
      <c r="E89" s="25">
        <f t="shared" si="21"/>
        <v>7104124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18497000</v>
      </c>
      <c r="Q89" s="25">
        <f t="shared" si="21"/>
        <v>1321639</v>
      </c>
      <c r="R89" s="25">
        <f t="shared" si="21"/>
        <v>1603653</v>
      </c>
      <c r="S89" s="25">
        <f t="shared" si="21"/>
        <v>0</v>
      </c>
      <c r="T89" s="25">
        <f t="shared" si="21"/>
        <v>906716</v>
      </c>
      <c r="U89" s="25">
        <f t="shared" si="21"/>
        <v>18837816</v>
      </c>
      <c r="V89" s="25">
        <f t="shared" si="21"/>
        <v>3955528</v>
      </c>
      <c r="W89" s="25">
        <f t="shared" si="21"/>
        <v>0</v>
      </c>
      <c r="X89" s="25">
        <f t="shared" si="21"/>
        <v>0</v>
      </c>
      <c r="Y89" s="25">
        <f t="shared" si="21"/>
        <v>36042772</v>
      </c>
      <c r="Z89" s="25">
        <f t="shared" si="21"/>
        <v>0</v>
      </c>
      <c r="AA89" s="25">
        <f t="shared" si="21"/>
        <v>2517100</v>
      </c>
      <c r="AB89" s="25">
        <f t="shared" si="21"/>
        <v>19927278</v>
      </c>
      <c r="AC89" s="25">
        <f t="shared" si="21"/>
        <v>2412032</v>
      </c>
      <c r="AD89" s="25">
        <f t="shared" si="21"/>
        <v>0</v>
      </c>
      <c r="AE89" s="25">
        <f t="shared" si="21"/>
        <v>2680046</v>
      </c>
      <c r="AF89" s="25">
        <f t="shared" si="21"/>
        <v>0</v>
      </c>
      <c r="AG89" s="25">
        <f t="shared" si="21"/>
        <v>18413849</v>
      </c>
      <c r="AH89" s="25">
        <f t="shared" si="21"/>
        <v>0</v>
      </c>
      <c r="AI89" s="25">
        <f t="shared" si="21"/>
        <v>0</v>
      </c>
      <c r="AJ89" s="25">
        <f t="shared" si="21"/>
        <v>2788363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139816528</v>
      </c>
    </row>
    <row r="90" spans="1:84" x14ac:dyDescent="0.25">
      <c r="A90" s="31" t="s">
        <v>289</v>
      </c>
      <c r="B90" s="25"/>
      <c r="C90" s="273">
        <v>2993</v>
      </c>
      <c r="D90" s="273">
        <v>0</v>
      </c>
      <c r="E90" s="273">
        <v>15799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5305</v>
      </c>
      <c r="Q90" s="273">
        <v>5567</v>
      </c>
      <c r="R90" s="273">
        <v>205</v>
      </c>
      <c r="S90" s="273">
        <v>2283</v>
      </c>
      <c r="T90" s="273">
        <v>792</v>
      </c>
      <c r="U90" s="273">
        <v>1648</v>
      </c>
      <c r="V90" s="273">
        <v>2034</v>
      </c>
      <c r="W90" s="273">
        <v>0</v>
      </c>
      <c r="X90" s="273">
        <v>0</v>
      </c>
      <c r="Y90" s="273">
        <v>5829</v>
      </c>
      <c r="Z90" s="273">
        <v>0</v>
      </c>
      <c r="AA90" s="273">
        <v>922</v>
      </c>
      <c r="AB90" s="273">
        <v>1321</v>
      </c>
      <c r="AC90" s="273">
        <v>654</v>
      </c>
      <c r="AD90" s="273">
        <v>0</v>
      </c>
      <c r="AE90" s="273">
        <v>5393</v>
      </c>
      <c r="AF90" s="273">
        <v>0</v>
      </c>
      <c r="AG90" s="273">
        <v>6114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3807</v>
      </c>
      <c r="AZ90" s="273">
        <v>0</v>
      </c>
      <c r="BA90" s="273">
        <v>646</v>
      </c>
      <c r="BB90" s="273">
        <v>48</v>
      </c>
      <c r="BC90" s="273">
        <v>0</v>
      </c>
      <c r="BD90" s="273">
        <v>0</v>
      </c>
      <c r="BE90" s="273">
        <v>13232</v>
      </c>
      <c r="BF90" s="273">
        <v>0</v>
      </c>
      <c r="BG90" s="273">
        <v>0</v>
      </c>
      <c r="BH90" s="273">
        <v>1511</v>
      </c>
      <c r="BI90" s="273">
        <v>0</v>
      </c>
      <c r="BJ90" s="273">
        <v>211</v>
      </c>
      <c r="BK90" s="273">
        <v>0</v>
      </c>
      <c r="BL90" s="273">
        <v>2008</v>
      </c>
      <c r="BM90" s="273">
        <v>0</v>
      </c>
      <c r="BN90" s="273">
        <v>5821</v>
      </c>
      <c r="BO90" s="273">
        <v>290</v>
      </c>
      <c r="BP90" s="273">
        <v>0</v>
      </c>
      <c r="BQ90" s="273">
        <v>0</v>
      </c>
      <c r="BR90" s="273">
        <v>0</v>
      </c>
      <c r="BS90" s="273">
        <v>280</v>
      </c>
      <c r="BT90" s="273">
        <v>1018</v>
      </c>
      <c r="BU90" s="273">
        <v>0</v>
      </c>
      <c r="BV90" s="273">
        <v>624</v>
      </c>
      <c r="BW90" s="273">
        <v>416</v>
      </c>
      <c r="BX90" s="273">
        <v>0</v>
      </c>
      <c r="BY90" s="273">
        <v>886</v>
      </c>
      <c r="BZ90" s="273">
        <v>0</v>
      </c>
      <c r="CA90" s="273">
        <v>1610</v>
      </c>
      <c r="CB90" s="273">
        <v>0</v>
      </c>
      <c r="CC90" s="273">
        <v>285</v>
      </c>
      <c r="CD90" s="224" t="s">
        <v>247</v>
      </c>
      <c r="CE90" s="25">
        <f t="shared" si="20"/>
        <v>89552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860</v>
      </c>
      <c r="D92" s="273">
        <v>0</v>
      </c>
      <c r="E92" s="273">
        <v>4540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1524</v>
      </c>
      <c r="Q92" s="273">
        <v>1600</v>
      </c>
      <c r="R92" s="273">
        <v>59</v>
      </c>
      <c r="S92" s="273">
        <v>656</v>
      </c>
      <c r="T92" s="273">
        <v>228</v>
      </c>
      <c r="U92" s="273">
        <v>474</v>
      </c>
      <c r="V92" s="273">
        <v>584</v>
      </c>
      <c r="W92" s="273">
        <v>0</v>
      </c>
      <c r="X92" s="273">
        <v>0</v>
      </c>
      <c r="Y92" s="273">
        <v>1675</v>
      </c>
      <c r="Z92" s="273">
        <v>0</v>
      </c>
      <c r="AA92" s="273">
        <v>265</v>
      </c>
      <c r="AB92" s="273">
        <v>380</v>
      </c>
      <c r="AC92" s="273">
        <v>188</v>
      </c>
      <c r="AD92" s="273">
        <v>0</v>
      </c>
      <c r="AE92" s="273">
        <v>1550</v>
      </c>
      <c r="AF92" s="273">
        <v>0</v>
      </c>
      <c r="AG92" s="273">
        <v>1757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186</v>
      </c>
      <c r="BB92" s="273">
        <v>14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434</v>
      </c>
      <c r="BI92" s="273">
        <v>0</v>
      </c>
      <c r="BJ92" s="24" t="s">
        <v>247</v>
      </c>
      <c r="BK92" s="273">
        <v>0</v>
      </c>
      <c r="BL92" s="273">
        <v>577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80</v>
      </c>
      <c r="BT92" s="273">
        <v>293</v>
      </c>
      <c r="BU92" s="273">
        <v>0</v>
      </c>
      <c r="BV92" s="273">
        <v>179</v>
      </c>
      <c r="BW92" s="273">
        <v>120</v>
      </c>
      <c r="BX92" s="273">
        <v>0</v>
      </c>
      <c r="BY92" s="273">
        <v>255</v>
      </c>
      <c r="BZ92" s="273">
        <v>0</v>
      </c>
      <c r="CA92" s="273">
        <v>463</v>
      </c>
      <c r="CB92" s="273">
        <v>0</v>
      </c>
      <c r="CC92" s="24" t="s">
        <v>247</v>
      </c>
      <c r="CD92" s="24" t="s">
        <v>247</v>
      </c>
      <c r="CE92" s="25">
        <f t="shared" si="20"/>
        <v>18941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7.54</v>
      </c>
      <c r="D94" s="277">
        <v>0</v>
      </c>
      <c r="E94" s="277">
        <v>26.33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4.8</v>
      </c>
      <c r="Q94" s="274">
        <v>1.06</v>
      </c>
      <c r="R94" s="274">
        <v>0</v>
      </c>
      <c r="S94" s="278">
        <v>0</v>
      </c>
      <c r="T94" s="278">
        <v>2.48</v>
      </c>
      <c r="U94" s="279">
        <v>0</v>
      </c>
      <c r="V94" s="274">
        <v>0</v>
      </c>
      <c r="W94" s="274">
        <v>0</v>
      </c>
      <c r="X94" s="274">
        <v>0</v>
      </c>
      <c r="Y94" s="274">
        <v>7.0000000000000007E-2</v>
      </c>
      <c r="Z94" s="274">
        <v>0</v>
      </c>
      <c r="AA94" s="274">
        <v>0.39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13.04</v>
      </c>
      <c r="AH94" s="274">
        <v>0</v>
      </c>
      <c r="AI94" s="274">
        <v>0</v>
      </c>
      <c r="AJ94" s="274">
        <v>2.09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57.8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99114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1369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846</v>
      </c>
      <c r="D127" s="295">
        <v>3810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201</v>
      </c>
      <c r="D130" s="295">
        <v>336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21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4">
        <v>55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421</v>
      </c>
      <c r="C154" s="295">
        <v>183</v>
      </c>
      <c r="D154" s="295">
        <v>241</v>
      </c>
      <c r="E154" s="25">
        <f>SUM(B154:D154)</f>
        <v>845</v>
      </c>
    </row>
    <row r="155" spans="1:6" x14ac:dyDescent="0.25">
      <c r="A155" s="16" t="s">
        <v>241</v>
      </c>
      <c r="B155" s="295">
        <v>1897</v>
      </c>
      <c r="C155" s="295">
        <v>826</v>
      </c>
      <c r="D155" s="295">
        <v>1087</v>
      </c>
      <c r="E155" s="25">
        <f>SUM(B155:D155)</f>
        <v>3810</v>
      </c>
    </row>
    <row r="156" spans="1:6" x14ac:dyDescent="0.25">
      <c r="A156" s="16" t="s">
        <v>355</v>
      </c>
      <c r="B156" s="295">
        <v>43210</v>
      </c>
      <c r="C156" s="295">
        <v>18824</v>
      </c>
      <c r="D156" s="295">
        <v>24772</v>
      </c>
      <c r="E156" s="25">
        <f>SUM(B156:D156)</f>
        <v>86806</v>
      </c>
    </row>
    <row r="157" spans="1:6" x14ac:dyDescent="0.25">
      <c r="A157" s="16" t="s">
        <v>286</v>
      </c>
      <c r="B157" s="295">
        <v>8836758</v>
      </c>
      <c r="C157" s="295">
        <v>5625722</v>
      </c>
      <c r="D157" s="295">
        <v>4354005</v>
      </c>
      <c r="E157" s="25">
        <f>SUM(B157:D157)</f>
        <v>18816485</v>
      </c>
      <c r="F157" s="14"/>
    </row>
    <row r="158" spans="1:6" x14ac:dyDescent="0.25">
      <c r="A158" s="16" t="s">
        <v>287</v>
      </c>
      <c r="B158" s="295">
        <v>60761339</v>
      </c>
      <c r="C158" s="295">
        <v>24693159</v>
      </c>
      <c r="D158" s="295">
        <v>35545543</v>
      </c>
      <c r="E158" s="25">
        <f>SUM(B158:D158)</f>
        <v>121000041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1650341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319395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3805364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1289551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302098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7366749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68873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94736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163609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595924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595924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434990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760913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1195903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6869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784491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791360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169015</v>
      </c>
      <c r="C211" s="292">
        <v>0</v>
      </c>
      <c r="D211" s="295">
        <v>0</v>
      </c>
      <c r="E211" s="25">
        <f t="shared" ref="E211:E219" si="22">SUM(B211:C211)-D211</f>
        <v>169015</v>
      </c>
    </row>
    <row r="212" spans="1:5" x14ac:dyDescent="0.25">
      <c r="A212" s="16" t="s">
        <v>390</v>
      </c>
      <c r="B212" s="292">
        <v>3512771</v>
      </c>
      <c r="C212" s="292">
        <v>0</v>
      </c>
      <c r="D212" s="295">
        <v>0</v>
      </c>
      <c r="E212" s="25">
        <f t="shared" si="22"/>
        <v>3512771</v>
      </c>
    </row>
    <row r="213" spans="1:5" x14ac:dyDescent="0.25">
      <c r="A213" s="16" t="s">
        <v>391</v>
      </c>
      <c r="B213" s="292">
        <v>41333610</v>
      </c>
      <c r="C213" s="292">
        <v>160716</v>
      </c>
      <c r="D213" s="295">
        <v>0</v>
      </c>
      <c r="E213" s="25">
        <f t="shared" si="22"/>
        <v>41494326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1054204</v>
      </c>
      <c r="C215" s="292">
        <v>0</v>
      </c>
      <c r="D215" s="295">
        <v>0</v>
      </c>
      <c r="E215" s="25">
        <f t="shared" si="22"/>
        <v>1054204</v>
      </c>
    </row>
    <row r="216" spans="1:5" x14ac:dyDescent="0.25">
      <c r="A216" s="16" t="s">
        <v>394</v>
      </c>
      <c r="B216" s="292">
        <v>15693714</v>
      </c>
      <c r="C216" s="292">
        <v>706918</v>
      </c>
      <c r="D216" s="295">
        <v>0</v>
      </c>
      <c r="E216" s="25">
        <f t="shared" si="22"/>
        <v>16400632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422460</v>
      </c>
      <c r="C219" s="292">
        <v>-28251</v>
      </c>
      <c r="D219" s="295">
        <v>0</v>
      </c>
      <c r="E219" s="25">
        <f t="shared" si="22"/>
        <v>394209</v>
      </c>
    </row>
    <row r="220" spans="1:5" x14ac:dyDescent="0.25">
      <c r="A220" s="16" t="s">
        <v>229</v>
      </c>
      <c r="B220" s="25">
        <f>SUM(B211:B219)</f>
        <v>62185774</v>
      </c>
      <c r="C220" s="225">
        <f>SUM(C211:C219)</f>
        <v>839383</v>
      </c>
      <c r="D220" s="25">
        <f>SUM(D211:D219)</f>
        <v>0</v>
      </c>
      <c r="E220" s="25">
        <f>SUM(E211:E219)</f>
        <v>63025157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3496546</v>
      </c>
      <c r="C225" s="292">
        <v>1307</v>
      </c>
      <c r="D225" s="295">
        <v>0</v>
      </c>
      <c r="E225" s="25">
        <f t="shared" ref="E225:E232" si="23">SUM(B225:C225)-D225</f>
        <v>3497853</v>
      </c>
    </row>
    <row r="226" spans="1:6" x14ac:dyDescent="0.25">
      <c r="A226" s="16" t="s">
        <v>391</v>
      </c>
      <c r="B226" s="292">
        <v>20678380</v>
      </c>
      <c r="C226" s="292">
        <v>1074312</v>
      </c>
      <c r="D226" s="295">
        <v>0</v>
      </c>
      <c r="E226" s="25">
        <f t="shared" si="23"/>
        <v>21752692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1025482</v>
      </c>
      <c r="C228" s="292">
        <v>23093</v>
      </c>
      <c r="D228" s="295">
        <v>0</v>
      </c>
      <c r="E228" s="25">
        <f t="shared" si="23"/>
        <v>1048575</v>
      </c>
    </row>
    <row r="229" spans="1:6" x14ac:dyDescent="0.25">
      <c r="A229" s="16" t="s">
        <v>394</v>
      </c>
      <c r="B229" s="292">
        <v>14123850</v>
      </c>
      <c r="C229" s="292">
        <v>490341</v>
      </c>
      <c r="D229" s="295">
        <v>0</v>
      </c>
      <c r="E229" s="25">
        <f t="shared" si="23"/>
        <v>14614191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39324258</v>
      </c>
      <c r="C233" s="225">
        <f>SUM(C224:C232)</f>
        <v>1589053</v>
      </c>
      <c r="D233" s="25">
        <f>SUM(D224:D232)</f>
        <v>0</v>
      </c>
      <c r="E233" s="25">
        <f>SUM(E224:E232)</f>
        <v>40913311</v>
      </c>
    </row>
    <row r="234" spans="1:6" x14ac:dyDescent="0.25">
      <c r="A234" s="16"/>
      <c r="B234" s="16"/>
      <c r="C234" s="22"/>
      <c r="D234" s="16"/>
      <c r="E234" s="16"/>
      <c r="F234" s="11">
        <f>E220-E233</f>
        <v>22111846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292">
        <v>1960993</v>
      </c>
      <c r="D237" s="32">
        <f>C237</f>
        <v>1960993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40637038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15324580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497430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4954929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4711064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43658.93999999974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66168699.939999998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559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922750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2413172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3335922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71465614.939999998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25830505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23229159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5054794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97339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821381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214111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45137701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169015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3512771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41494326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1054204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16400632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394209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63025157</v>
      </c>
      <c r="E291" s="16"/>
    </row>
    <row r="292" spans="1:5" x14ac:dyDescent="0.25">
      <c r="A292" s="16" t="s">
        <v>439</v>
      </c>
      <c r="B292" s="35" t="s">
        <v>299</v>
      </c>
      <c r="C292" s="292">
        <v>40913311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22111846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32298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32298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67281845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67281845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1408159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1718007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9830709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12956875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5400624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44793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5445417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5445417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48879553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67281845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67281845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18816485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121000041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139816526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1960993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66168699.939999998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3335922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71465614.939999998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68350911.060000002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27620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652526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5000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1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191691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371503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134369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1382710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1382710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69733621.060000002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21935113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7366749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5698347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6119227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4544949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1616181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163609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791360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84357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1144389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43962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595924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4087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11090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925199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7963133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8157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28964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1151941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747807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290984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12999994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61235529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8498092.0600000024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-791360</v>
      </c>
    </row>
    <row r="421" spans="1:13" x14ac:dyDescent="0.25">
      <c r="A421" s="25" t="s">
        <v>534</v>
      </c>
      <c r="B421" s="16"/>
      <c r="C421" s="22"/>
      <c r="D421" s="25">
        <f>D417+D420</f>
        <v>8498092.0600000024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8498092.0600000024</v>
      </c>
      <c r="E424" s="16"/>
    </row>
    <row r="426" spans="1:13" ht="29.1" customHeight="1" x14ac:dyDescent="0.25">
      <c r="A426" s="346" t="s">
        <v>538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76320</v>
      </c>
      <c r="E612" s="219">
        <f>SUM(C624:D647)+SUM(C668:D713)</f>
        <v>55311659.692463309</v>
      </c>
      <c r="F612" s="219">
        <f>CE64-(AX64+BD64+BE64+BG64+BJ64+BN64+BP64+BQ64+CB64+CC64+CD64)</f>
        <v>6001934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182.04</v>
      </c>
      <c r="I612" s="217">
        <f>CE92-(AX92+AY92+AZ92+BD92+BE92+BF92+BG92+BJ92+BN92+BO92+BP92+BQ92+BR92+CB92+CC92+CD92)</f>
        <v>18941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139816528</v>
      </c>
      <c r="L612" s="223">
        <f>CE94-(AW94+AX94+AY94+AZ94+BA94+BB94+BC94+BD94+BE94+BF94+BG94+BH94+BI94+BJ94+BK94+BL94+BM94+BN94+BO94+BP94+BQ94+BR94+BS94+BT94+BU94+BV94+BW94+BX94+BY94+BZ94+CA94+CB94+CC94+CD94)</f>
        <v>57.8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3387932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3387932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610</v>
      </c>
      <c r="D617" s="217">
        <f>(D615/D612)*BJ90</f>
        <v>9366.5310796645699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7946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2606746.08</v>
      </c>
      <c r="D619" s="217">
        <f>(D615/D612)*BN90</f>
        <v>258400.84082809222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1725914</v>
      </c>
      <c r="D620" s="217">
        <f>(D615/D612)*CC90</f>
        <v>12651.475628930817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4621634.9275366878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-115</v>
      </c>
      <c r="D624" s="217">
        <f>(D615/D612)*BD90</f>
        <v>0</v>
      </c>
      <c r="E624" s="219">
        <f>(E623/E612)*SUM(C624:D624)</f>
        <v>-9.608968879650865</v>
      </c>
      <c r="F624" s="219">
        <f>SUM(C624:E624)</f>
        <v>-124.60896887965086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788265</v>
      </c>
      <c r="D625" s="217">
        <f>(D615/D612)*AY90</f>
        <v>168997.07971698113</v>
      </c>
      <c r="E625" s="219">
        <f>(E623/E612)*SUM(C625:D625)</f>
        <v>79985.230727568152</v>
      </c>
      <c r="F625" s="219">
        <f>(F624/F612)*AY64</f>
        <v>-1.6915407166206016</v>
      </c>
      <c r="G625" s="217">
        <f>SUM(C625:F625)</f>
        <v>1037245.6189038327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4979392</v>
      </c>
      <c r="D627" s="217">
        <f>(D615/D612)*BO90</f>
        <v>12873.431341719077</v>
      </c>
      <c r="E627" s="219">
        <f>(E623/E612)*SUM(C627:D627)</f>
        <v>417134.98407582066</v>
      </c>
      <c r="F627" s="219">
        <f>(F624/F612)*BO64</f>
        <v>-9.7454337205487615E-2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233755</v>
      </c>
      <c r="D630" s="217">
        <f>(D615/D612)*BA90</f>
        <v>28676.678092243186</v>
      </c>
      <c r="E630" s="219">
        <f>(E623/E612)*SUM(C630:D630)</f>
        <v>21927.807198460163</v>
      </c>
      <c r="F630" s="219">
        <f>(F624/F612)*BA64</f>
        <v>-0.59049771171676158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177474</v>
      </c>
      <c r="D632" s="217">
        <f>(D615/D612)*BB90</f>
        <v>2130.7748427672955</v>
      </c>
      <c r="E632" s="219">
        <f>(E623/E612)*SUM(C632:D632)</f>
        <v>15007.101670442187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6938</v>
      </c>
      <c r="D636" s="217">
        <f>(D615/D612)*BH90</f>
        <v>67075.01640461215</v>
      </c>
      <c r="E636" s="219">
        <f>(E623/E612)*SUM(C636:D636)</f>
        <v>6184.250185400062</v>
      </c>
      <c r="F636" s="219">
        <f>(F624/F612)*BH64</f>
        <v>-3.0311745274821458E-3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-66.490000000000009</v>
      </c>
      <c r="D637" s="217">
        <f>(D615/D612)*BL90</f>
        <v>89137.414255765194</v>
      </c>
      <c r="E637" s="219">
        <f>(E623/E612)*SUM(C637:D637)</f>
        <v>7442.432515264235</v>
      </c>
      <c r="F637" s="219">
        <f>(F624/F612)*BL64</f>
        <v>0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12429.519916142557</v>
      </c>
      <c r="E639" s="219">
        <f>(E623/E612)*SUM(C639:D639)</f>
        <v>1038.5640875062127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404245</v>
      </c>
      <c r="D640" s="217">
        <f>(D615/D612)*BT90</f>
        <v>45190.183123689727</v>
      </c>
      <c r="E640" s="219">
        <f>(E623/E612)*SUM(C640:D640)</f>
        <v>37553.119026571498</v>
      </c>
      <c r="F640" s="219">
        <f>(F624/F612)*BT64</f>
        <v>-0.22152487813859242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27700.07295597484</v>
      </c>
      <c r="E642" s="219">
        <f>(E623/E612)*SUM(C642:D642)</f>
        <v>2314.5142521567022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1445656.94</v>
      </c>
      <c r="D643" s="217">
        <f>(D615/D612)*BW90</f>
        <v>18466.715303983226</v>
      </c>
      <c r="E643" s="219">
        <f>(E623/E612)*SUM(C643:D643)</f>
        <v>122336.68382414474</v>
      </c>
      <c r="F643" s="219">
        <f>(F624/F612)*BW64</f>
        <v>-2.6886102829379307E-2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1840418</v>
      </c>
      <c r="D645" s="217">
        <f>(D615/D612)*BY90</f>
        <v>39330.552306079662</v>
      </c>
      <c r="E645" s="219">
        <f>(E623/E612)*SUM(C645:D645)</f>
        <v>157064.7420928512</v>
      </c>
      <c r="F645" s="219">
        <f>(F624/F612)*BY64</f>
        <v>-8.368948301562007E-2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222518</v>
      </c>
      <c r="D647" s="217">
        <f>(D615/D612)*CA90</f>
        <v>71469.739517819704</v>
      </c>
      <c r="E647" s="219">
        <f>(E623/E612)*SUM(C647:D647)</f>
        <v>24564.513391527256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17827628.530000001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2386556</v>
      </c>
      <c r="D668" s="217">
        <f>(D615/D612)*C90</f>
        <v>132862.68967505239</v>
      </c>
      <c r="E668" s="219">
        <f>(E623/E612)*SUM(C668:D668)</f>
        <v>210513.18072955075</v>
      </c>
      <c r="F668" s="219">
        <f>(F624/F612)*C64</f>
        <v>-1.2620066769008884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7202404</v>
      </c>
      <c r="D670" s="217">
        <f>(D615/D612)*E90</f>
        <v>701335.6612683438</v>
      </c>
      <c r="E670" s="219">
        <f>(E623/E612)*SUM(C670:D670)</f>
        <v>660406.85598251992</v>
      </c>
      <c r="F670" s="219">
        <f>(F624/F612)*E64</f>
        <v>-4.2325784753027573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3156540</v>
      </c>
      <c r="D681" s="217">
        <f>(D615/D612)*P90</f>
        <v>235495.01126834381</v>
      </c>
      <c r="E681" s="219">
        <f>(E623/E612)*SUM(C681:D681)</f>
        <v>283425.72923446685</v>
      </c>
      <c r="F681" s="219">
        <f>(F624/F612)*P64</f>
        <v>-21.647838777972201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390328</v>
      </c>
      <c r="D682" s="217">
        <f>(D615/D612)*Q90</f>
        <v>247125.49061844862</v>
      </c>
      <c r="E682" s="219">
        <f>(E623/E612)*SUM(C682:D682)</f>
        <v>53263.223944152065</v>
      </c>
      <c r="F682" s="219">
        <f>(F624/F612)*Q64</f>
        <v>-2.8588543317417225E-2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2448685.7800000003</v>
      </c>
      <c r="D683" s="217">
        <f>(D615/D612)*R90</f>
        <v>9100.1842243186584</v>
      </c>
      <c r="E683" s="219">
        <f>(E623/E612)*SUM(C683:D683)</f>
        <v>205363.38124412327</v>
      </c>
      <c r="F683" s="219">
        <f>(F624/F612)*R64</f>
        <v>-1.1542961738284407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-96716</v>
      </c>
      <c r="D684" s="217">
        <f>(D615/D612)*S90</f>
        <v>101344.97845911949</v>
      </c>
      <c r="E684" s="219">
        <f>(E623/E612)*SUM(C684:D684)</f>
        <v>386.78008659350786</v>
      </c>
      <c r="F684" s="219">
        <f>(F624/F612)*S64</f>
        <v>2.5624843565375608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783685</v>
      </c>
      <c r="D685" s="217">
        <f>(D615/D612)*T90</f>
        <v>35157.784905660374</v>
      </c>
      <c r="E685" s="219">
        <f>(E623/E612)*SUM(C685:D685)</f>
        <v>68419.433369435981</v>
      </c>
      <c r="F685" s="219">
        <f>(F624/F612)*T64</f>
        <v>-1.939474183793148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3225102.69</v>
      </c>
      <c r="D686" s="217">
        <f>(D615/D612)*U90</f>
        <v>73156.60293501048</v>
      </c>
      <c r="E686" s="219">
        <f>(E623/E612)*SUM(C686:D686)</f>
        <v>275590.18176375463</v>
      </c>
      <c r="F686" s="219">
        <f>(F624/F612)*U64</f>
        <v>-11.847428686541432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901800</v>
      </c>
      <c r="D687" s="217">
        <f>(D615/D612)*V90</f>
        <v>90291.583962264151</v>
      </c>
      <c r="E687" s="219">
        <f>(E623/E612)*SUM(C687:D687)</f>
        <v>82895.453530929823</v>
      </c>
      <c r="F687" s="219">
        <f>(F624/F612)*V64</f>
        <v>-1.2295357388119701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4036272</v>
      </c>
      <c r="D690" s="217">
        <f>(D615/D612)*Y90</f>
        <v>258755.96996855346</v>
      </c>
      <c r="E690" s="219">
        <f>(E623/E612)*SUM(C690:D690)</f>
        <v>358876.43565789447</v>
      </c>
      <c r="F690" s="219">
        <f>(F624/F612)*Y64</f>
        <v>-3.0349738763761818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600659</v>
      </c>
      <c r="D692" s="217">
        <f>(D615/D612)*AA90</f>
        <v>40928.633438155135</v>
      </c>
      <c r="E692" s="219">
        <f>(E623/E612)*SUM(C692:D692)</f>
        <v>53608.657419791998</v>
      </c>
      <c r="F692" s="219">
        <f>(F624/F612)*AA64</f>
        <v>-0.6032867768464123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5070002</v>
      </c>
      <c r="D693" s="217">
        <f>(D615/D612)*AB90</f>
        <v>58640.699318658277</v>
      </c>
      <c r="E693" s="219">
        <f>(E623/E612)*SUM(C693:D693)</f>
        <v>428530.15732697042</v>
      </c>
      <c r="F693" s="219">
        <f>(F624/F612)*AB64</f>
        <v>-68.202631033571521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1218325.03</v>
      </c>
      <c r="D694" s="217">
        <f>(D615/D612)*AC90</f>
        <v>29031.807232704399</v>
      </c>
      <c r="E694" s="219">
        <f>(E623/E612)*SUM(C694:D694)</f>
        <v>104224.46113729379</v>
      </c>
      <c r="F694" s="219">
        <f>(F624/F612)*AC64</f>
        <v>-1.501926216898037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2181426</v>
      </c>
      <c r="D696" s="217">
        <f>(D615/D612)*AE90</f>
        <v>239401.43181341718</v>
      </c>
      <c r="E696" s="219">
        <f>(E623/E612)*SUM(C696:D696)</f>
        <v>202275.26482869784</v>
      </c>
      <c r="F696" s="219">
        <f>(F624/F612)*AE64</f>
        <v>-0.79360716652743168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7305083.8700000001</v>
      </c>
      <c r="D698" s="217">
        <f>(D615/D612)*AG90</f>
        <v>271407.44559748424</v>
      </c>
      <c r="E698" s="219">
        <f>(E623/E612)*SUM(C698:D698)</f>
        <v>633063.21103061968</v>
      </c>
      <c r="F698" s="219">
        <f>(F624/F612)*AG64</f>
        <v>-5.0517430106201244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1295512.72</v>
      </c>
      <c r="D701" s="217">
        <f>(D615/D612)*AJ90</f>
        <v>0</v>
      </c>
      <c r="E701" s="219">
        <f>(E623/E612)*SUM(C701:D701)</f>
        <v>108248.18617105951</v>
      </c>
      <c r="F701" s="219">
        <f>(F624/F612)*AJ64</f>
        <v>-1.9269134948265267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59933294.620000005</v>
      </c>
      <c r="D715" s="202">
        <f>SUM(D616:D647)+SUM(D668:D713)</f>
        <v>3387932</v>
      </c>
      <c r="E715" s="202">
        <f>SUM(E624:E647)+SUM(E668:E713)</f>
        <v>4621634.9275366878</v>
      </c>
      <c r="F715" s="202">
        <f>SUM(F625:F648)+SUM(F668:F713)</f>
        <v>-124.60896887965086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59933294.619999997</v>
      </c>
      <c r="D716" s="202">
        <f>D615</f>
        <v>3387932</v>
      </c>
      <c r="E716" s="202">
        <f>E623</f>
        <v>4621634.9275366878</v>
      </c>
      <c r="F716" s="202">
        <f>F624</f>
        <v>-124.60896887965086</v>
      </c>
      <c r="G716" s="202">
        <f>G625</f>
        <v>1037245.6189038327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17827628.530000001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MOUNT CARMEL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25830505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23229159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5054794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97339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821381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214111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45137701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169015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3512771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41494326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1054204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16400632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394209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40913311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22111846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32298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32298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67281845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MOUNT CARMEL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1408159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1718007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9830709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12956875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5400624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44793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5445417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5445417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48879553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48879553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67281845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MOUNT CARMEL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18816485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121000041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139816526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1960993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66168699.939999998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3335922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71465614.939999998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68350911.060000002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27620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652526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5000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1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191691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371503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134369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1382710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69733621.060000002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21935113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7366749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5698347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6119227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4544949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1616181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163609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791360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84357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1144389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43962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595924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4087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11090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925199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7963133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8157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28964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1151941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747807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290984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61235529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8498092.0600000024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8498092.0600000024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8498092.0600000024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MOUNT CARMEL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818</v>
      </c>
      <c r="D9" s="238">
        <f>data!D59</f>
        <v>0</v>
      </c>
      <c r="E9" s="238">
        <f>data!E59</f>
        <v>2989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10.75</v>
      </c>
      <c r="D10" s="245">
        <f>data!D60</f>
        <v>0</v>
      </c>
      <c r="E10" s="245">
        <f>data!E60</f>
        <v>37.71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1401541</v>
      </c>
      <c r="D11" s="238">
        <f>data!D61</f>
        <v>0</v>
      </c>
      <c r="E11" s="238">
        <f>data!E61</f>
        <v>3995207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146796</v>
      </c>
      <c r="D12" s="238">
        <f>data!D62</f>
        <v>0</v>
      </c>
      <c r="E12" s="238">
        <f>data!E62</f>
        <v>445439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13761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60786</v>
      </c>
      <c r="D14" s="238">
        <f>data!D64</f>
        <v>0</v>
      </c>
      <c r="E14" s="238">
        <f>data!E64</f>
        <v>203867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71598</v>
      </c>
      <c r="D16" s="238">
        <f>data!D66</f>
        <v>0</v>
      </c>
      <c r="E16" s="238">
        <f>data!E66</f>
        <v>842133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9908</v>
      </c>
      <c r="D17" s="238">
        <f>data!D67</f>
        <v>0</v>
      </c>
      <c r="E17" s="238">
        <f>data!E67</f>
        <v>46400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695927</v>
      </c>
      <c r="D19" s="238">
        <f>data!D69</f>
        <v>0</v>
      </c>
      <c r="E19" s="238">
        <f>data!E69</f>
        <v>1656677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-1080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2386556</v>
      </c>
      <c r="D21" s="238">
        <f>data!D85</f>
        <v>0</v>
      </c>
      <c r="E21" s="238">
        <f>data!E85</f>
        <v>7202404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2613893</v>
      </c>
      <c r="D24" s="238">
        <f>data!D87</f>
        <v>0</v>
      </c>
      <c r="E24" s="238">
        <f>data!E87</f>
        <v>6133627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194719</v>
      </c>
      <c r="D25" s="238">
        <f>data!D88</f>
        <v>0</v>
      </c>
      <c r="E25" s="238">
        <f>data!E88</f>
        <v>970497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2808612</v>
      </c>
      <c r="D26" s="238">
        <f>data!D89</f>
        <v>0</v>
      </c>
      <c r="E26" s="238">
        <f>data!E89</f>
        <v>7104124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2993</v>
      </c>
      <c r="D28" s="238">
        <f>data!D90</f>
        <v>0</v>
      </c>
      <c r="E28" s="238">
        <f>data!E90</f>
        <v>15799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860</v>
      </c>
      <c r="D30" s="238">
        <f>data!D92</f>
        <v>0</v>
      </c>
      <c r="E30" s="238">
        <f>data!E92</f>
        <v>4540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7.54</v>
      </c>
      <c r="D32" s="245">
        <f>data!D94</f>
        <v>0</v>
      </c>
      <c r="E32" s="245">
        <f>data!E94</f>
        <v>26.33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MOUNT CARMEL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336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201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10.64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1174000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123012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32469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1042693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68559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149549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566258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3156540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1463080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17033920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18497000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5305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1524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4.8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MOUNT CARMEL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1.65</v>
      </c>
      <c r="D74" s="245">
        <f>data!R60</f>
        <v>3.82</v>
      </c>
      <c r="E74" s="245">
        <f>data!S60</f>
        <v>0</v>
      </c>
      <c r="F74" s="245">
        <f>data!T60</f>
        <v>4.2300000000000004</v>
      </c>
      <c r="G74" s="245">
        <f>data!U60</f>
        <v>18.399999999999999</v>
      </c>
      <c r="H74" s="245">
        <f>data!V60</f>
        <v>6.11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234485</v>
      </c>
      <c r="D75" s="238">
        <f>data!R61</f>
        <v>1264769</v>
      </c>
      <c r="E75" s="238">
        <f>data!S61</f>
        <v>0</v>
      </c>
      <c r="F75" s="238">
        <f>data!T61</f>
        <v>469602</v>
      </c>
      <c r="G75" s="238">
        <f>data!U61</f>
        <v>1243927</v>
      </c>
      <c r="H75" s="238">
        <f>data!V61</f>
        <v>545778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18408</v>
      </c>
      <c r="D76" s="238">
        <f>data!R62</f>
        <v>95263</v>
      </c>
      <c r="E76" s="238">
        <f>data!S62</f>
        <v>0</v>
      </c>
      <c r="F76" s="238">
        <f>data!T62</f>
        <v>48989</v>
      </c>
      <c r="G76" s="238">
        <f>data!U62</f>
        <v>139376</v>
      </c>
      <c r="H76" s="238">
        <f>data!V62</f>
        <v>58027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543273.78</v>
      </c>
      <c r="E77" s="238">
        <f>data!S63</f>
        <v>0</v>
      </c>
      <c r="F77" s="238">
        <f>data!T63</f>
        <v>0</v>
      </c>
      <c r="G77" s="238">
        <f>data!U63</f>
        <v>11127.69</v>
      </c>
      <c r="H77" s="238">
        <f>data!V63</f>
        <v>9600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1377</v>
      </c>
      <c r="D78" s="238">
        <f>data!R64</f>
        <v>55598</v>
      </c>
      <c r="E78" s="238">
        <f>data!S64</f>
        <v>-123425</v>
      </c>
      <c r="F78" s="238">
        <f>data!T64</f>
        <v>93417</v>
      </c>
      <c r="G78" s="238">
        <f>data!U64</f>
        <v>570645</v>
      </c>
      <c r="H78" s="238">
        <f>data!V64</f>
        <v>59222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342</v>
      </c>
      <c r="D80" s="238">
        <f>data!R66</f>
        <v>16039</v>
      </c>
      <c r="E80" s="238">
        <f>data!S66</f>
        <v>23005</v>
      </c>
      <c r="F80" s="238">
        <f>data!T66</f>
        <v>0</v>
      </c>
      <c r="G80" s="238">
        <f>data!U66</f>
        <v>640300</v>
      </c>
      <c r="H80" s="238">
        <f>data!V66</f>
        <v>2689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23829</v>
      </c>
      <c r="H81" s="238">
        <f>data!V67</f>
        <v>18400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38192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135716</v>
      </c>
      <c r="D83" s="238">
        <f>data!R69</f>
        <v>473743</v>
      </c>
      <c r="E83" s="238">
        <f>data!S69</f>
        <v>3704</v>
      </c>
      <c r="F83" s="238">
        <f>data!T69</f>
        <v>171677</v>
      </c>
      <c r="G83" s="238">
        <f>data!U69</f>
        <v>557706</v>
      </c>
      <c r="H83" s="238">
        <f>data!V69</f>
        <v>208084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390328</v>
      </c>
      <c r="D85" s="238">
        <f>data!R85</f>
        <v>2448685.7800000003</v>
      </c>
      <c r="E85" s="238">
        <f>data!S85</f>
        <v>-96716</v>
      </c>
      <c r="F85" s="238">
        <f>data!T85</f>
        <v>783685</v>
      </c>
      <c r="G85" s="238">
        <f>data!U85</f>
        <v>3225102.69</v>
      </c>
      <c r="H85" s="238">
        <f>data!V85</f>
        <v>901800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323127</v>
      </c>
      <c r="D88" s="238">
        <f>data!R87</f>
        <v>9468</v>
      </c>
      <c r="E88" s="238">
        <f>data!S87</f>
        <v>0</v>
      </c>
      <c r="F88" s="238">
        <f>data!T87</f>
        <v>2628</v>
      </c>
      <c r="G88" s="238">
        <f>data!U87</f>
        <v>1680995</v>
      </c>
      <c r="H88" s="238">
        <f>data!V87</f>
        <v>230931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998512</v>
      </c>
      <c r="D89" s="238">
        <f>data!R88</f>
        <v>1594185</v>
      </c>
      <c r="E89" s="238">
        <f>data!S88</f>
        <v>0</v>
      </c>
      <c r="F89" s="238">
        <f>data!T88</f>
        <v>904088</v>
      </c>
      <c r="G89" s="238">
        <f>data!U88</f>
        <v>17156821</v>
      </c>
      <c r="H89" s="238">
        <f>data!V88</f>
        <v>3724597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1321639</v>
      </c>
      <c r="D90" s="238">
        <f>data!R89</f>
        <v>1603653</v>
      </c>
      <c r="E90" s="238">
        <f>data!S89</f>
        <v>0</v>
      </c>
      <c r="F90" s="238">
        <f>data!T89</f>
        <v>906716</v>
      </c>
      <c r="G90" s="238">
        <f>data!U89</f>
        <v>18837816</v>
      </c>
      <c r="H90" s="238">
        <f>data!V89</f>
        <v>3955528</v>
      </c>
      <c r="I90" s="238">
        <f>data!W89</f>
        <v>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5567</v>
      </c>
      <c r="D92" s="238">
        <f>data!R90</f>
        <v>205</v>
      </c>
      <c r="E92" s="238">
        <f>data!S90</f>
        <v>2283</v>
      </c>
      <c r="F92" s="238">
        <f>data!T90</f>
        <v>792</v>
      </c>
      <c r="G92" s="238">
        <f>data!U90</f>
        <v>1648</v>
      </c>
      <c r="H92" s="238">
        <f>data!V90</f>
        <v>2034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1600</v>
      </c>
      <c r="D94" s="238">
        <f>data!R92</f>
        <v>59</v>
      </c>
      <c r="E94" s="238">
        <f>data!S92</f>
        <v>656</v>
      </c>
      <c r="F94" s="238">
        <f>data!T92</f>
        <v>228</v>
      </c>
      <c r="G94" s="238">
        <f>data!U92</f>
        <v>474</v>
      </c>
      <c r="H94" s="238">
        <f>data!V92</f>
        <v>584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1.06</v>
      </c>
      <c r="D96" s="245">
        <f>data!R94</f>
        <v>0</v>
      </c>
      <c r="E96" s="245">
        <f>data!S94</f>
        <v>0</v>
      </c>
      <c r="F96" s="245">
        <f>data!T94</f>
        <v>2.48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MOUNT CARMEL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17.46</v>
      </c>
      <c r="E106" s="245">
        <f>data!Z60</f>
        <v>0</v>
      </c>
      <c r="F106" s="245">
        <f>data!AA60</f>
        <v>1.64</v>
      </c>
      <c r="G106" s="245">
        <f>data!AB60</f>
        <v>8.06</v>
      </c>
      <c r="H106" s="245">
        <f>data!AC60</f>
        <v>7.09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1603611</v>
      </c>
      <c r="E107" s="238">
        <f>data!Z61</f>
        <v>0</v>
      </c>
      <c r="F107" s="238">
        <f>data!AA61</f>
        <v>273741</v>
      </c>
      <c r="G107" s="238">
        <f>data!AB61</f>
        <v>1094498</v>
      </c>
      <c r="H107" s="238">
        <f>data!AC61</f>
        <v>694305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162408</v>
      </c>
      <c r="E108" s="238">
        <f>data!Z62</f>
        <v>0</v>
      </c>
      <c r="F108" s="238">
        <f>data!AA62</f>
        <v>21780</v>
      </c>
      <c r="G108" s="238">
        <f>data!AB62</f>
        <v>114447</v>
      </c>
      <c r="H108" s="238">
        <f>data!AC62</f>
        <v>98637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33020.03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146183</v>
      </c>
      <c r="E110" s="238">
        <f>data!Z64</f>
        <v>0</v>
      </c>
      <c r="F110" s="238">
        <f>data!AA64</f>
        <v>29058</v>
      </c>
      <c r="G110" s="238">
        <f>data!AB64</f>
        <v>3285058</v>
      </c>
      <c r="H110" s="238">
        <f>data!AC64</f>
        <v>72342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1254615</v>
      </c>
      <c r="E112" s="238">
        <f>data!Z66</f>
        <v>0</v>
      </c>
      <c r="F112" s="238">
        <f>data!AA66</f>
        <v>167681</v>
      </c>
      <c r="G112" s="238">
        <f>data!AB66</f>
        <v>39308</v>
      </c>
      <c r="H112" s="238">
        <f>data!AC66</f>
        <v>4410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147842</v>
      </c>
      <c r="E113" s="238">
        <f>data!Z67</f>
        <v>0</v>
      </c>
      <c r="F113" s="238">
        <f>data!AA67</f>
        <v>3826</v>
      </c>
      <c r="G113" s="238">
        <f>data!AB67</f>
        <v>7079</v>
      </c>
      <c r="H113" s="238">
        <f>data!AC67</f>
        <v>13487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30681</v>
      </c>
      <c r="E114" s="238">
        <f>data!Z68</f>
        <v>0</v>
      </c>
      <c r="F114" s="238">
        <f>data!AA68</f>
        <v>0</v>
      </c>
      <c r="G114" s="238">
        <f>data!AB68</f>
        <v>94236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0</v>
      </c>
      <c r="D115" s="238">
        <f>data!Y69</f>
        <v>792900</v>
      </c>
      <c r="E115" s="238">
        <f>data!Z69</f>
        <v>0</v>
      </c>
      <c r="F115" s="238">
        <f>data!AA69</f>
        <v>104573</v>
      </c>
      <c r="G115" s="238">
        <f>data!AB69</f>
        <v>440376</v>
      </c>
      <c r="H115" s="238">
        <f>data!AC69</f>
        <v>302124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-101968</v>
      </c>
      <c r="E116" s="238">
        <f>-data!Z84</f>
        <v>0</v>
      </c>
      <c r="F116" s="238">
        <f>-data!AA84</f>
        <v>0</v>
      </c>
      <c r="G116" s="238">
        <f>-data!AB84</f>
        <v>-5000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0</v>
      </c>
      <c r="D117" s="238">
        <f>data!Y85</f>
        <v>4036272</v>
      </c>
      <c r="E117" s="238">
        <f>data!Z85</f>
        <v>0</v>
      </c>
      <c r="F117" s="238">
        <f>data!AA85</f>
        <v>600659</v>
      </c>
      <c r="G117" s="238">
        <f>data!AB85</f>
        <v>5070002</v>
      </c>
      <c r="H117" s="238">
        <f>data!AC85</f>
        <v>1218325.03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0</v>
      </c>
      <c r="D120" s="238">
        <f>data!Y87</f>
        <v>1183806</v>
      </c>
      <c r="E120" s="238">
        <f>data!Z87</f>
        <v>0</v>
      </c>
      <c r="F120" s="238">
        <f>data!AA87</f>
        <v>918</v>
      </c>
      <c r="G120" s="238">
        <f>data!AB87</f>
        <v>3363060</v>
      </c>
      <c r="H120" s="238">
        <f>data!AC87</f>
        <v>933234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0</v>
      </c>
      <c r="D121" s="238">
        <f>data!Y88</f>
        <v>34858966</v>
      </c>
      <c r="E121" s="238">
        <f>data!Z88</f>
        <v>0</v>
      </c>
      <c r="F121" s="238">
        <f>data!AA88</f>
        <v>2516182</v>
      </c>
      <c r="G121" s="238">
        <f>data!AB88</f>
        <v>16564218</v>
      </c>
      <c r="H121" s="238">
        <f>data!AC88</f>
        <v>1478798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0</v>
      </c>
      <c r="D122" s="238">
        <f>data!Y89</f>
        <v>36042772</v>
      </c>
      <c r="E122" s="238">
        <f>data!Z89</f>
        <v>0</v>
      </c>
      <c r="F122" s="238">
        <f>data!AA89</f>
        <v>2517100</v>
      </c>
      <c r="G122" s="238">
        <f>data!AB89</f>
        <v>19927278</v>
      </c>
      <c r="H122" s="238">
        <f>data!AC89</f>
        <v>2412032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5829</v>
      </c>
      <c r="E124" s="238">
        <f>data!Z90</f>
        <v>0</v>
      </c>
      <c r="F124" s="238">
        <f>data!AA90</f>
        <v>922</v>
      </c>
      <c r="G124" s="238">
        <f>data!AB90</f>
        <v>1321</v>
      </c>
      <c r="H124" s="238">
        <f>data!AC90</f>
        <v>654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1675</v>
      </c>
      <c r="E126" s="238">
        <f>data!Z92</f>
        <v>0</v>
      </c>
      <c r="F126" s="238">
        <f>data!AA92</f>
        <v>265</v>
      </c>
      <c r="G126" s="238">
        <f>data!AB92</f>
        <v>380</v>
      </c>
      <c r="H126" s="238">
        <f>data!AC92</f>
        <v>188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7.0000000000000007E-2</v>
      </c>
      <c r="E128" s="245">
        <f>data!Z94</f>
        <v>0</v>
      </c>
      <c r="F128" s="245">
        <f>data!AA94</f>
        <v>0.39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MOUNT CARMEL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13.74</v>
      </c>
      <c r="D138" s="245">
        <f>data!AF60</f>
        <v>0</v>
      </c>
      <c r="E138" s="245">
        <f>data!AG60</f>
        <v>23.13</v>
      </c>
      <c r="F138" s="245">
        <f>data!AH60</f>
        <v>0</v>
      </c>
      <c r="G138" s="245">
        <f>data!AI60</f>
        <v>0</v>
      </c>
      <c r="H138" s="245">
        <f>data!AJ60</f>
        <v>3.66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1403099</v>
      </c>
      <c r="D139" s="238">
        <f>data!AF61</f>
        <v>0</v>
      </c>
      <c r="E139" s="238">
        <f>data!AG61</f>
        <v>2345797</v>
      </c>
      <c r="F139" s="238">
        <f>data!AH61</f>
        <v>0</v>
      </c>
      <c r="G139" s="238">
        <f>data!AI61</f>
        <v>0</v>
      </c>
      <c r="H139" s="238">
        <f>data!AJ61</f>
        <v>391215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159460</v>
      </c>
      <c r="D140" s="238">
        <f>data!AF62</f>
        <v>0</v>
      </c>
      <c r="E140" s="238">
        <f>data!AG62</f>
        <v>246237</v>
      </c>
      <c r="F140" s="238">
        <f>data!AH62</f>
        <v>0</v>
      </c>
      <c r="G140" s="238">
        <f>data!AI62</f>
        <v>0</v>
      </c>
      <c r="H140" s="238">
        <f>data!AJ62</f>
        <v>40537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3016259.87</v>
      </c>
      <c r="F141" s="238">
        <f>data!AH63</f>
        <v>0</v>
      </c>
      <c r="G141" s="238">
        <f>data!AI63</f>
        <v>0</v>
      </c>
      <c r="H141" s="238">
        <f>data!AJ63</f>
        <v>356900.72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38225</v>
      </c>
      <c r="D142" s="238">
        <f>data!AF64</f>
        <v>0</v>
      </c>
      <c r="E142" s="238">
        <f>data!AG64</f>
        <v>243323</v>
      </c>
      <c r="F142" s="238">
        <f>data!AH64</f>
        <v>0</v>
      </c>
      <c r="G142" s="238">
        <f>data!AI64</f>
        <v>0</v>
      </c>
      <c r="H142" s="238">
        <f>data!AJ64</f>
        <v>92812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4661</v>
      </c>
      <c r="D144" s="238">
        <f>data!AF66</f>
        <v>0</v>
      </c>
      <c r="E144" s="238">
        <f>data!AG66</f>
        <v>71915</v>
      </c>
      <c r="F144" s="238">
        <f>data!AH66</f>
        <v>0</v>
      </c>
      <c r="G144" s="238">
        <f>data!AI66</f>
        <v>0</v>
      </c>
      <c r="H144" s="238">
        <f>data!AJ66</f>
        <v>9909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6584</v>
      </c>
      <c r="D145" s="238">
        <f>data!AF67</f>
        <v>0</v>
      </c>
      <c r="E145" s="238">
        <f>data!AG67</f>
        <v>23069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569397</v>
      </c>
      <c r="D147" s="238">
        <f>data!AF69</f>
        <v>0</v>
      </c>
      <c r="E147" s="238">
        <f>data!AG69</f>
        <v>1358483</v>
      </c>
      <c r="F147" s="238">
        <f>data!AH69</f>
        <v>0</v>
      </c>
      <c r="G147" s="238">
        <f>data!AI69</f>
        <v>0</v>
      </c>
      <c r="H147" s="238">
        <f>data!AJ69</f>
        <v>404139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2181426</v>
      </c>
      <c r="D149" s="238">
        <f>data!AF85</f>
        <v>0</v>
      </c>
      <c r="E149" s="238">
        <f>data!AG85</f>
        <v>7305083.8700000001</v>
      </c>
      <c r="F149" s="238">
        <f>data!AH85</f>
        <v>0</v>
      </c>
      <c r="G149" s="238">
        <f>data!AI85</f>
        <v>0</v>
      </c>
      <c r="H149" s="238">
        <f>data!AJ85</f>
        <v>1295512.72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309547</v>
      </c>
      <c r="D152" s="238">
        <f>data!AF87</f>
        <v>0</v>
      </c>
      <c r="E152" s="238">
        <f>data!AG87</f>
        <v>512206</v>
      </c>
      <c r="F152" s="238">
        <f>data!AH87</f>
        <v>0</v>
      </c>
      <c r="G152" s="238">
        <f>data!AI87</f>
        <v>0</v>
      </c>
      <c r="H152" s="238">
        <f>data!AJ87</f>
        <v>55966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2370499</v>
      </c>
      <c r="D153" s="238">
        <f>data!AF88</f>
        <v>0</v>
      </c>
      <c r="E153" s="238">
        <f>data!AG88</f>
        <v>17901643</v>
      </c>
      <c r="F153" s="238">
        <f>data!AH88</f>
        <v>0</v>
      </c>
      <c r="G153" s="238">
        <f>data!AI88</f>
        <v>0</v>
      </c>
      <c r="H153" s="238">
        <f>data!AJ88</f>
        <v>2732397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2680046</v>
      </c>
      <c r="D154" s="238">
        <f>data!AF89</f>
        <v>0</v>
      </c>
      <c r="E154" s="238">
        <f>data!AG89</f>
        <v>18413849</v>
      </c>
      <c r="F154" s="238">
        <f>data!AH89</f>
        <v>0</v>
      </c>
      <c r="G154" s="238">
        <f>data!AI89</f>
        <v>0</v>
      </c>
      <c r="H154" s="238">
        <f>data!AJ89</f>
        <v>2788363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5393</v>
      </c>
      <c r="D156" s="238">
        <f>data!AF90</f>
        <v>0</v>
      </c>
      <c r="E156" s="238">
        <f>data!AG90</f>
        <v>6114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1550</v>
      </c>
      <c r="D158" s="238">
        <f>data!AF92</f>
        <v>0</v>
      </c>
      <c r="E158" s="238">
        <f>data!AG92</f>
        <v>1757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13.04</v>
      </c>
      <c r="F160" s="245">
        <f>data!AH94</f>
        <v>0</v>
      </c>
      <c r="G160" s="245">
        <f>data!AI94</f>
        <v>0</v>
      </c>
      <c r="H160" s="245">
        <f>data!AJ94</f>
        <v>2.09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MOUNT CARMEL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MOUNT CARMEL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9.2100000000000009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436561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48247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81475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395237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2687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195561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-371503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788265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3807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MOUNT CARMEL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89552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3.54</v>
      </c>
      <c r="E234" s="245">
        <f>data!BB60</f>
        <v>1.1499999999999999</v>
      </c>
      <c r="F234" s="245">
        <f>data!BC60</f>
        <v>0</v>
      </c>
      <c r="G234" s="245">
        <f>data!BD60</f>
        <v>0</v>
      </c>
      <c r="H234" s="245">
        <f>data!BE60</f>
        <v>22.51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155646</v>
      </c>
      <c r="E235" s="238">
        <f>data!BB61</f>
        <v>111763</v>
      </c>
      <c r="F235" s="238">
        <f>data!BC61</f>
        <v>0</v>
      </c>
      <c r="G235" s="238">
        <f>data!BD61</f>
        <v>0</v>
      </c>
      <c r="H235" s="238">
        <f>data!BE61</f>
        <v>1273143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10255</v>
      </c>
      <c r="F236" s="238">
        <f>data!BC62</f>
        <v>0</v>
      </c>
      <c r="G236" s="238">
        <f>data!BD62</f>
        <v>0</v>
      </c>
      <c r="H236" s="238">
        <f>data!BE62</f>
        <v>147132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1970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28442</v>
      </c>
      <c r="E238" s="238">
        <f>data!BB64</f>
        <v>0</v>
      </c>
      <c r="F238" s="238">
        <f>data!BC64</f>
        <v>0</v>
      </c>
      <c r="G238" s="238">
        <f>data!BD64</f>
        <v>-115</v>
      </c>
      <c r="H238" s="238">
        <f>data!BE64</f>
        <v>80398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995</v>
      </c>
      <c r="E240" s="238">
        <f>data!BB66</f>
        <v>14883</v>
      </c>
      <c r="F240" s="238">
        <f>data!BC66</f>
        <v>0</v>
      </c>
      <c r="G240" s="238">
        <f>data!BD66</f>
        <v>0</v>
      </c>
      <c r="H240" s="238">
        <f>data!BE66</f>
        <v>195198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150824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60702</v>
      </c>
      <c r="E243" s="238">
        <f>data!BB69</f>
        <v>40573</v>
      </c>
      <c r="F243" s="238">
        <f>data!BC69</f>
        <v>0</v>
      </c>
      <c r="G243" s="238">
        <f>data!BD69</f>
        <v>0</v>
      </c>
      <c r="H243" s="238">
        <f>data!BE69</f>
        <v>1539268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-12030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-1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233755</v>
      </c>
      <c r="E245" s="238">
        <f>data!BB85</f>
        <v>177474</v>
      </c>
      <c r="F245" s="238">
        <f>data!BC85</f>
        <v>0</v>
      </c>
      <c r="G245" s="238">
        <f>data!BD85</f>
        <v>-115</v>
      </c>
      <c r="H245" s="238">
        <f>data!BE85</f>
        <v>3387932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646</v>
      </c>
      <c r="E252" s="254">
        <f>data!BB90</f>
        <v>48</v>
      </c>
      <c r="F252" s="254">
        <f>data!BC90</f>
        <v>0</v>
      </c>
      <c r="G252" s="254">
        <f>data!BD90</f>
        <v>0</v>
      </c>
      <c r="H252" s="254">
        <f>data!BE90</f>
        <v>13232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186</v>
      </c>
      <c r="E254" s="254">
        <f>data!BB92</f>
        <v>14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MOUNT CARMEL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0.46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71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-137.49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146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45</v>
      </c>
      <c r="D272" s="238">
        <f>data!BH66</f>
        <v>61</v>
      </c>
      <c r="E272" s="238">
        <f>data!BI66</f>
        <v>0</v>
      </c>
      <c r="F272" s="238">
        <f>data!BJ66</f>
        <v>610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7901</v>
      </c>
      <c r="D275" s="238">
        <f>data!BH69</f>
        <v>6731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7946</v>
      </c>
      <c r="D277" s="238">
        <f>data!BH85</f>
        <v>6938</v>
      </c>
      <c r="E277" s="238">
        <f>data!BI85</f>
        <v>0</v>
      </c>
      <c r="F277" s="238">
        <f>data!BJ85</f>
        <v>610</v>
      </c>
      <c r="G277" s="238">
        <f>data!BK85</f>
        <v>0</v>
      </c>
      <c r="H277" s="238">
        <f>data!BL85</f>
        <v>-66.490000000000009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1511</v>
      </c>
      <c r="E284" s="254">
        <f>data!BI90</f>
        <v>0</v>
      </c>
      <c r="F284" s="254">
        <f>data!BJ90</f>
        <v>211</v>
      </c>
      <c r="G284" s="254">
        <f>data!BK90</f>
        <v>0</v>
      </c>
      <c r="H284" s="254">
        <f>data!BL90</f>
        <v>2008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434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577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MOUNT CARMEL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5.13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2.5499999999999998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709567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241927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57483</v>
      </c>
      <c r="D300" s="238">
        <f>data!BO62</f>
        <v>4971697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38407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230140.08000000002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37007</v>
      </c>
      <c r="D302" s="238">
        <f>data!BO64</f>
        <v>4694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10670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60945</v>
      </c>
      <c r="D304" s="238">
        <f>data!BO66</f>
        <v>3001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1024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698407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500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831431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112217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-18734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2606746.08</v>
      </c>
      <c r="D309" s="238">
        <f>data!BO85</f>
        <v>4979392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404245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5821</v>
      </c>
      <c r="D316" s="254">
        <f>data!BO90</f>
        <v>290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280</v>
      </c>
      <c r="I316" s="254">
        <f>data!BT90</f>
        <v>1018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80</v>
      </c>
      <c r="I318" s="254">
        <f>data!BT92</f>
        <v>293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MOUNT CARMEL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6.24</v>
      </c>
      <c r="H330" s="245">
        <f>data!BZ60</f>
        <v>0</v>
      </c>
      <c r="I330" s="245">
        <f>data!CA60</f>
        <v>0.01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822596</v>
      </c>
      <c r="H331" s="257">
        <f>data!BZ61</f>
        <v>0</v>
      </c>
      <c r="I331" s="257">
        <f>data!CA61</f>
        <v>1497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98319</v>
      </c>
      <c r="H332" s="257">
        <f>data!BZ62</f>
        <v>0</v>
      </c>
      <c r="I332" s="257">
        <f>data!CA62</f>
        <v>47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1444361.94</v>
      </c>
      <c r="F333" s="257">
        <f>data!BX63</f>
        <v>0</v>
      </c>
      <c r="G333" s="257">
        <f>data!BY63</f>
        <v>5600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1295</v>
      </c>
      <c r="F334" s="257">
        <f>data!BX64</f>
        <v>0</v>
      </c>
      <c r="G334" s="257">
        <f>data!BY64</f>
        <v>4031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435355</v>
      </c>
      <c r="H336" s="257">
        <f>data!BZ66</f>
        <v>0</v>
      </c>
      <c r="I336" s="257">
        <f>data!CA66</f>
        <v>220431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84773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389744</v>
      </c>
      <c r="H339" s="257">
        <f>data!BZ69</f>
        <v>0</v>
      </c>
      <c r="I339" s="257">
        <f>data!CA69</f>
        <v>543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0</v>
      </c>
      <c r="E341" s="238">
        <f>data!BW85</f>
        <v>1445656.94</v>
      </c>
      <c r="F341" s="238">
        <f>data!BX85</f>
        <v>0</v>
      </c>
      <c r="G341" s="238">
        <f>data!BY85</f>
        <v>1840418</v>
      </c>
      <c r="H341" s="238">
        <f>data!BZ85</f>
        <v>0</v>
      </c>
      <c r="I341" s="238">
        <f>data!CA85</f>
        <v>222518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624</v>
      </c>
      <c r="E348" s="254">
        <f>data!BW90</f>
        <v>416</v>
      </c>
      <c r="F348" s="254">
        <f>data!BX90</f>
        <v>0</v>
      </c>
      <c r="G348" s="254">
        <f>data!BY90</f>
        <v>886</v>
      </c>
      <c r="H348" s="254">
        <f>data!BZ90</f>
        <v>0</v>
      </c>
      <c r="I348" s="254">
        <f>data!CA90</f>
        <v>1610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179</v>
      </c>
      <c r="E350" s="254">
        <f>data!BW92</f>
        <v>120</v>
      </c>
      <c r="F350" s="254">
        <f>data!BX92</f>
        <v>0</v>
      </c>
      <c r="G350" s="254">
        <f>data!BY92</f>
        <v>255</v>
      </c>
      <c r="H350" s="254">
        <f>data!BZ92</f>
        <v>0</v>
      </c>
      <c r="I350" s="254">
        <f>data!CA92</f>
        <v>463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MOUNT CARMEL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0.99</v>
      </c>
      <c r="E362" s="260"/>
      <c r="F362" s="248"/>
      <c r="G362" s="248"/>
      <c r="H362" s="248"/>
      <c r="I362" s="261">
        <f>data!CE60</f>
        <v>219.88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46839</v>
      </c>
      <c r="E363" s="262"/>
      <c r="F363" s="262"/>
      <c r="G363" s="262"/>
      <c r="H363" s="262"/>
      <c r="I363" s="257">
        <f>data!CE61</f>
        <v>21935114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76275</v>
      </c>
      <c r="E364" s="262"/>
      <c r="F364" s="262"/>
      <c r="G364" s="262"/>
      <c r="H364" s="262"/>
      <c r="I364" s="257">
        <f>data!CE62</f>
        <v>7366749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5698346.6199999992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</v>
      </c>
      <c r="E366" s="262"/>
      <c r="F366" s="262"/>
      <c r="G366" s="262"/>
      <c r="H366" s="262"/>
      <c r="I366" s="257">
        <f>data!CE64</f>
        <v>6119226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4544949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229515</v>
      </c>
      <c r="E369" s="262"/>
      <c r="F369" s="262"/>
      <c r="G369" s="262"/>
      <c r="H369" s="262"/>
      <c r="I369" s="257">
        <f>data!CE67</f>
        <v>1616179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163609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1373841</v>
      </c>
      <c r="E371" s="257">
        <f>data!CD69</f>
        <v>0</v>
      </c>
      <c r="F371" s="262"/>
      <c r="G371" s="262"/>
      <c r="H371" s="262"/>
      <c r="I371" s="257">
        <f>data!CE69</f>
        <v>12999996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-558</v>
      </c>
      <c r="E372" s="238">
        <f>-data!CD84</f>
        <v>0</v>
      </c>
      <c r="F372" s="248"/>
      <c r="G372" s="248"/>
      <c r="H372" s="248"/>
      <c r="I372" s="238">
        <f>-data!CE84</f>
        <v>-510874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1725914</v>
      </c>
      <c r="E373" s="257">
        <f>data!CD85</f>
        <v>0</v>
      </c>
      <c r="F373" s="262"/>
      <c r="G373" s="262"/>
      <c r="H373" s="262"/>
      <c r="I373" s="238">
        <f>data!CE85</f>
        <v>59933294.619999997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18816486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121000042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139816528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285</v>
      </c>
      <c r="E380" s="248"/>
      <c r="F380" s="248"/>
      <c r="G380" s="248"/>
      <c r="H380" s="248"/>
      <c r="I380" s="238">
        <f>data!CE90</f>
        <v>89552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18941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57.8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117" zoomScaleNormal="100" workbookViewId="0">
      <selection activeCell="C132" sqref="C132:C1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2222526</v>
      </c>
      <c r="C47" s="328">
        <v>127077</v>
      </c>
      <c r="D47" s="328">
        <v>0</v>
      </c>
      <c r="E47" s="328">
        <v>362751</v>
      </c>
      <c r="F47" s="328">
        <v>0</v>
      </c>
      <c r="G47" s="328">
        <v>0</v>
      </c>
      <c r="H47" s="328">
        <v>0</v>
      </c>
      <c r="I47" s="328">
        <v>0</v>
      </c>
      <c r="J47" s="328">
        <v>0</v>
      </c>
      <c r="K47" s="328">
        <v>0</v>
      </c>
      <c r="L47" s="328">
        <v>0</v>
      </c>
      <c r="M47" s="328">
        <v>0</v>
      </c>
      <c r="N47" s="328">
        <v>0</v>
      </c>
      <c r="O47" s="328">
        <v>0</v>
      </c>
      <c r="P47" s="328">
        <v>120469</v>
      </c>
      <c r="Q47" s="328">
        <v>17029</v>
      </c>
      <c r="R47" s="328">
        <v>96815</v>
      </c>
      <c r="S47" s="328">
        <v>0</v>
      </c>
      <c r="T47" s="328">
        <v>47234</v>
      </c>
      <c r="U47" s="328">
        <v>136116</v>
      </c>
      <c r="V47" s="328">
        <v>48693</v>
      </c>
      <c r="W47" s="328">
        <v>0</v>
      </c>
      <c r="X47" s="328">
        <v>0</v>
      </c>
      <c r="Y47" s="328">
        <v>161728</v>
      </c>
      <c r="Z47" s="328">
        <v>0</v>
      </c>
      <c r="AA47" s="328">
        <v>19103</v>
      </c>
      <c r="AB47" s="328">
        <v>111116</v>
      </c>
      <c r="AC47" s="328">
        <v>76596</v>
      </c>
      <c r="AD47" s="328">
        <v>0</v>
      </c>
      <c r="AE47" s="328">
        <v>158557</v>
      </c>
      <c r="AF47" s="328">
        <v>0</v>
      </c>
      <c r="AG47" s="328">
        <v>211348</v>
      </c>
      <c r="AH47" s="328">
        <v>0</v>
      </c>
      <c r="AI47" s="328">
        <v>0</v>
      </c>
      <c r="AJ47" s="328">
        <v>38299</v>
      </c>
      <c r="AK47" s="328">
        <v>0</v>
      </c>
      <c r="AL47" s="328">
        <v>0</v>
      </c>
      <c r="AM47" s="328">
        <v>0</v>
      </c>
      <c r="AN47" s="328">
        <v>0</v>
      </c>
      <c r="AO47" s="328">
        <v>0</v>
      </c>
      <c r="AP47" s="328">
        <v>0</v>
      </c>
      <c r="AQ47" s="328">
        <v>0</v>
      </c>
      <c r="AR47" s="328">
        <v>0</v>
      </c>
      <c r="AS47" s="328">
        <v>0</v>
      </c>
      <c r="AT47" s="328">
        <v>0</v>
      </c>
      <c r="AU47" s="328">
        <v>0</v>
      </c>
      <c r="AV47" s="328">
        <v>0</v>
      </c>
      <c r="AW47" s="328">
        <v>0</v>
      </c>
      <c r="AX47" s="328">
        <v>0</v>
      </c>
      <c r="AY47" s="328">
        <v>35854</v>
      </c>
      <c r="AZ47" s="328">
        <v>0</v>
      </c>
      <c r="BA47" s="328">
        <v>0</v>
      </c>
      <c r="BB47" s="328">
        <v>11562</v>
      </c>
      <c r="BC47" s="328">
        <v>0</v>
      </c>
      <c r="BD47" s="328">
        <v>0</v>
      </c>
      <c r="BE47" s="328">
        <v>138717</v>
      </c>
      <c r="BF47" s="328">
        <v>0</v>
      </c>
      <c r="BG47" s="328">
        <v>0</v>
      </c>
      <c r="BH47" s="328">
        <v>0</v>
      </c>
      <c r="BI47" s="328">
        <v>0</v>
      </c>
      <c r="BJ47" s="328">
        <v>0</v>
      </c>
      <c r="BK47" s="328">
        <v>74</v>
      </c>
      <c r="BL47" s="328">
        <v>1070</v>
      </c>
      <c r="BM47" s="328">
        <v>0</v>
      </c>
      <c r="BN47" s="328">
        <v>75854</v>
      </c>
      <c r="BO47" s="328">
        <v>1327</v>
      </c>
      <c r="BP47" s="328">
        <v>0</v>
      </c>
      <c r="BQ47" s="328">
        <v>0</v>
      </c>
      <c r="BR47" s="328">
        <v>0</v>
      </c>
      <c r="BS47" s="328">
        <v>0</v>
      </c>
      <c r="BT47" s="328">
        <v>47590</v>
      </c>
      <c r="BU47" s="328">
        <v>0</v>
      </c>
      <c r="BV47" s="328">
        <v>87</v>
      </c>
      <c r="BW47" s="328">
        <v>0</v>
      </c>
      <c r="BX47" s="328">
        <v>0</v>
      </c>
      <c r="BY47" s="328">
        <v>72268</v>
      </c>
      <c r="BZ47" s="328">
        <v>0</v>
      </c>
      <c r="CA47" s="328">
        <v>280</v>
      </c>
      <c r="CB47" s="328">
        <v>0</v>
      </c>
      <c r="CC47" s="328">
        <v>104911</v>
      </c>
      <c r="CD47" s="16"/>
      <c r="CE47" s="25">
        <v>2222525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2222526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328">
        <v>1707684</v>
      </c>
      <c r="C51" s="328">
        <v>0</v>
      </c>
      <c r="D51" s="328">
        <v>0</v>
      </c>
      <c r="E51" s="328">
        <v>32492</v>
      </c>
      <c r="F51" s="328">
        <v>0</v>
      </c>
      <c r="G51" s="328">
        <v>0</v>
      </c>
      <c r="H51" s="328">
        <v>0</v>
      </c>
      <c r="I51" s="328">
        <v>0</v>
      </c>
      <c r="J51" s="328">
        <v>0</v>
      </c>
      <c r="K51" s="328">
        <v>0</v>
      </c>
      <c r="L51" s="328">
        <v>0</v>
      </c>
      <c r="M51" s="328">
        <v>0</v>
      </c>
      <c r="N51" s="328">
        <v>0</v>
      </c>
      <c r="O51" s="328">
        <v>0</v>
      </c>
      <c r="P51" s="328">
        <v>82212</v>
      </c>
      <c r="Q51" s="328">
        <v>0</v>
      </c>
      <c r="R51" s="328">
        <v>0</v>
      </c>
      <c r="S51" s="328">
        <v>0</v>
      </c>
      <c r="T51" s="328">
        <v>0</v>
      </c>
      <c r="U51" s="328">
        <v>20180</v>
      </c>
      <c r="V51" s="328">
        <v>15337</v>
      </c>
      <c r="W51" s="328">
        <v>0</v>
      </c>
      <c r="X51" s="328">
        <v>0</v>
      </c>
      <c r="Y51" s="328">
        <v>165500</v>
      </c>
      <c r="Z51" s="328">
        <v>0</v>
      </c>
      <c r="AA51" s="328">
        <v>3826</v>
      </c>
      <c r="AB51" s="328">
        <v>5897</v>
      </c>
      <c r="AC51" s="328">
        <v>13487</v>
      </c>
      <c r="AD51" s="328">
        <v>0</v>
      </c>
      <c r="AE51" s="328">
        <v>7118</v>
      </c>
      <c r="AF51" s="328">
        <v>0</v>
      </c>
      <c r="AG51" s="328">
        <v>25880</v>
      </c>
      <c r="AH51" s="328">
        <v>0</v>
      </c>
      <c r="AI51" s="328">
        <v>0</v>
      </c>
      <c r="AJ51" s="328">
        <v>0</v>
      </c>
      <c r="AK51" s="328">
        <v>0</v>
      </c>
      <c r="AL51" s="328">
        <v>0</v>
      </c>
      <c r="AM51" s="328">
        <v>0</v>
      </c>
      <c r="AN51" s="328">
        <v>0</v>
      </c>
      <c r="AO51" s="328">
        <v>0</v>
      </c>
      <c r="AP51" s="328">
        <v>0</v>
      </c>
      <c r="AQ51" s="328">
        <v>0</v>
      </c>
      <c r="AR51" s="328">
        <v>0</v>
      </c>
      <c r="AS51" s="328">
        <v>0</v>
      </c>
      <c r="AT51" s="328">
        <v>0</v>
      </c>
      <c r="AU51" s="328">
        <v>0</v>
      </c>
      <c r="AV51" s="328">
        <v>0</v>
      </c>
      <c r="AW51" s="328">
        <v>0</v>
      </c>
      <c r="AX51" s="328">
        <v>0</v>
      </c>
      <c r="AY51" s="328">
        <v>2714</v>
      </c>
      <c r="AZ51" s="328">
        <v>0</v>
      </c>
      <c r="BA51" s="328">
        <v>0</v>
      </c>
      <c r="BB51" s="328">
        <v>0</v>
      </c>
      <c r="BC51" s="328">
        <v>0</v>
      </c>
      <c r="BD51" s="328">
        <v>0</v>
      </c>
      <c r="BE51" s="328">
        <v>230836</v>
      </c>
      <c r="BF51" s="328">
        <v>0</v>
      </c>
      <c r="BG51" s="328">
        <v>0</v>
      </c>
      <c r="BH51" s="328">
        <v>0</v>
      </c>
      <c r="BI51" s="328">
        <v>0</v>
      </c>
      <c r="BJ51" s="328">
        <v>0</v>
      </c>
      <c r="BK51" s="328">
        <v>0</v>
      </c>
      <c r="BL51" s="328">
        <v>0</v>
      </c>
      <c r="BM51" s="328">
        <v>0</v>
      </c>
      <c r="BN51" s="328">
        <v>761964</v>
      </c>
      <c r="BO51" s="328">
        <v>0</v>
      </c>
      <c r="BP51" s="328">
        <v>0</v>
      </c>
      <c r="BQ51" s="328">
        <v>0</v>
      </c>
      <c r="BR51" s="328">
        <v>0</v>
      </c>
      <c r="BS51" s="328">
        <v>0</v>
      </c>
      <c r="BT51" s="328">
        <v>0</v>
      </c>
      <c r="BU51" s="328">
        <v>0</v>
      </c>
      <c r="BV51" s="328">
        <v>0</v>
      </c>
      <c r="BW51" s="328">
        <v>0</v>
      </c>
      <c r="BX51" s="328">
        <v>0</v>
      </c>
      <c r="BY51" s="328">
        <v>110721</v>
      </c>
      <c r="BZ51" s="328">
        <v>0</v>
      </c>
      <c r="CA51" s="328">
        <v>0</v>
      </c>
      <c r="CB51" s="328">
        <v>0</v>
      </c>
      <c r="CC51" s="328">
        <v>229519</v>
      </c>
      <c r="CD51" s="16"/>
      <c r="CE51" s="25">
        <v>1707683</v>
      </c>
    </row>
    <row r="52" spans="1:83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1707684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328">
        <v>755</v>
      </c>
      <c r="D59" s="328">
        <v>0</v>
      </c>
      <c r="E59" s="328">
        <v>3096</v>
      </c>
      <c r="F59" s="328">
        <v>0</v>
      </c>
      <c r="G59" s="328">
        <v>0</v>
      </c>
      <c r="H59" s="328">
        <v>0</v>
      </c>
      <c r="I59" s="328">
        <v>0</v>
      </c>
      <c r="J59" s="328">
        <v>298</v>
      </c>
      <c r="K59" s="328">
        <v>0</v>
      </c>
      <c r="L59" s="328">
        <v>0</v>
      </c>
      <c r="M59" s="328">
        <v>0</v>
      </c>
      <c r="N59" s="328">
        <v>0</v>
      </c>
      <c r="O59" s="328">
        <v>165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89552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328">
        <v>10.4</v>
      </c>
      <c r="D60" s="328">
        <v>0</v>
      </c>
      <c r="E60" s="328">
        <v>36.6</v>
      </c>
      <c r="F60" s="328">
        <v>0</v>
      </c>
      <c r="G60" s="328">
        <v>0</v>
      </c>
      <c r="H60" s="328">
        <v>0</v>
      </c>
      <c r="I60" s="328">
        <v>0</v>
      </c>
      <c r="J60" s="328">
        <v>0</v>
      </c>
      <c r="K60" s="328">
        <v>0</v>
      </c>
      <c r="L60" s="328">
        <v>0</v>
      </c>
      <c r="M60" s="328">
        <v>0</v>
      </c>
      <c r="N60" s="328">
        <v>0</v>
      </c>
      <c r="O60" s="328">
        <v>0</v>
      </c>
      <c r="P60" s="328">
        <v>10.71</v>
      </c>
      <c r="Q60" s="328">
        <v>1.49</v>
      </c>
      <c r="R60" s="328">
        <v>4.37</v>
      </c>
      <c r="S60" s="328">
        <v>0</v>
      </c>
      <c r="T60" s="328">
        <v>4.0999999999999996</v>
      </c>
      <c r="U60" s="328">
        <v>17.850000000000001</v>
      </c>
      <c r="V60" s="328">
        <v>5.91</v>
      </c>
      <c r="W60" s="328">
        <v>0</v>
      </c>
      <c r="X60" s="328">
        <v>0</v>
      </c>
      <c r="Y60" s="328">
        <v>17.05</v>
      </c>
      <c r="Z60" s="328">
        <v>0</v>
      </c>
      <c r="AA60" s="328">
        <v>1.53</v>
      </c>
      <c r="AB60" s="328">
        <v>8.2799999999999994</v>
      </c>
      <c r="AC60" s="328">
        <v>7.28</v>
      </c>
      <c r="AD60" s="328">
        <v>0</v>
      </c>
      <c r="AE60" s="328">
        <v>13.71</v>
      </c>
      <c r="AF60" s="328">
        <v>0</v>
      </c>
      <c r="AG60" s="328">
        <v>20.88</v>
      </c>
      <c r="AH60" s="328">
        <v>0</v>
      </c>
      <c r="AI60" s="328">
        <v>0</v>
      </c>
      <c r="AJ60" s="328">
        <v>3.68</v>
      </c>
      <c r="AK60" s="328">
        <v>0</v>
      </c>
      <c r="AL60" s="328">
        <v>0</v>
      </c>
      <c r="AM60" s="328">
        <v>0</v>
      </c>
      <c r="AN60" s="328">
        <v>0</v>
      </c>
      <c r="AO60" s="328">
        <v>0</v>
      </c>
      <c r="AP60" s="328">
        <v>0</v>
      </c>
      <c r="AQ60" s="328">
        <v>0</v>
      </c>
      <c r="AR60" s="328">
        <v>0</v>
      </c>
      <c r="AS60" s="328">
        <v>0</v>
      </c>
      <c r="AT60" s="328">
        <v>0</v>
      </c>
      <c r="AU60" s="328">
        <v>0</v>
      </c>
      <c r="AV60" s="328">
        <v>0</v>
      </c>
      <c r="AW60" s="328">
        <v>0</v>
      </c>
      <c r="AX60" s="328">
        <v>0</v>
      </c>
      <c r="AY60" s="328">
        <v>7.88</v>
      </c>
      <c r="AZ60" s="328">
        <v>0</v>
      </c>
      <c r="BA60" s="328">
        <v>3.46</v>
      </c>
      <c r="BB60" s="328">
        <v>1.1499999999999999</v>
      </c>
      <c r="BC60" s="328">
        <v>0</v>
      </c>
      <c r="BD60" s="328">
        <v>0</v>
      </c>
      <c r="BE60" s="328">
        <v>22.51</v>
      </c>
      <c r="BF60" s="328">
        <v>0</v>
      </c>
      <c r="BG60" s="328">
        <v>0</v>
      </c>
      <c r="BH60" s="328">
        <v>0</v>
      </c>
      <c r="BI60" s="328">
        <v>0</v>
      </c>
      <c r="BJ60" s="328">
        <v>0</v>
      </c>
      <c r="BK60" s="328">
        <v>0</v>
      </c>
      <c r="BL60" s="328">
        <v>0</v>
      </c>
      <c r="BM60" s="328">
        <v>0</v>
      </c>
      <c r="BN60" s="328">
        <v>3.03</v>
      </c>
      <c r="BO60" s="328">
        <v>0</v>
      </c>
      <c r="BP60" s="328">
        <v>0</v>
      </c>
      <c r="BQ60" s="328">
        <v>0</v>
      </c>
      <c r="BR60" s="328">
        <v>0</v>
      </c>
      <c r="BS60" s="328">
        <v>0</v>
      </c>
      <c r="BT60" s="328">
        <v>4.38</v>
      </c>
      <c r="BU60" s="328">
        <v>0</v>
      </c>
      <c r="BV60" s="328">
        <v>0</v>
      </c>
      <c r="BW60" s="328">
        <v>0</v>
      </c>
      <c r="BX60" s="328">
        <v>0</v>
      </c>
      <c r="BY60" s="328">
        <v>6.33</v>
      </c>
      <c r="BZ60" s="328">
        <v>0</v>
      </c>
      <c r="CA60" s="328">
        <v>0.03</v>
      </c>
      <c r="CB60" s="328">
        <v>0</v>
      </c>
      <c r="CC60" s="328">
        <v>0.14000000000000001</v>
      </c>
      <c r="CD60" s="209" t="s">
        <v>247</v>
      </c>
      <c r="CE60" s="227">
        <v>212.75</v>
      </c>
    </row>
    <row r="61" spans="1:83" x14ac:dyDescent="0.25">
      <c r="A61" s="31" t="s">
        <v>262</v>
      </c>
      <c r="B61" s="16"/>
      <c r="C61" s="328">
        <v>1196004</v>
      </c>
      <c r="D61" s="328">
        <v>0</v>
      </c>
      <c r="E61" s="328">
        <v>3551606</v>
      </c>
      <c r="F61" s="328">
        <v>0</v>
      </c>
      <c r="G61" s="328">
        <v>0</v>
      </c>
      <c r="H61" s="328">
        <v>0</v>
      </c>
      <c r="I61" s="328">
        <v>0</v>
      </c>
      <c r="J61" s="328">
        <v>724</v>
      </c>
      <c r="K61" s="328">
        <v>0</v>
      </c>
      <c r="L61" s="328">
        <v>0</v>
      </c>
      <c r="M61" s="328">
        <v>0</v>
      </c>
      <c r="N61" s="328">
        <v>0</v>
      </c>
      <c r="O61" s="328">
        <v>0</v>
      </c>
      <c r="P61" s="328">
        <v>1120645</v>
      </c>
      <c r="Q61" s="328">
        <v>183865</v>
      </c>
      <c r="R61" s="328">
        <v>1166645</v>
      </c>
      <c r="S61" s="328">
        <v>0</v>
      </c>
      <c r="T61" s="328">
        <v>454589</v>
      </c>
      <c r="U61" s="328">
        <v>1246989</v>
      </c>
      <c r="V61" s="328">
        <v>470219</v>
      </c>
      <c r="W61" s="328">
        <v>0</v>
      </c>
      <c r="X61" s="328">
        <v>0</v>
      </c>
      <c r="Y61" s="328">
        <v>1583958</v>
      </c>
      <c r="Z61" s="328">
        <v>0</v>
      </c>
      <c r="AA61" s="328">
        <v>251732</v>
      </c>
      <c r="AB61" s="328">
        <v>1151287</v>
      </c>
      <c r="AC61" s="328">
        <v>684269</v>
      </c>
      <c r="AD61" s="328">
        <v>0</v>
      </c>
      <c r="AE61" s="328">
        <v>1386318</v>
      </c>
      <c r="AF61" s="328">
        <v>0</v>
      </c>
      <c r="AG61" s="328">
        <v>1848599</v>
      </c>
      <c r="AH61" s="328">
        <v>0</v>
      </c>
      <c r="AI61" s="328">
        <v>0</v>
      </c>
      <c r="AJ61" s="328">
        <v>376133</v>
      </c>
      <c r="AK61" s="328">
        <v>0</v>
      </c>
      <c r="AL61" s="328">
        <v>0</v>
      </c>
      <c r="AM61" s="328">
        <v>0</v>
      </c>
      <c r="AN61" s="328">
        <v>0</v>
      </c>
      <c r="AO61" s="328">
        <v>0</v>
      </c>
      <c r="AP61" s="328">
        <v>0</v>
      </c>
      <c r="AQ61" s="328">
        <v>0</v>
      </c>
      <c r="AR61" s="328">
        <v>0</v>
      </c>
      <c r="AS61" s="328">
        <v>0</v>
      </c>
      <c r="AT61" s="328">
        <v>0</v>
      </c>
      <c r="AU61" s="328">
        <v>0</v>
      </c>
      <c r="AV61" s="328">
        <v>0</v>
      </c>
      <c r="AW61" s="328">
        <v>0</v>
      </c>
      <c r="AX61" s="328">
        <v>0</v>
      </c>
      <c r="AY61" s="328">
        <v>355218</v>
      </c>
      <c r="AZ61" s="328">
        <v>0</v>
      </c>
      <c r="BA61" s="328">
        <v>146409</v>
      </c>
      <c r="BB61" s="328">
        <v>107908</v>
      </c>
      <c r="BC61" s="328">
        <v>0</v>
      </c>
      <c r="BD61" s="328">
        <v>0</v>
      </c>
      <c r="BE61" s="328">
        <v>1238032</v>
      </c>
      <c r="BF61" s="328">
        <v>0</v>
      </c>
      <c r="BG61" s="328">
        <v>0</v>
      </c>
      <c r="BH61" s="328">
        <v>0</v>
      </c>
      <c r="BI61" s="328">
        <v>0</v>
      </c>
      <c r="BJ61" s="328">
        <v>0</v>
      </c>
      <c r="BK61" s="328">
        <v>-12669</v>
      </c>
      <c r="BL61" s="328">
        <v>-40088</v>
      </c>
      <c r="BM61" s="328">
        <v>0</v>
      </c>
      <c r="BN61" s="328">
        <v>599987</v>
      </c>
      <c r="BO61" s="328">
        <v>0</v>
      </c>
      <c r="BP61" s="328">
        <v>0</v>
      </c>
      <c r="BQ61" s="328">
        <v>0</v>
      </c>
      <c r="BR61" s="328">
        <v>0</v>
      </c>
      <c r="BS61" s="328">
        <v>0</v>
      </c>
      <c r="BT61" s="328">
        <v>455526</v>
      </c>
      <c r="BU61" s="328">
        <v>0</v>
      </c>
      <c r="BV61" s="328">
        <v>-5815</v>
      </c>
      <c r="BW61" s="328">
        <v>0</v>
      </c>
      <c r="BX61" s="328">
        <v>0</v>
      </c>
      <c r="BY61" s="328">
        <v>692832</v>
      </c>
      <c r="BZ61" s="328">
        <v>0</v>
      </c>
      <c r="CA61" s="328">
        <v>3029</v>
      </c>
      <c r="CB61" s="328">
        <v>2986</v>
      </c>
      <c r="CC61" s="328">
        <v>8990</v>
      </c>
      <c r="CD61" s="24" t="s">
        <v>247</v>
      </c>
      <c r="CE61" s="25">
        <v>20225927</v>
      </c>
    </row>
    <row r="62" spans="1:83" x14ac:dyDescent="0.25">
      <c r="A62" s="31" t="s">
        <v>10</v>
      </c>
      <c r="B62" s="16"/>
      <c r="C62" s="25">
        <v>127077</v>
      </c>
      <c r="D62" s="25">
        <v>0</v>
      </c>
      <c r="E62" s="25">
        <v>362751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120469</v>
      </c>
      <c r="Q62" s="25">
        <v>17029</v>
      </c>
      <c r="R62" s="25">
        <v>96815</v>
      </c>
      <c r="S62" s="25">
        <v>0</v>
      </c>
      <c r="T62" s="25">
        <v>47234</v>
      </c>
      <c r="U62" s="25">
        <v>136116</v>
      </c>
      <c r="V62" s="25">
        <v>48693</v>
      </c>
      <c r="W62" s="25">
        <v>0</v>
      </c>
      <c r="X62" s="25">
        <v>0</v>
      </c>
      <c r="Y62" s="25">
        <v>161728</v>
      </c>
      <c r="Z62" s="25">
        <v>0</v>
      </c>
      <c r="AA62" s="25">
        <v>19103</v>
      </c>
      <c r="AB62" s="25">
        <v>111116</v>
      </c>
      <c r="AC62" s="25">
        <v>76596</v>
      </c>
      <c r="AD62" s="25">
        <v>0</v>
      </c>
      <c r="AE62" s="25">
        <v>158557</v>
      </c>
      <c r="AF62" s="25">
        <v>0</v>
      </c>
      <c r="AG62" s="25">
        <v>211348</v>
      </c>
      <c r="AH62" s="25">
        <v>0</v>
      </c>
      <c r="AI62" s="25">
        <v>0</v>
      </c>
      <c r="AJ62" s="25">
        <v>38299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35854</v>
      </c>
      <c r="AZ62" s="25">
        <v>0</v>
      </c>
      <c r="BA62" s="25">
        <v>0</v>
      </c>
      <c r="BB62" s="25">
        <v>11562</v>
      </c>
      <c r="BC62" s="25">
        <v>0</v>
      </c>
      <c r="BD62" s="25">
        <v>0</v>
      </c>
      <c r="BE62" s="25">
        <v>138717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74</v>
      </c>
      <c r="BL62" s="25">
        <v>1070</v>
      </c>
      <c r="BM62" s="25">
        <v>0</v>
      </c>
      <c r="BN62" s="25">
        <v>75854</v>
      </c>
      <c r="BO62" s="25">
        <v>1327</v>
      </c>
      <c r="BP62" s="25">
        <v>0</v>
      </c>
      <c r="BQ62" s="25">
        <v>0</v>
      </c>
      <c r="BR62" s="25">
        <v>0</v>
      </c>
      <c r="BS62" s="25">
        <v>0</v>
      </c>
      <c r="BT62" s="25">
        <v>47590</v>
      </c>
      <c r="BU62" s="25">
        <v>0</v>
      </c>
      <c r="BV62" s="25">
        <v>87</v>
      </c>
      <c r="BW62" s="25">
        <v>0</v>
      </c>
      <c r="BX62" s="25">
        <v>0</v>
      </c>
      <c r="BY62" s="25">
        <v>72268</v>
      </c>
      <c r="BZ62" s="25">
        <v>0</v>
      </c>
      <c r="CA62" s="25">
        <v>280</v>
      </c>
      <c r="CB62" s="25">
        <v>0</v>
      </c>
      <c r="CC62" s="25">
        <v>104911</v>
      </c>
      <c r="CD62" s="24" t="s">
        <v>247</v>
      </c>
      <c r="CE62" s="25">
        <v>2222525</v>
      </c>
    </row>
    <row r="63" spans="1:83" x14ac:dyDescent="0.25">
      <c r="A63" s="31" t="s">
        <v>263</v>
      </c>
      <c r="B63" s="16"/>
      <c r="C63" s="328">
        <v>0</v>
      </c>
      <c r="D63" s="328">
        <v>0</v>
      </c>
      <c r="E63" s="328">
        <v>13761</v>
      </c>
      <c r="F63" s="328">
        <v>0</v>
      </c>
      <c r="G63" s="328">
        <v>0</v>
      </c>
      <c r="H63" s="328">
        <v>0</v>
      </c>
      <c r="I63" s="328">
        <v>0</v>
      </c>
      <c r="J63" s="328">
        <v>0</v>
      </c>
      <c r="K63" s="328">
        <v>0</v>
      </c>
      <c r="L63" s="328">
        <v>0</v>
      </c>
      <c r="M63" s="328">
        <v>0</v>
      </c>
      <c r="N63" s="328">
        <v>0</v>
      </c>
      <c r="O63" s="328">
        <v>0</v>
      </c>
      <c r="P63" s="328">
        <v>32469</v>
      </c>
      <c r="Q63" s="328">
        <v>0</v>
      </c>
      <c r="R63" s="328">
        <v>0</v>
      </c>
      <c r="S63" s="328">
        <v>0</v>
      </c>
      <c r="T63" s="328">
        <v>0</v>
      </c>
      <c r="U63" s="328">
        <v>6166.81</v>
      </c>
      <c r="V63" s="328">
        <v>9600</v>
      </c>
      <c r="W63" s="328">
        <v>0</v>
      </c>
      <c r="X63" s="328">
        <v>0</v>
      </c>
      <c r="Y63" s="328">
        <v>0</v>
      </c>
      <c r="Z63" s="328">
        <v>0</v>
      </c>
      <c r="AA63" s="328">
        <v>0</v>
      </c>
      <c r="AB63" s="328">
        <v>0</v>
      </c>
      <c r="AC63" s="328">
        <v>33019.56</v>
      </c>
      <c r="AD63" s="328">
        <v>0</v>
      </c>
      <c r="AE63" s="328">
        <v>0</v>
      </c>
      <c r="AF63" s="328">
        <v>0</v>
      </c>
      <c r="AG63" s="328">
        <v>2293593.6299999994</v>
      </c>
      <c r="AH63" s="328">
        <v>0</v>
      </c>
      <c r="AI63" s="328">
        <v>0</v>
      </c>
      <c r="AJ63" s="328">
        <v>371594.81</v>
      </c>
      <c r="AK63" s="328">
        <v>0</v>
      </c>
      <c r="AL63" s="328">
        <v>0</v>
      </c>
      <c r="AM63" s="328">
        <v>0</v>
      </c>
      <c r="AN63" s="328">
        <v>0</v>
      </c>
      <c r="AO63" s="328">
        <v>0</v>
      </c>
      <c r="AP63" s="328">
        <v>0</v>
      </c>
      <c r="AQ63" s="328">
        <v>0</v>
      </c>
      <c r="AR63" s="328">
        <v>0</v>
      </c>
      <c r="AS63" s="328">
        <v>0</v>
      </c>
      <c r="AT63" s="328">
        <v>0</v>
      </c>
      <c r="AU63" s="328">
        <v>0</v>
      </c>
      <c r="AV63" s="328">
        <v>0</v>
      </c>
      <c r="AW63" s="328">
        <v>0</v>
      </c>
      <c r="AX63" s="328">
        <v>0</v>
      </c>
      <c r="AY63" s="328">
        <v>0</v>
      </c>
      <c r="AZ63" s="328">
        <v>0</v>
      </c>
      <c r="BA63" s="328">
        <v>0</v>
      </c>
      <c r="BB63" s="328">
        <v>0</v>
      </c>
      <c r="BC63" s="328">
        <v>0</v>
      </c>
      <c r="BD63" s="328">
        <v>0</v>
      </c>
      <c r="BE63" s="328">
        <v>3998.29</v>
      </c>
      <c r="BF63" s="328">
        <v>0</v>
      </c>
      <c r="BG63" s="328">
        <v>0</v>
      </c>
      <c r="BH63" s="328">
        <v>0</v>
      </c>
      <c r="BI63" s="328">
        <v>0</v>
      </c>
      <c r="BJ63" s="328">
        <v>0</v>
      </c>
      <c r="BK63" s="328">
        <v>0</v>
      </c>
      <c r="BL63" s="328">
        <v>0</v>
      </c>
      <c r="BM63" s="328">
        <v>0</v>
      </c>
      <c r="BN63" s="328">
        <v>223850.46</v>
      </c>
      <c r="BO63" s="328">
        <v>0</v>
      </c>
      <c r="BP63" s="328">
        <v>0</v>
      </c>
      <c r="BQ63" s="328">
        <v>0</v>
      </c>
      <c r="BR63" s="328">
        <v>0</v>
      </c>
      <c r="BS63" s="328">
        <v>0</v>
      </c>
      <c r="BT63" s="328">
        <v>-1314</v>
      </c>
      <c r="BU63" s="328">
        <v>0</v>
      </c>
      <c r="BV63" s="328">
        <v>0</v>
      </c>
      <c r="BW63" s="328">
        <v>1384002.23</v>
      </c>
      <c r="BX63" s="328">
        <v>0</v>
      </c>
      <c r="BY63" s="328">
        <v>0</v>
      </c>
      <c r="BZ63" s="328">
        <v>0</v>
      </c>
      <c r="CA63" s="328">
        <v>0</v>
      </c>
      <c r="CB63" s="328">
        <v>0</v>
      </c>
      <c r="CC63" s="328">
        <v>14319.41</v>
      </c>
      <c r="CD63" s="24" t="s">
        <v>247</v>
      </c>
      <c r="CE63" s="25">
        <v>4385061.1999999993</v>
      </c>
    </row>
    <row r="64" spans="1:83" x14ac:dyDescent="0.25">
      <c r="A64" s="31" t="s">
        <v>264</v>
      </c>
      <c r="B64" s="16"/>
      <c r="C64" s="328">
        <v>57397</v>
      </c>
      <c r="D64" s="328">
        <v>0</v>
      </c>
      <c r="E64" s="328">
        <v>220291</v>
      </c>
      <c r="F64" s="328">
        <v>0</v>
      </c>
      <c r="G64" s="328">
        <v>0</v>
      </c>
      <c r="H64" s="328">
        <v>0</v>
      </c>
      <c r="I64" s="328">
        <v>0</v>
      </c>
      <c r="J64" s="328">
        <v>109</v>
      </c>
      <c r="K64" s="328">
        <v>0</v>
      </c>
      <c r="L64" s="328">
        <v>0</v>
      </c>
      <c r="M64" s="328">
        <v>0</v>
      </c>
      <c r="N64" s="328">
        <v>0</v>
      </c>
      <c r="O64" s="328">
        <v>0</v>
      </c>
      <c r="P64" s="328">
        <v>1074353</v>
      </c>
      <c r="Q64" s="328">
        <v>4701</v>
      </c>
      <c r="R64" s="328">
        <v>41325</v>
      </c>
      <c r="S64" s="328">
        <v>13390</v>
      </c>
      <c r="T64" s="328">
        <v>87669</v>
      </c>
      <c r="U64" s="328">
        <v>552670</v>
      </c>
      <c r="V64" s="328">
        <v>42050</v>
      </c>
      <c r="W64" s="328">
        <v>0</v>
      </c>
      <c r="X64" s="328">
        <v>0</v>
      </c>
      <c r="Y64" s="328">
        <v>150080</v>
      </c>
      <c r="Z64" s="328">
        <v>0</v>
      </c>
      <c r="AA64" s="328">
        <v>58895</v>
      </c>
      <c r="AB64" s="328">
        <v>2626037</v>
      </c>
      <c r="AC64" s="328">
        <v>64394</v>
      </c>
      <c r="AD64" s="328">
        <v>0</v>
      </c>
      <c r="AE64" s="328">
        <v>21156</v>
      </c>
      <c r="AF64" s="328">
        <v>0</v>
      </c>
      <c r="AG64" s="328">
        <v>200392</v>
      </c>
      <c r="AH64" s="328">
        <v>0</v>
      </c>
      <c r="AI64" s="328">
        <v>0</v>
      </c>
      <c r="AJ64" s="328">
        <v>95579</v>
      </c>
      <c r="AK64" s="328">
        <v>0</v>
      </c>
      <c r="AL64" s="328">
        <v>0</v>
      </c>
      <c r="AM64" s="328">
        <v>0</v>
      </c>
      <c r="AN64" s="328">
        <v>0</v>
      </c>
      <c r="AO64" s="328">
        <v>0</v>
      </c>
      <c r="AP64" s="328">
        <v>0</v>
      </c>
      <c r="AQ64" s="328">
        <v>0</v>
      </c>
      <c r="AR64" s="328">
        <v>0</v>
      </c>
      <c r="AS64" s="328">
        <v>0</v>
      </c>
      <c r="AT64" s="328">
        <v>0</v>
      </c>
      <c r="AU64" s="328">
        <v>0</v>
      </c>
      <c r="AV64" s="328">
        <v>0</v>
      </c>
      <c r="AW64" s="328">
        <v>0</v>
      </c>
      <c r="AX64" s="328">
        <v>0</v>
      </c>
      <c r="AY64" s="328">
        <v>91821</v>
      </c>
      <c r="AZ64" s="328">
        <v>0</v>
      </c>
      <c r="BA64" s="328">
        <v>19115</v>
      </c>
      <c r="BB64" s="328">
        <v>2199</v>
      </c>
      <c r="BC64" s="328">
        <v>0</v>
      </c>
      <c r="BD64" s="328">
        <v>-3619</v>
      </c>
      <c r="BE64" s="328">
        <v>104434</v>
      </c>
      <c r="BF64" s="328">
        <v>0</v>
      </c>
      <c r="BG64" s="328">
        <v>0</v>
      </c>
      <c r="BH64" s="328">
        <v>0</v>
      </c>
      <c r="BI64" s="328">
        <v>0</v>
      </c>
      <c r="BJ64" s="328">
        <v>0</v>
      </c>
      <c r="BK64" s="328">
        <v>0</v>
      </c>
      <c r="BL64" s="328">
        <v>30</v>
      </c>
      <c r="BM64" s="328">
        <v>0</v>
      </c>
      <c r="BN64" s="328">
        <v>30187</v>
      </c>
      <c r="BO64" s="328">
        <v>893</v>
      </c>
      <c r="BP64" s="328">
        <v>0</v>
      </c>
      <c r="BQ64" s="328">
        <v>0</v>
      </c>
      <c r="BR64" s="328">
        <v>0</v>
      </c>
      <c r="BS64" s="328">
        <v>0</v>
      </c>
      <c r="BT64" s="328">
        <v>6838</v>
      </c>
      <c r="BU64" s="328">
        <v>0</v>
      </c>
      <c r="BV64" s="328">
        <v>30</v>
      </c>
      <c r="BW64" s="328">
        <v>0</v>
      </c>
      <c r="BX64" s="328">
        <v>0</v>
      </c>
      <c r="BY64" s="328">
        <v>898</v>
      </c>
      <c r="BZ64" s="328">
        <v>0</v>
      </c>
      <c r="CA64" s="328">
        <v>65</v>
      </c>
      <c r="CB64" s="328">
        <v>0</v>
      </c>
      <c r="CC64" s="328">
        <v>-3852</v>
      </c>
      <c r="CD64" s="24" t="s">
        <v>247</v>
      </c>
      <c r="CE64" s="25">
        <v>5559527</v>
      </c>
    </row>
    <row r="65" spans="1:83" x14ac:dyDescent="0.25">
      <c r="A65" s="31" t="s">
        <v>265</v>
      </c>
      <c r="B65" s="16"/>
      <c r="C65" s="328">
        <v>0</v>
      </c>
      <c r="D65" s="328">
        <v>0</v>
      </c>
      <c r="E65" s="328">
        <v>0</v>
      </c>
      <c r="F65" s="328">
        <v>0</v>
      </c>
      <c r="G65" s="328">
        <v>0</v>
      </c>
      <c r="H65" s="328">
        <v>0</v>
      </c>
      <c r="I65" s="328">
        <v>0</v>
      </c>
      <c r="J65" s="328">
        <v>0</v>
      </c>
      <c r="K65" s="328">
        <v>0</v>
      </c>
      <c r="L65" s="328">
        <v>0</v>
      </c>
      <c r="M65" s="328">
        <v>0</v>
      </c>
      <c r="N65" s="328">
        <v>0</v>
      </c>
      <c r="O65" s="328">
        <v>0</v>
      </c>
      <c r="P65" s="328">
        <v>0</v>
      </c>
      <c r="Q65" s="328">
        <v>0</v>
      </c>
      <c r="R65" s="328">
        <v>0</v>
      </c>
      <c r="S65" s="328">
        <v>0</v>
      </c>
      <c r="T65" s="328">
        <v>0</v>
      </c>
      <c r="U65" s="328">
        <v>0</v>
      </c>
      <c r="V65" s="328">
        <v>0</v>
      </c>
      <c r="W65" s="328">
        <v>0</v>
      </c>
      <c r="X65" s="328">
        <v>0</v>
      </c>
      <c r="Y65" s="328">
        <v>0</v>
      </c>
      <c r="Z65" s="328">
        <v>0</v>
      </c>
      <c r="AA65" s="328">
        <v>0</v>
      </c>
      <c r="AB65" s="328">
        <v>0</v>
      </c>
      <c r="AC65" s="328">
        <v>0</v>
      </c>
      <c r="AD65" s="328">
        <v>0</v>
      </c>
      <c r="AE65" s="328">
        <v>0</v>
      </c>
      <c r="AF65" s="328">
        <v>0</v>
      </c>
      <c r="AG65" s="328">
        <v>0</v>
      </c>
      <c r="AH65" s="328">
        <v>0</v>
      </c>
      <c r="AI65" s="328">
        <v>0</v>
      </c>
      <c r="AJ65" s="328">
        <v>0</v>
      </c>
      <c r="AK65" s="328">
        <v>0</v>
      </c>
      <c r="AL65" s="328">
        <v>0</v>
      </c>
      <c r="AM65" s="328">
        <v>0</v>
      </c>
      <c r="AN65" s="328">
        <v>0</v>
      </c>
      <c r="AO65" s="328">
        <v>0</v>
      </c>
      <c r="AP65" s="328">
        <v>0</v>
      </c>
      <c r="AQ65" s="328">
        <v>0</v>
      </c>
      <c r="AR65" s="328">
        <v>0</v>
      </c>
      <c r="AS65" s="328">
        <v>0</v>
      </c>
      <c r="AT65" s="328">
        <v>0</v>
      </c>
      <c r="AU65" s="328">
        <v>0</v>
      </c>
      <c r="AV65" s="328">
        <v>0</v>
      </c>
      <c r="AW65" s="328">
        <v>0</v>
      </c>
      <c r="AX65" s="328">
        <v>0</v>
      </c>
      <c r="AY65" s="328">
        <v>0</v>
      </c>
      <c r="AZ65" s="328">
        <v>0</v>
      </c>
      <c r="BA65" s="328">
        <v>0</v>
      </c>
      <c r="BB65" s="328">
        <v>0</v>
      </c>
      <c r="BC65" s="328">
        <v>0</v>
      </c>
      <c r="BD65" s="328">
        <v>0</v>
      </c>
      <c r="BE65" s="328">
        <v>0</v>
      </c>
      <c r="BF65" s="328">
        <v>0</v>
      </c>
      <c r="BG65" s="328">
        <v>0</v>
      </c>
      <c r="BH65" s="328">
        <v>0</v>
      </c>
      <c r="BI65" s="328">
        <v>0</v>
      </c>
      <c r="BJ65" s="328">
        <v>0</v>
      </c>
      <c r="BK65" s="328">
        <v>0</v>
      </c>
      <c r="BL65" s="328">
        <v>0</v>
      </c>
      <c r="BM65" s="328">
        <v>0</v>
      </c>
      <c r="BN65" s="328">
        <v>0</v>
      </c>
      <c r="BO65" s="328">
        <v>0</v>
      </c>
      <c r="BP65" s="328">
        <v>0</v>
      </c>
      <c r="BQ65" s="328">
        <v>0</v>
      </c>
      <c r="BR65" s="328">
        <v>0</v>
      </c>
      <c r="BS65" s="328">
        <v>0</v>
      </c>
      <c r="BT65" s="328">
        <v>0</v>
      </c>
      <c r="BU65" s="328">
        <v>0</v>
      </c>
      <c r="BV65" s="328">
        <v>0</v>
      </c>
      <c r="BW65" s="328">
        <v>0</v>
      </c>
      <c r="BX65" s="328">
        <v>0</v>
      </c>
      <c r="BY65" s="328">
        <v>0</v>
      </c>
      <c r="BZ65" s="328">
        <v>0</v>
      </c>
      <c r="CA65" s="328">
        <v>0</v>
      </c>
      <c r="CB65" s="328">
        <v>0</v>
      </c>
      <c r="CC65" s="328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328">
        <v>102398</v>
      </c>
      <c r="D66" s="328">
        <v>0</v>
      </c>
      <c r="E66" s="328">
        <v>679500</v>
      </c>
      <c r="F66" s="328">
        <v>0</v>
      </c>
      <c r="G66" s="328">
        <v>0</v>
      </c>
      <c r="H66" s="328">
        <v>0</v>
      </c>
      <c r="I66" s="328">
        <v>0</v>
      </c>
      <c r="J66" s="328">
        <v>116</v>
      </c>
      <c r="K66" s="328">
        <v>0</v>
      </c>
      <c r="L66" s="328">
        <v>0</v>
      </c>
      <c r="M66" s="328">
        <v>0</v>
      </c>
      <c r="N66" s="328">
        <v>0</v>
      </c>
      <c r="O66" s="328">
        <v>0</v>
      </c>
      <c r="P66" s="328">
        <v>107599</v>
      </c>
      <c r="Q66" s="328">
        <v>7</v>
      </c>
      <c r="R66" s="328">
        <v>39001</v>
      </c>
      <c r="S66" s="328">
        <v>64382</v>
      </c>
      <c r="T66" s="328">
        <v>0</v>
      </c>
      <c r="U66" s="328">
        <v>389209</v>
      </c>
      <c r="V66" s="328">
        <v>1335</v>
      </c>
      <c r="W66" s="328">
        <v>0</v>
      </c>
      <c r="X66" s="328">
        <v>0</v>
      </c>
      <c r="Y66" s="328">
        <v>669272</v>
      </c>
      <c r="Z66" s="328">
        <v>0</v>
      </c>
      <c r="AA66" s="328">
        <v>16350</v>
      </c>
      <c r="AB66" s="328">
        <v>47702</v>
      </c>
      <c r="AC66" s="328">
        <v>2365</v>
      </c>
      <c r="AD66" s="328">
        <v>0</v>
      </c>
      <c r="AE66" s="328">
        <v>27034</v>
      </c>
      <c r="AF66" s="328">
        <v>0</v>
      </c>
      <c r="AG66" s="328">
        <v>69131</v>
      </c>
      <c r="AH66" s="328">
        <v>0</v>
      </c>
      <c r="AI66" s="328">
        <v>0</v>
      </c>
      <c r="AJ66" s="328">
        <v>4806</v>
      </c>
      <c r="AK66" s="328">
        <v>0</v>
      </c>
      <c r="AL66" s="328">
        <v>0</v>
      </c>
      <c r="AM66" s="328">
        <v>0</v>
      </c>
      <c r="AN66" s="328">
        <v>0</v>
      </c>
      <c r="AO66" s="328">
        <v>0</v>
      </c>
      <c r="AP66" s="328">
        <v>0</v>
      </c>
      <c r="AQ66" s="328">
        <v>0</v>
      </c>
      <c r="AR66" s="328">
        <v>0</v>
      </c>
      <c r="AS66" s="328">
        <v>0</v>
      </c>
      <c r="AT66" s="328">
        <v>0</v>
      </c>
      <c r="AU66" s="328">
        <v>0</v>
      </c>
      <c r="AV66" s="328">
        <v>0</v>
      </c>
      <c r="AW66" s="328">
        <v>0</v>
      </c>
      <c r="AX66" s="328">
        <v>0</v>
      </c>
      <c r="AY66" s="328">
        <v>325319</v>
      </c>
      <c r="AZ66" s="328">
        <v>0</v>
      </c>
      <c r="BA66" s="328">
        <v>186</v>
      </c>
      <c r="BB66" s="328">
        <v>835</v>
      </c>
      <c r="BC66" s="328">
        <v>0</v>
      </c>
      <c r="BD66" s="328">
        <v>2911</v>
      </c>
      <c r="BE66" s="328">
        <v>134324</v>
      </c>
      <c r="BF66" s="328">
        <v>0</v>
      </c>
      <c r="BG66" s="328">
        <v>0</v>
      </c>
      <c r="BH66" s="328">
        <v>32180</v>
      </c>
      <c r="BI66" s="328">
        <v>0</v>
      </c>
      <c r="BJ66" s="328">
        <v>506</v>
      </c>
      <c r="BK66" s="328">
        <v>0</v>
      </c>
      <c r="BL66" s="328">
        <v>0</v>
      </c>
      <c r="BM66" s="328">
        <v>0</v>
      </c>
      <c r="BN66" s="328">
        <v>30700</v>
      </c>
      <c r="BO66" s="328">
        <v>1907</v>
      </c>
      <c r="BP66" s="328">
        <v>0</v>
      </c>
      <c r="BQ66" s="328">
        <v>0</v>
      </c>
      <c r="BR66" s="328">
        <v>0</v>
      </c>
      <c r="BS66" s="328">
        <v>0</v>
      </c>
      <c r="BT66" s="328">
        <v>930</v>
      </c>
      <c r="BU66" s="328">
        <v>0</v>
      </c>
      <c r="BV66" s="328">
        <v>23</v>
      </c>
      <c r="BW66" s="328">
        <v>0</v>
      </c>
      <c r="BX66" s="328">
        <v>0</v>
      </c>
      <c r="BY66" s="328">
        <v>363820</v>
      </c>
      <c r="BZ66" s="328">
        <v>0</v>
      </c>
      <c r="CA66" s="328">
        <v>219858</v>
      </c>
      <c r="CB66" s="328">
        <v>0</v>
      </c>
      <c r="CC66" s="328">
        <v>0</v>
      </c>
      <c r="CD66" s="24" t="s">
        <v>247</v>
      </c>
      <c r="CE66" s="25">
        <v>3333706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32492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82212</v>
      </c>
      <c r="Q67" s="25">
        <v>0</v>
      </c>
      <c r="R67" s="25">
        <v>0</v>
      </c>
      <c r="S67" s="25">
        <v>0</v>
      </c>
      <c r="T67" s="25">
        <v>0</v>
      </c>
      <c r="U67" s="25">
        <v>20180</v>
      </c>
      <c r="V67" s="25">
        <v>15337</v>
      </c>
      <c r="W67" s="25">
        <v>0</v>
      </c>
      <c r="X67" s="25">
        <v>0</v>
      </c>
      <c r="Y67" s="25">
        <v>165500</v>
      </c>
      <c r="Z67" s="25">
        <v>0</v>
      </c>
      <c r="AA67" s="25">
        <v>3826</v>
      </c>
      <c r="AB67" s="25">
        <v>5897</v>
      </c>
      <c r="AC67" s="25">
        <v>13487</v>
      </c>
      <c r="AD67" s="25">
        <v>0</v>
      </c>
      <c r="AE67" s="25">
        <v>7118</v>
      </c>
      <c r="AF67" s="25">
        <v>0</v>
      </c>
      <c r="AG67" s="25">
        <v>25880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2714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230836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761964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110721</v>
      </c>
      <c r="BZ67" s="25">
        <v>0</v>
      </c>
      <c r="CA67" s="25">
        <v>0</v>
      </c>
      <c r="CB67" s="25">
        <v>0</v>
      </c>
      <c r="CC67" s="25">
        <v>229519</v>
      </c>
      <c r="CD67" s="24" t="s">
        <v>247</v>
      </c>
      <c r="CE67" s="25">
        <v>1707683</v>
      </c>
    </row>
    <row r="68" spans="1:83" x14ac:dyDescent="0.25">
      <c r="A68" s="31" t="s">
        <v>267</v>
      </c>
      <c r="B68" s="25"/>
      <c r="C68" s="328">
        <v>0</v>
      </c>
      <c r="D68" s="328">
        <v>0</v>
      </c>
      <c r="E68" s="328">
        <v>0</v>
      </c>
      <c r="F68" s="328">
        <v>0</v>
      </c>
      <c r="G68" s="328">
        <v>0</v>
      </c>
      <c r="H68" s="328">
        <v>0</v>
      </c>
      <c r="I68" s="328">
        <v>0</v>
      </c>
      <c r="J68" s="328">
        <v>0</v>
      </c>
      <c r="K68" s="328">
        <v>0</v>
      </c>
      <c r="L68" s="328">
        <v>0</v>
      </c>
      <c r="M68" s="328">
        <v>0</v>
      </c>
      <c r="N68" s="328">
        <v>0</v>
      </c>
      <c r="O68" s="328">
        <v>0</v>
      </c>
      <c r="P68" s="328">
        <v>0</v>
      </c>
      <c r="Q68" s="328">
        <v>0</v>
      </c>
      <c r="R68" s="328">
        <v>0</v>
      </c>
      <c r="S68" s="328">
        <v>0</v>
      </c>
      <c r="T68" s="328">
        <v>0</v>
      </c>
      <c r="U68" s="328">
        <v>39656</v>
      </c>
      <c r="V68" s="328">
        <v>0</v>
      </c>
      <c r="W68" s="328">
        <v>0</v>
      </c>
      <c r="X68" s="328">
        <v>0</v>
      </c>
      <c r="Y68" s="328">
        <v>29501</v>
      </c>
      <c r="Z68" s="328">
        <v>0</v>
      </c>
      <c r="AA68" s="328">
        <v>0</v>
      </c>
      <c r="AB68" s="328">
        <v>102683</v>
      </c>
      <c r="AC68" s="328">
        <v>0</v>
      </c>
      <c r="AD68" s="328">
        <v>0</v>
      </c>
      <c r="AE68" s="328">
        <v>0</v>
      </c>
      <c r="AF68" s="328">
        <v>0</v>
      </c>
      <c r="AG68" s="328">
        <v>0</v>
      </c>
      <c r="AH68" s="328">
        <v>0</v>
      </c>
      <c r="AI68" s="328">
        <v>0</v>
      </c>
      <c r="AJ68" s="328">
        <v>0</v>
      </c>
      <c r="AK68" s="328">
        <v>0</v>
      </c>
      <c r="AL68" s="328">
        <v>0</v>
      </c>
      <c r="AM68" s="328">
        <v>0</v>
      </c>
      <c r="AN68" s="328">
        <v>0</v>
      </c>
      <c r="AO68" s="328">
        <v>0</v>
      </c>
      <c r="AP68" s="328">
        <v>0</v>
      </c>
      <c r="AQ68" s="328">
        <v>0</v>
      </c>
      <c r="AR68" s="328">
        <v>0</v>
      </c>
      <c r="AS68" s="328">
        <v>0</v>
      </c>
      <c r="AT68" s="328">
        <v>0</v>
      </c>
      <c r="AU68" s="328">
        <v>0</v>
      </c>
      <c r="AV68" s="328">
        <v>0</v>
      </c>
      <c r="AW68" s="328">
        <v>0</v>
      </c>
      <c r="AX68" s="328">
        <v>0</v>
      </c>
      <c r="AY68" s="328">
        <v>0</v>
      </c>
      <c r="AZ68" s="328">
        <v>0</v>
      </c>
      <c r="BA68" s="328">
        <v>0</v>
      </c>
      <c r="BB68" s="328">
        <v>0</v>
      </c>
      <c r="BC68" s="328">
        <v>0</v>
      </c>
      <c r="BD68" s="328">
        <v>0</v>
      </c>
      <c r="BE68" s="328">
        <v>0</v>
      </c>
      <c r="BF68" s="328">
        <v>0</v>
      </c>
      <c r="BG68" s="328">
        <v>572</v>
      </c>
      <c r="BH68" s="328">
        <v>0</v>
      </c>
      <c r="BI68" s="328">
        <v>0</v>
      </c>
      <c r="BJ68" s="328">
        <v>0</v>
      </c>
      <c r="BK68" s="328">
        <v>0</v>
      </c>
      <c r="BL68" s="328">
        <v>0</v>
      </c>
      <c r="BM68" s="328">
        <v>0</v>
      </c>
      <c r="BN68" s="328">
        <v>196662</v>
      </c>
      <c r="BO68" s="328">
        <v>0</v>
      </c>
      <c r="BP68" s="328">
        <v>0</v>
      </c>
      <c r="BQ68" s="328">
        <v>0</v>
      </c>
      <c r="BR68" s="328">
        <v>0</v>
      </c>
      <c r="BS68" s="328">
        <v>0</v>
      </c>
      <c r="BT68" s="328">
        <v>0</v>
      </c>
      <c r="BU68" s="328">
        <v>0</v>
      </c>
      <c r="BV68" s="328">
        <v>0</v>
      </c>
      <c r="BW68" s="328">
        <v>0</v>
      </c>
      <c r="BX68" s="328">
        <v>0</v>
      </c>
      <c r="BY68" s="328">
        <v>0</v>
      </c>
      <c r="BZ68" s="328">
        <v>0</v>
      </c>
      <c r="CA68" s="328">
        <v>0</v>
      </c>
      <c r="CB68" s="328">
        <v>0</v>
      </c>
      <c r="CC68" s="328">
        <v>0</v>
      </c>
      <c r="CD68" s="24" t="s">
        <v>247</v>
      </c>
      <c r="CE68" s="25">
        <v>369074</v>
      </c>
    </row>
    <row r="69" spans="1:83" x14ac:dyDescent="0.25">
      <c r="A69" s="31" t="s">
        <v>268</v>
      </c>
      <c r="B69" s="16"/>
      <c r="C69" s="25">
        <v>1412108</v>
      </c>
      <c r="D69" s="25">
        <v>0</v>
      </c>
      <c r="E69" s="25">
        <v>3900324</v>
      </c>
      <c r="F69" s="25">
        <v>0</v>
      </c>
      <c r="G69" s="25">
        <v>0</v>
      </c>
      <c r="H69" s="25">
        <v>0</v>
      </c>
      <c r="I69" s="25">
        <v>0</v>
      </c>
      <c r="J69" s="25">
        <v>707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1171144</v>
      </c>
      <c r="Q69" s="25">
        <v>232087</v>
      </c>
      <c r="R69" s="25">
        <v>1152759</v>
      </c>
      <c r="S69" s="25">
        <v>91</v>
      </c>
      <c r="T69" s="25">
        <v>444722</v>
      </c>
      <c r="U69" s="25">
        <v>1424139</v>
      </c>
      <c r="V69" s="25">
        <v>557413</v>
      </c>
      <c r="W69" s="25">
        <v>0</v>
      </c>
      <c r="X69" s="25">
        <v>0</v>
      </c>
      <c r="Y69" s="25">
        <v>1786797</v>
      </c>
      <c r="Z69" s="25">
        <v>0</v>
      </c>
      <c r="AA69" s="25">
        <v>252704</v>
      </c>
      <c r="AB69" s="25">
        <v>1163409</v>
      </c>
      <c r="AC69" s="25">
        <v>676998</v>
      </c>
      <c r="AD69" s="25">
        <v>0</v>
      </c>
      <c r="AE69" s="25">
        <v>1455097</v>
      </c>
      <c r="AF69" s="25">
        <v>0</v>
      </c>
      <c r="AG69" s="25">
        <v>2474074</v>
      </c>
      <c r="AH69" s="25">
        <v>0</v>
      </c>
      <c r="AI69" s="25">
        <v>0</v>
      </c>
      <c r="AJ69" s="25">
        <v>370397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500781</v>
      </c>
      <c r="AZ69" s="25">
        <v>0</v>
      </c>
      <c r="BA69" s="25">
        <v>143032</v>
      </c>
      <c r="BB69" s="25">
        <v>105453</v>
      </c>
      <c r="BC69" s="25">
        <v>0</v>
      </c>
      <c r="BD69" s="25">
        <v>0</v>
      </c>
      <c r="BE69" s="25">
        <v>2265418</v>
      </c>
      <c r="BF69" s="25">
        <v>0</v>
      </c>
      <c r="BG69" s="25">
        <v>27086</v>
      </c>
      <c r="BH69" s="25">
        <v>6232</v>
      </c>
      <c r="BI69" s="25">
        <v>0</v>
      </c>
      <c r="BJ69" s="25">
        <v>0</v>
      </c>
      <c r="BK69" s="25">
        <v>-12377</v>
      </c>
      <c r="BL69" s="25">
        <v>-39163</v>
      </c>
      <c r="BM69" s="25">
        <v>0</v>
      </c>
      <c r="BN69" s="25">
        <v>1039333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459034</v>
      </c>
      <c r="BU69" s="25">
        <v>0</v>
      </c>
      <c r="BV69" s="25">
        <v>-5681</v>
      </c>
      <c r="BW69" s="25">
        <v>0</v>
      </c>
      <c r="BX69" s="25">
        <v>0</v>
      </c>
      <c r="BY69" s="25">
        <v>925417</v>
      </c>
      <c r="BZ69" s="25">
        <v>0</v>
      </c>
      <c r="CA69" s="25">
        <v>2710</v>
      </c>
      <c r="CB69" s="25">
        <v>2917</v>
      </c>
      <c r="CC69" s="25">
        <v>19423</v>
      </c>
      <c r="CD69" s="25">
        <v>0</v>
      </c>
      <c r="CE69" s="25">
        <v>23914585</v>
      </c>
    </row>
    <row r="70" spans="1:83" x14ac:dyDescent="0.25">
      <c r="A70" s="26" t="s">
        <v>269</v>
      </c>
      <c r="B70" s="333"/>
      <c r="C70" s="328">
        <v>218</v>
      </c>
      <c r="D70" s="328">
        <v>0</v>
      </c>
      <c r="E70" s="328">
        <v>417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328">
        <v>0</v>
      </c>
      <c r="L70" s="328">
        <v>0</v>
      </c>
      <c r="M70" s="328">
        <v>0</v>
      </c>
      <c r="N70" s="328">
        <v>0</v>
      </c>
      <c r="O70" s="328">
        <v>0</v>
      </c>
      <c r="P70" s="328">
        <v>10</v>
      </c>
      <c r="Q70" s="328">
        <v>0</v>
      </c>
      <c r="R70" s="328">
        <v>0</v>
      </c>
      <c r="S70" s="328">
        <v>0</v>
      </c>
      <c r="T70" s="328">
        <v>618</v>
      </c>
      <c r="U70" s="328">
        <v>124031</v>
      </c>
      <c r="V70" s="328">
        <v>0</v>
      </c>
      <c r="W70" s="328">
        <v>0</v>
      </c>
      <c r="X70" s="328">
        <v>0</v>
      </c>
      <c r="Y70" s="328">
        <v>0</v>
      </c>
      <c r="Z70" s="328">
        <v>0</v>
      </c>
      <c r="AA70" s="328">
        <v>0</v>
      </c>
      <c r="AB70" s="328">
        <v>0</v>
      </c>
      <c r="AC70" s="328">
        <v>0</v>
      </c>
      <c r="AD70" s="328">
        <v>0</v>
      </c>
      <c r="AE70" s="328">
        <v>0</v>
      </c>
      <c r="AF70" s="328">
        <v>0</v>
      </c>
      <c r="AG70" s="328">
        <v>701</v>
      </c>
      <c r="AH70" s="328">
        <v>0</v>
      </c>
      <c r="AI70" s="328">
        <v>0</v>
      </c>
      <c r="AJ70" s="328">
        <v>0</v>
      </c>
      <c r="AK70" s="328">
        <v>0</v>
      </c>
      <c r="AL70" s="328">
        <v>0</v>
      </c>
      <c r="AM70" s="328">
        <v>0</v>
      </c>
      <c r="AN70" s="328">
        <v>0</v>
      </c>
      <c r="AO70" s="328">
        <v>0</v>
      </c>
      <c r="AP70" s="328">
        <v>0</v>
      </c>
      <c r="AQ70" s="328">
        <v>0</v>
      </c>
      <c r="AR70" s="328">
        <v>0</v>
      </c>
      <c r="AS70" s="328">
        <v>0</v>
      </c>
      <c r="AT70" s="328">
        <v>0</v>
      </c>
      <c r="AU70" s="328">
        <v>0</v>
      </c>
      <c r="AV70" s="328">
        <v>0</v>
      </c>
      <c r="AW70" s="328">
        <v>0</v>
      </c>
      <c r="AX70" s="328">
        <v>0</v>
      </c>
      <c r="AY70" s="328">
        <v>0</v>
      </c>
      <c r="AZ70" s="328">
        <v>0</v>
      </c>
      <c r="BA70" s="328">
        <v>0</v>
      </c>
      <c r="BB70" s="328">
        <v>0</v>
      </c>
      <c r="BC70" s="328">
        <v>0</v>
      </c>
      <c r="BD70" s="328">
        <v>0</v>
      </c>
      <c r="BE70" s="328">
        <v>0</v>
      </c>
      <c r="BF70" s="328">
        <v>0</v>
      </c>
      <c r="BG70" s="328">
        <v>0</v>
      </c>
      <c r="BH70" s="328">
        <v>0</v>
      </c>
      <c r="BI70" s="328">
        <v>0</v>
      </c>
      <c r="BJ70" s="328">
        <v>0</v>
      </c>
      <c r="BK70" s="328">
        <v>0</v>
      </c>
      <c r="BL70" s="328">
        <v>0</v>
      </c>
      <c r="BM70" s="328">
        <v>0</v>
      </c>
      <c r="BN70" s="328">
        <v>0</v>
      </c>
      <c r="BO70" s="328">
        <v>0</v>
      </c>
      <c r="BP70" s="328">
        <v>0</v>
      </c>
      <c r="BQ70" s="328">
        <v>0</v>
      </c>
      <c r="BR70" s="328">
        <v>0</v>
      </c>
      <c r="BS70" s="328">
        <v>0</v>
      </c>
      <c r="BT70" s="328">
        <v>0</v>
      </c>
      <c r="BU70" s="328">
        <v>0</v>
      </c>
      <c r="BV70" s="328">
        <v>0</v>
      </c>
      <c r="BW70" s="328">
        <v>0</v>
      </c>
      <c r="BX70" s="328">
        <v>0</v>
      </c>
      <c r="BY70" s="328">
        <v>0</v>
      </c>
      <c r="BZ70" s="328">
        <v>0</v>
      </c>
      <c r="CA70" s="328">
        <v>0</v>
      </c>
      <c r="CB70" s="328">
        <v>0</v>
      </c>
      <c r="CC70" s="328">
        <v>0</v>
      </c>
      <c r="CD70" s="282">
        <v>0</v>
      </c>
      <c r="CE70" s="25">
        <v>125995</v>
      </c>
    </row>
    <row r="71" spans="1:83" x14ac:dyDescent="0.25">
      <c r="A71" s="26" t="s">
        <v>270</v>
      </c>
      <c r="B71" s="333"/>
      <c r="C71" s="328">
        <v>241062</v>
      </c>
      <c r="D71" s="328">
        <v>0</v>
      </c>
      <c r="E71" s="328">
        <v>431116</v>
      </c>
      <c r="F71" s="328">
        <v>0</v>
      </c>
      <c r="G71" s="328">
        <v>0</v>
      </c>
      <c r="H71" s="328">
        <v>0</v>
      </c>
      <c r="I71" s="328">
        <v>0</v>
      </c>
      <c r="J71" s="328">
        <v>0</v>
      </c>
      <c r="K71" s="328">
        <v>0</v>
      </c>
      <c r="L71" s="328">
        <v>0</v>
      </c>
      <c r="M71" s="328">
        <v>0</v>
      </c>
      <c r="N71" s="328">
        <v>0</v>
      </c>
      <c r="O71" s="328">
        <v>0</v>
      </c>
      <c r="P71" s="328">
        <v>33838</v>
      </c>
      <c r="Q71" s="328">
        <v>52463</v>
      </c>
      <c r="R71" s="328">
        <v>0</v>
      </c>
      <c r="S71" s="328">
        <v>0</v>
      </c>
      <c r="T71" s="328">
        <v>0</v>
      </c>
      <c r="U71" s="328">
        <v>15947</v>
      </c>
      <c r="V71" s="328">
        <v>95136</v>
      </c>
      <c r="W71" s="328">
        <v>0</v>
      </c>
      <c r="X71" s="328">
        <v>0</v>
      </c>
      <c r="Y71" s="328">
        <v>0</v>
      </c>
      <c r="Z71" s="328">
        <v>0</v>
      </c>
      <c r="AA71" s="328">
        <v>0</v>
      </c>
      <c r="AB71" s="328">
        <v>0</v>
      </c>
      <c r="AC71" s="328">
        <v>0</v>
      </c>
      <c r="AD71" s="328">
        <v>0</v>
      </c>
      <c r="AE71" s="328">
        <v>0</v>
      </c>
      <c r="AF71" s="328">
        <v>0</v>
      </c>
      <c r="AG71" s="328">
        <v>637776</v>
      </c>
      <c r="AH71" s="328">
        <v>0</v>
      </c>
      <c r="AI71" s="328">
        <v>0</v>
      </c>
      <c r="AJ71" s="328">
        <v>0</v>
      </c>
      <c r="AK71" s="328">
        <v>0</v>
      </c>
      <c r="AL71" s="328">
        <v>0</v>
      </c>
      <c r="AM71" s="328">
        <v>0</v>
      </c>
      <c r="AN71" s="328">
        <v>0</v>
      </c>
      <c r="AO71" s="328">
        <v>0</v>
      </c>
      <c r="AP71" s="328">
        <v>0</v>
      </c>
      <c r="AQ71" s="328">
        <v>0</v>
      </c>
      <c r="AR71" s="328">
        <v>0</v>
      </c>
      <c r="AS71" s="328">
        <v>0</v>
      </c>
      <c r="AT71" s="328">
        <v>0</v>
      </c>
      <c r="AU71" s="328">
        <v>0</v>
      </c>
      <c r="AV71" s="328">
        <v>0</v>
      </c>
      <c r="AW71" s="328">
        <v>0</v>
      </c>
      <c r="AX71" s="328">
        <v>0</v>
      </c>
      <c r="AY71" s="328">
        <v>147026</v>
      </c>
      <c r="AZ71" s="328">
        <v>0</v>
      </c>
      <c r="BA71" s="328">
        <v>0</v>
      </c>
      <c r="BB71" s="328">
        <v>0</v>
      </c>
      <c r="BC71" s="328">
        <v>0</v>
      </c>
      <c r="BD71" s="328">
        <v>0</v>
      </c>
      <c r="BE71" s="328">
        <v>0</v>
      </c>
      <c r="BF71" s="328">
        <v>0</v>
      </c>
      <c r="BG71" s="328">
        <v>0</v>
      </c>
      <c r="BH71" s="328">
        <v>0</v>
      </c>
      <c r="BI71" s="328">
        <v>0</v>
      </c>
      <c r="BJ71" s="328">
        <v>0</v>
      </c>
      <c r="BK71" s="328">
        <v>0</v>
      </c>
      <c r="BL71" s="328">
        <v>0</v>
      </c>
      <c r="BM71" s="328">
        <v>0</v>
      </c>
      <c r="BN71" s="328">
        <v>0</v>
      </c>
      <c r="BO71" s="328">
        <v>0</v>
      </c>
      <c r="BP71" s="328">
        <v>0</v>
      </c>
      <c r="BQ71" s="328">
        <v>0</v>
      </c>
      <c r="BR71" s="328">
        <v>0</v>
      </c>
      <c r="BS71" s="328">
        <v>0</v>
      </c>
      <c r="BT71" s="328">
        <v>0</v>
      </c>
      <c r="BU71" s="328">
        <v>0</v>
      </c>
      <c r="BV71" s="328">
        <v>0</v>
      </c>
      <c r="BW71" s="328">
        <v>0</v>
      </c>
      <c r="BX71" s="328">
        <v>0</v>
      </c>
      <c r="BY71" s="328">
        <v>233385</v>
      </c>
      <c r="BZ71" s="328">
        <v>0</v>
      </c>
      <c r="CA71" s="328">
        <v>0</v>
      </c>
      <c r="CB71" s="328">
        <v>0</v>
      </c>
      <c r="CC71" s="328">
        <v>0</v>
      </c>
      <c r="CD71" s="282">
        <v>0</v>
      </c>
      <c r="CE71" s="25">
        <v>1887749</v>
      </c>
    </row>
    <row r="72" spans="1:83" x14ac:dyDescent="0.25">
      <c r="A72" s="26" t="s">
        <v>271</v>
      </c>
      <c r="B72" s="333"/>
      <c r="C72" s="328">
        <v>0</v>
      </c>
      <c r="D72" s="328">
        <v>0</v>
      </c>
      <c r="E72" s="328">
        <v>40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328">
        <v>0</v>
      </c>
      <c r="L72" s="328">
        <v>0</v>
      </c>
      <c r="M72" s="328">
        <v>0</v>
      </c>
      <c r="N72" s="328">
        <v>0</v>
      </c>
      <c r="O72" s="328">
        <v>0</v>
      </c>
      <c r="P72" s="328">
        <v>0</v>
      </c>
      <c r="Q72" s="328">
        <v>0</v>
      </c>
      <c r="R72" s="328">
        <v>2459</v>
      </c>
      <c r="S72" s="328">
        <v>0</v>
      </c>
      <c r="T72" s="328">
        <v>0</v>
      </c>
      <c r="U72" s="328">
        <v>10533</v>
      </c>
      <c r="V72" s="328">
        <v>0</v>
      </c>
      <c r="W72" s="328">
        <v>0</v>
      </c>
      <c r="X72" s="328">
        <v>0</v>
      </c>
      <c r="Y72" s="328">
        <v>2566</v>
      </c>
      <c r="Z72" s="328">
        <v>0</v>
      </c>
      <c r="AA72" s="328">
        <v>0</v>
      </c>
      <c r="AB72" s="328">
        <v>0</v>
      </c>
      <c r="AC72" s="328">
        <v>149</v>
      </c>
      <c r="AD72" s="328">
        <v>0</v>
      </c>
      <c r="AE72" s="328">
        <v>0</v>
      </c>
      <c r="AF72" s="328">
        <v>0</v>
      </c>
      <c r="AG72" s="328">
        <v>520</v>
      </c>
      <c r="AH72" s="328">
        <v>0</v>
      </c>
      <c r="AI72" s="328">
        <v>0</v>
      </c>
      <c r="AJ72" s="328">
        <v>0</v>
      </c>
      <c r="AK72" s="328">
        <v>0</v>
      </c>
      <c r="AL72" s="328">
        <v>0</v>
      </c>
      <c r="AM72" s="328">
        <v>0</v>
      </c>
      <c r="AN72" s="328">
        <v>0</v>
      </c>
      <c r="AO72" s="328">
        <v>0</v>
      </c>
      <c r="AP72" s="328">
        <v>0</v>
      </c>
      <c r="AQ72" s="328">
        <v>0</v>
      </c>
      <c r="AR72" s="328">
        <v>0</v>
      </c>
      <c r="AS72" s="328">
        <v>0</v>
      </c>
      <c r="AT72" s="328">
        <v>0</v>
      </c>
      <c r="AU72" s="328">
        <v>0</v>
      </c>
      <c r="AV72" s="328">
        <v>0</v>
      </c>
      <c r="AW72" s="328">
        <v>0</v>
      </c>
      <c r="AX72" s="328">
        <v>0</v>
      </c>
      <c r="AY72" s="328">
        <v>125</v>
      </c>
      <c r="AZ72" s="328">
        <v>0</v>
      </c>
      <c r="BA72" s="328">
        <v>0</v>
      </c>
      <c r="BB72" s="328">
        <v>0</v>
      </c>
      <c r="BC72" s="328">
        <v>0</v>
      </c>
      <c r="BD72" s="328">
        <v>0</v>
      </c>
      <c r="BE72" s="328">
        <v>1892</v>
      </c>
      <c r="BF72" s="328">
        <v>0</v>
      </c>
      <c r="BG72" s="328">
        <v>0</v>
      </c>
      <c r="BH72" s="328">
        <v>0</v>
      </c>
      <c r="BI72" s="328">
        <v>0</v>
      </c>
      <c r="BJ72" s="328">
        <v>0</v>
      </c>
      <c r="BK72" s="328">
        <v>0</v>
      </c>
      <c r="BL72" s="328">
        <v>0</v>
      </c>
      <c r="BM72" s="328">
        <v>0</v>
      </c>
      <c r="BN72" s="328">
        <v>14388</v>
      </c>
      <c r="BO72" s="328">
        <v>0</v>
      </c>
      <c r="BP72" s="328">
        <v>0</v>
      </c>
      <c r="BQ72" s="328">
        <v>0</v>
      </c>
      <c r="BR72" s="328">
        <v>0</v>
      </c>
      <c r="BS72" s="328">
        <v>0</v>
      </c>
      <c r="BT72" s="328">
        <v>369</v>
      </c>
      <c r="BU72" s="328">
        <v>0</v>
      </c>
      <c r="BV72" s="328">
        <v>0</v>
      </c>
      <c r="BW72" s="328">
        <v>0</v>
      </c>
      <c r="BX72" s="328">
        <v>0</v>
      </c>
      <c r="BY72" s="328">
        <v>0</v>
      </c>
      <c r="BZ72" s="328">
        <v>0</v>
      </c>
      <c r="CA72" s="328">
        <v>0</v>
      </c>
      <c r="CB72" s="328">
        <v>0</v>
      </c>
      <c r="CC72" s="328">
        <v>0</v>
      </c>
      <c r="CD72" s="282">
        <v>0</v>
      </c>
      <c r="CE72" s="25">
        <v>33041</v>
      </c>
    </row>
    <row r="73" spans="1:83" x14ac:dyDescent="0.25">
      <c r="A73" s="26" t="s">
        <v>272</v>
      </c>
      <c r="B73" s="333"/>
      <c r="C73" s="328">
        <v>0</v>
      </c>
      <c r="D73" s="328">
        <v>0</v>
      </c>
      <c r="E73" s="328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328">
        <v>0</v>
      </c>
      <c r="L73" s="328">
        <v>0</v>
      </c>
      <c r="M73" s="328">
        <v>0</v>
      </c>
      <c r="N73" s="328">
        <v>0</v>
      </c>
      <c r="O73" s="328">
        <v>0</v>
      </c>
      <c r="P73" s="328">
        <v>0</v>
      </c>
      <c r="Q73" s="328">
        <v>0</v>
      </c>
      <c r="R73" s="328">
        <v>0</v>
      </c>
      <c r="S73" s="328">
        <v>0</v>
      </c>
      <c r="T73" s="328">
        <v>0</v>
      </c>
      <c r="U73" s="328">
        <v>0</v>
      </c>
      <c r="V73" s="328">
        <v>0</v>
      </c>
      <c r="W73" s="328">
        <v>0</v>
      </c>
      <c r="X73" s="328">
        <v>0</v>
      </c>
      <c r="Y73" s="328">
        <v>0</v>
      </c>
      <c r="Z73" s="328">
        <v>0</v>
      </c>
      <c r="AA73" s="328">
        <v>0</v>
      </c>
      <c r="AB73" s="328">
        <v>0</v>
      </c>
      <c r="AC73" s="328">
        <v>0</v>
      </c>
      <c r="AD73" s="328">
        <v>0</v>
      </c>
      <c r="AE73" s="328">
        <v>0</v>
      </c>
      <c r="AF73" s="328">
        <v>0</v>
      </c>
      <c r="AG73" s="328">
        <v>0</v>
      </c>
      <c r="AH73" s="328">
        <v>0</v>
      </c>
      <c r="AI73" s="328">
        <v>0</v>
      </c>
      <c r="AJ73" s="328">
        <v>0</v>
      </c>
      <c r="AK73" s="328">
        <v>0</v>
      </c>
      <c r="AL73" s="328">
        <v>0</v>
      </c>
      <c r="AM73" s="328">
        <v>0</v>
      </c>
      <c r="AN73" s="328">
        <v>0</v>
      </c>
      <c r="AO73" s="328">
        <v>0</v>
      </c>
      <c r="AP73" s="328">
        <v>0</v>
      </c>
      <c r="AQ73" s="328">
        <v>0</v>
      </c>
      <c r="AR73" s="328">
        <v>0</v>
      </c>
      <c r="AS73" s="328">
        <v>0</v>
      </c>
      <c r="AT73" s="328">
        <v>0</v>
      </c>
      <c r="AU73" s="328">
        <v>0</v>
      </c>
      <c r="AV73" s="328">
        <v>0</v>
      </c>
      <c r="AW73" s="328">
        <v>0</v>
      </c>
      <c r="AX73" s="328">
        <v>0</v>
      </c>
      <c r="AY73" s="328">
        <v>0</v>
      </c>
      <c r="AZ73" s="328">
        <v>0</v>
      </c>
      <c r="BA73" s="328">
        <v>0</v>
      </c>
      <c r="BB73" s="328">
        <v>0</v>
      </c>
      <c r="BC73" s="328">
        <v>0</v>
      </c>
      <c r="BD73" s="328">
        <v>0</v>
      </c>
      <c r="BE73" s="328">
        <v>0</v>
      </c>
      <c r="BF73" s="328">
        <v>0</v>
      </c>
      <c r="BG73" s="328">
        <v>0</v>
      </c>
      <c r="BH73" s="328">
        <v>0</v>
      </c>
      <c r="BI73" s="328">
        <v>0</v>
      </c>
      <c r="BJ73" s="328">
        <v>0</v>
      </c>
      <c r="BK73" s="328">
        <v>0</v>
      </c>
      <c r="BL73" s="328">
        <v>0</v>
      </c>
      <c r="BM73" s="328">
        <v>0</v>
      </c>
      <c r="BN73" s="328">
        <v>0</v>
      </c>
      <c r="BO73" s="328">
        <v>0</v>
      </c>
      <c r="BP73" s="328">
        <v>0</v>
      </c>
      <c r="BQ73" s="328">
        <v>0</v>
      </c>
      <c r="BR73" s="328">
        <v>0</v>
      </c>
      <c r="BS73" s="328">
        <v>0</v>
      </c>
      <c r="BT73" s="328">
        <v>0</v>
      </c>
      <c r="BU73" s="328">
        <v>0</v>
      </c>
      <c r="BV73" s="328">
        <v>0</v>
      </c>
      <c r="BW73" s="328">
        <v>0</v>
      </c>
      <c r="BX73" s="328">
        <v>0</v>
      </c>
      <c r="BY73" s="328">
        <v>0</v>
      </c>
      <c r="BZ73" s="328">
        <v>0</v>
      </c>
      <c r="CA73" s="328">
        <v>0</v>
      </c>
      <c r="CB73" s="328">
        <v>0</v>
      </c>
      <c r="CC73" s="328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3"/>
      <c r="C74" s="328">
        <v>0</v>
      </c>
      <c r="D74" s="328">
        <v>0</v>
      </c>
      <c r="E74" s="328">
        <v>0</v>
      </c>
      <c r="F74" s="328">
        <v>0</v>
      </c>
      <c r="G74" s="328">
        <v>0</v>
      </c>
      <c r="H74" s="328">
        <v>0</v>
      </c>
      <c r="I74" s="328">
        <v>0</v>
      </c>
      <c r="J74" s="328">
        <v>0</v>
      </c>
      <c r="K74" s="328">
        <v>0</v>
      </c>
      <c r="L74" s="328">
        <v>0</v>
      </c>
      <c r="M74" s="328">
        <v>0</v>
      </c>
      <c r="N74" s="328">
        <v>0</v>
      </c>
      <c r="O74" s="328">
        <v>0</v>
      </c>
      <c r="P74" s="328">
        <v>0</v>
      </c>
      <c r="Q74" s="328">
        <v>0</v>
      </c>
      <c r="R74" s="328">
        <v>0</v>
      </c>
      <c r="S74" s="328">
        <v>0</v>
      </c>
      <c r="T74" s="328">
        <v>0</v>
      </c>
      <c r="U74" s="328">
        <v>0</v>
      </c>
      <c r="V74" s="328">
        <v>0</v>
      </c>
      <c r="W74" s="328">
        <v>0</v>
      </c>
      <c r="X74" s="328">
        <v>0</v>
      </c>
      <c r="Y74" s="328">
        <v>0</v>
      </c>
      <c r="Z74" s="328">
        <v>0</v>
      </c>
      <c r="AA74" s="328">
        <v>0</v>
      </c>
      <c r="AB74" s="328">
        <v>0</v>
      </c>
      <c r="AC74" s="328">
        <v>0</v>
      </c>
      <c r="AD74" s="328">
        <v>0</v>
      </c>
      <c r="AE74" s="328">
        <v>0</v>
      </c>
      <c r="AF74" s="328">
        <v>0</v>
      </c>
      <c r="AG74" s="328">
        <v>0</v>
      </c>
      <c r="AH74" s="328">
        <v>0</v>
      </c>
      <c r="AI74" s="328">
        <v>0</v>
      </c>
      <c r="AJ74" s="328">
        <v>0</v>
      </c>
      <c r="AK74" s="328">
        <v>0</v>
      </c>
      <c r="AL74" s="328">
        <v>0</v>
      </c>
      <c r="AM74" s="328">
        <v>0</v>
      </c>
      <c r="AN74" s="328">
        <v>0</v>
      </c>
      <c r="AO74" s="328">
        <v>0</v>
      </c>
      <c r="AP74" s="328">
        <v>0</v>
      </c>
      <c r="AQ74" s="328">
        <v>0</v>
      </c>
      <c r="AR74" s="328">
        <v>0</v>
      </c>
      <c r="AS74" s="328">
        <v>0</v>
      </c>
      <c r="AT74" s="328">
        <v>0</v>
      </c>
      <c r="AU74" s="328">
        <v>0</v>
      </c>
      <c r="AV74" s="328">
        <v>0</v>
      </c>
      <c r="AW74" s="328">
        <v>0</v>
      </c>
      <c r="AX74" s="328">
        <v>0</v>
      </c>
      <c r="AY74" s="328">
        <v>0</v>
      </c>
      <c r="AZ74" s="328">
        <v>0</v>
      </c>
      <c r="BA74" s="328">
        <v>0</v>
      </c>
      <c r="BB74" s="328">
        <v>0</v>
      </c>
      <c r="BC74" s="328">
        <v>0</v>
      </c>
      <c r="BD74" s="328">
        <v>0</v>
      </c>
      <c r="BE74" s="328">
        <v>0</v>
      </c>
      <c r="BF74" s="328">
        <v>0</v>
      </c>
      <c r="BG74" s="328">
        <v>0</v>
      </c>
      <c r="BH74" s="328">
        <v>0</v>
      </c>
      <c r="BI74" s="328">
        <v>0</v>
      </c>
      <c r="BJ74" s="328">
        <v>0</v>
      </c>
      <c r="BK74" s="328">
        <v>0</v>
      </c>
      <c r="BL74" s="328">
        <v>0</v>
      </c>
      <c r="BM74" s="328">
        <v>0</v>
      </c>
      <c r="BN74" s="328">
        <v>0</v>
      </c>
      <c r="BO74" s="328">
        <v>0</v>
      </c>
      <c r="BP74" s="328">
        <v>0</v>
      </c>
      <c r="BQ74" s="328">
        <v>0</v>
      </c>
      <c r="BR74" s="328">
        <v>0</v>
      </c>
      <c r="BS74" s="328">
        <v>0</v>
      </c>
      <c r="BT74" s="328">
        <v>0</v>
      </c>
      <c r="BU74" s="328">
        <v>0</v>
      </c>
      <c r="BV74" s="328">
        <v>0</v>
      </c>
      <c r="BW74" s="328">
        <v>0</v>
      </c>
      <c r="BX74" s="328">
        <v>0</v>
      </c>
      <c r="BY74" s="328">
        <v>0</v>
      </c>
      <c r="BZ74" s="328">
        <v>0</v>
      </c>
      <c r="CA74" s="328">
        <v>0</v>
      </c>
      <c r="CB74" s="328">
        <v>0</v>
      </c>
      <c r="CC74" s="328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3"/>
      <c r="C75" s="328">
        <v>0</v>
      </c>
      <c r="D75" s="328">
        <v>0</v>
      </c>
      <c r="E75" s="328">
        <v>-10033</v>
      </c>
      <c r="F75" s="328">
        <v>0</v>
      </c>
      <c r="G75" s="328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0</v>
      </c>
      <c r="M75" s="328">
        <v>0</v>
      </c>
      <c r="N75" s="328">
        <v>0</v>
      </c>
      <c r="O75" s="328">
        <v>0</v>
      </c>
      <c r="P75" s="328">
        <v>0</v>
      </c>
      <c r="Q75" s="328">
        <v>0</v>
      </c>
      <c r="R75" s="328">
        <v>0</v>
      </c>
      <c r="S75" s="328">
        <v>0</v>
      </c>
      <c r="T75" s="328">
        <v>0</v>
      </c>
      <c r="U75" s="328">
        <v>0</v>
      </c>
      <c r="V75" s="328">
        <v>0</v>
      </c>
      <c r="W75" s="328">
        <v>0</v>
      </c>
      <c r="X75" s="328">
        <v>0</v>
      </c>
      <c r="Y75" s="328">
        <v>0</v>
      </c>
      <c r="Z75" s="328">
        <v>0</v>
      </c>
      <c r="AA75" s="328">
        <v>0</v>
      </c>
      <c r="AB75" s="328">
        <v>0</v>
      </c>
      <c r="AC75" s="328">
        <v>0</v>
      </c>
      <c r="AD75" s="328">
        <v>0</v>
      </c>
      <c r="AE75" s="328">
        <v>0</v>
      </c>
      <c r="AF75" s="328">
        <v>0</v>
      </c>
      <c r="AG75" s="328">
        <v>0</v>
      </c>
      <c r="AH75" s="328">
        <v>0</v>
      </c>
      <c r="AI75" s="328">
        <v>0</v>
      </c>
      <c r="AJ75" s="328">
        <v>0</v>
      </c>
      <c r="AK75" s="328">
        <v>0</v>
      </c>
      <c r="AL75" s="328">
        <v>0</v>
      </c>
      <c r="AM75" s="328">
        <v>0</v>
      </c>
      <c r="AN75" s="328">
        <v>0</v>
      </c>
      <c r="AO75" s="328">
        <v>0</v>
      </c>
      <c r="AP75" s="328">
        <v>0</v>
      </c>
      <c r="AQ75" s="328">
        <v>0</v>
      </c>
      <c r="AR75" s="328">
        <v>0</v>
      </c>
      <c r="AS75" s="328">
        <v>0</v>
      </c>
      <c r="AT75" s="328">
        <v>0</v>
      </c>
      <c r="AU75" s="328">
        <v>0</v>
      </c>
      <c r="AV75" s="328">
        <v>0</v>
      </c>
      <c r="AW75" s="328">
        <v>0</v>
      </c>
      <c r="AX75" s="328">
        <v>0</v>
      </c>
      <c r="AY75" s="328">
        <v>0</v>
      </c>
      <c r="AZ75" s="328">
        <v>0</v>
      </c>
      <c r="BA75" s="328">
        <v>0</v>
      </c>
      <c r="BB75" s="328">
        <v>0</v>
      </c>
      <c r="BC75" s="328">
        <v>0</v>
      </c>
      <c r="BD75" s="328">
        <v>0</v>
      </c>
      <c r="BE75" s="328">
        <v>0</v>
      </c>
      <c r="BF75" s="328">
        <v>0</v>
      </c>
      <c r="BG75" s="328">
        <v>0</v>
      </c>
      <c r="BH75" s="328">
        <v>0</v>
      </c>
      <c r="BI75" s="328">
        <v>0</v>
      </c>
      <c r="BJ75" s="328">
        <v>0</v>
      </c>
      <c r="BK75" s="328">
        <v>0</v>
      </c>
      <c r="BL75" s="328">
        <v>0</v>
      </c>
      <c r="BM75" s="328">
        <v>0</v>
      </c>
      <c r="BN75" s="328">
        <v>0</v>
      </c>
      <c r="BO75" s="328">
        <v>0</v>
      </c>
      <c r="BP75" s="328">
        <v>0</v>
      </c>
      <c r="BQ75" s="328">
        <v>0</v>
      </c>
      <c r="BR75" s="328">
        <v>0</v>
      </c>
      <c r="BS75" s="328">
        <v>0</v>
      </c>
      <c r="BT75" s="328">
        <v>0</v>
      </c>
      <c r="BU75" s="328">
        <v>0</v>
      </c>
      <c r="BV75" s="328">
        <v>0</v>
      </c>
      <c r="BW75" s="328">
        <v>0</v>
      </c>
      <c r="BX75" s="328">
        <v>0</v>
      </c>
      <c r="BY75" s="328">
        <v>0</v>
      </c>
      <c r="BZ75" s="328">
        <v>0</v>
      </c>
      <c r="CA75" s="328">
        <v>0</v>
      </c>
      <c r="CB75" s="328">
        <v>0</v>
      </c>
      <c r="CC75" s="328">
        <v>0</v>
      </c>
      <c r="CD75" s="282">
        <v>0</v>
      </c>
      <c r="CE75" s="25">
        <v>-10033</v>
      </c>
    </row>
    <row r="76" spans="1:83" x14ac:dyDescent="0.25">
      <c r="A76" s="26" t="s">
        <v>275</v>
      </c>
      <c r="B76" s="334"/>
      <c r="C76" s="328">
        <v>0</v>
      </c>
      <c r="D76" s="328">
        <v>0</v>
      </c>
      <c r="E76" s="328">
        <v>0</v>
      </c>
      <c r="F76" s="328">
        <v>0</v>
      </c>
      <c r="G76" s="328">
        <v>0</v>
      </c>
      <c r="H76" s="328">
        <v>0</v>
      </c>
      <c r="I76" s="328">
        <v>0</v>
      </c>
      <c r="J76" s="328">
        <v>0</v>
      </c>
      <c r="K76" s="328">
        <v>0</v>
      </c>
      <c r="L76" s="328">
        <v>0</v>
      </c>
      <c r="M76" s="328">
        <v>0</v>
      </c>
      <c r="N76" s="328">
        <v>0</v>
      </c>
      <c r="O76" s="328">
        <v>0</v>
      </c>
      <c r="P76" s="328">
        <v>0</v>
      </c>
      <c r="Q76" s="328">
        <v>0</v>
      </c>
      <c r="R76" s="328">
        <v>0</v>
      </c>
      <c r="S76" s="328">
        <v>0</v>
      </c>
      <c r="T76" s="328">
        <v>0</v>
      </c>
      <c r="U76" s="328">
        <v>0</v>
      </c>
      <c r="V76" s="328">
        <v>0</v>
      </c>
      <c r="W76" s="328">
        <v>0</v>
      </c>
      <c r="X76" s="328">
        <v>0</v>
      </c>
      <c r="Y76" s="328">
        <v>0</v>
      </c>
      <c r="Z76" s="328">
        <v>0</v>
      </c>
      <c r="AA76" s="328">
        <v>0</v>
      </c>
      <c r="AB76" s="328">
        <v>0</v>
      </c>
      <c r="AC76" s="328">
        <v>0</v>
      </c>
      <c r="AD76" s="328">
        <v>0</v>
      </c>
      <c r="AE76" s="328">
        <v>0</v>
      </c>
      <c r="AF76" s="328">
        <v>0</v>
      </c>
      <c r="AG76" s="328">
        <v>0</v>
      </c>
      <c r="AH76" s="328">
        <v>0</v>
      </c>
      <c r="AI76" s="328">
        <v>0</v>
      </c>
      <c r="AJ76" s="328">
        <v>0</v>
      </c>
      <c r="AK76" s="328">
        <v>0</v>
      </c>
      <c r="AL76" s="328">
        <v>0</v>
      </c>
      <c r="AM76" s="328">
        <v>0</v>
      </c>
      <c r="AN76" s="328">
        <v>0</v>
      </c>
      <c r="AO76" s="328">
        <v>0</v>
      </c>
      <c r="AP76" s="328">
        <v>0</v>
      </c>
      <c r="AQ76" s="328">
        <v>0</v>
      </c>
      <c r="AR76" s="328">
        <v>0</v>
      </c>
      <c r="AS76" s="328">
        <v>0</v>
      </c>
      <c r="AT76" s="328">
        <v>0</v>
      </c>
      <c r="AU76" s="328">
        <v>0</v>
      </c>
      <c r="AV76" s="328">
        <v>0</v>
      </c>
      <c r="AW76" s="328">
        <v>0</v>
      </c>
      <c r="AX76" s="328">
        <v>0</v>
      </c>
      <c r="AY76" s="328">
        <v>0</v>
      </c>
      <c r="AZ76" s="328">
        <v>0</v>
      </c>
      <c r="BA76" s="328">
        <v>0</v>
      </c>
      <c r="BB76" s="328">
        <v>0</v>
      </c>
      <c r="BC76" s="328">
        <v>0</v>
      </c>
      <c r="BD76" s="328">
        <v>0</v>
      </c>
      <c r="BE76" s="328">
        <v>0</v>
      </c>
      <c r="BF76" s="328">
        <v>0</v>
      </c>
      <c r="BG76" s="328">
        <v>0</v>
      </c>
      <c r="BH76" s="328">
        <v>0</v>
      </c>
      <c r="BI76" s="328">
        <v>0</v>
      </c>
      <c r="BJ76" s="328">
        <v>0</v>
      </c>
      <c r="BK76" s="328">
        <v>0</v>
      </c>
      <c r="BL76" s="328">
        <v>0</v>
      </c>
      <c r="BM76" s="328">
        <v>0</v>
      </c>
      <c r="BN76" s="328">
        <v>0</v>
      </c>
      <c r="BO76" s="328">
        <v>0</v>
      </c>
      <c r="BP76" s="328">
        <v>0</v>
      </c>
      <c r="BQ76" s="328">
        <v>0</v>
      </c>
      <c r="BR76" s="328">
        <v>0</v>
      </c>
      <c r="BS76" s="328">
        <v>0</v>
      </c>
      <c r="BT76" s="328">
        <v>0</v>
      </c>
      <c r="BU76" s="328">
        <v>0</v>
      </c>
      <c r="BV76" s="328">
        <v>0</v>
      </c>
      <c r="BW76" s="328">
        <v>0</v>
      </c>
      <c r="BX76" s="328">
        <v>0</v>
      </c>
      <c r="BY76" s="328">
        <v>0</v>
      </c>
      <c r="BZ76" s="328">
        <v>0</v>
      </c>
      <c r="CA76" s="328">
        <v>0</v>
      </c>
      <c r="CB76" s="328">
        <v>0</v>
      </c>
      <c r="CC76" s="328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328">
        <v>710</v>
      </c>
      <c r="D77" s="328">
        <v>0</v>
      </c>
      <c r="E77" s="328">
        <v>4228</v>
      </c>
      <c r="F77" s="328">
        <v>0</v>
      </c>
      <c r="G77" s="328">
        <v>0</v>
      </c>
      <c r="H77" s="328">
        <v>0</v>
      </c>
      <c r="I77" s="328">
        <v>0</v>
      </c>
      <c r="J77" s="328">
        <v>0</v>
      </c>
      <c r="K77" s="328">
        <v>0</v>
      </c>
      <c r="L77" s="328">
        <v>0</v>
      </c>
      <c r="M77" s="328">
        <v>0</v>
      </c>
      <c r="N77" s="328">
        <v>0</v>
      </c>
      <c r="O77" s="328">
        <v>0</v>
      </c>
      <c r="P77" s="328">
        <v>40154</v>
      </c>
      <c r="Q77" s="328">
        <v>0</v>
      </c>
      <c r="R77" s="328">
        <v>0</v>
      </c>
      <c r="S77" s="328">
        <v>0</v>
      </c>
      <c r="T77" s="328">
        <v>0</v>
      </c>
      <c r="U77" s="328">
        <v>16341</v>
      </c>
      <c r="V77" s="328">
        <v>1106</v>
      </c>
      <c r="W77" s="328">
        <v>0</v>
      </c>
      <c r="X77" s="328">
        <v>0</v>
      </c>
      <c r="Y77" s="328">
        <v>233406</v>
      </c>
      <c r="Z77" s="328">
        <v>0</v>
      </c>
      <c r="AA77" s="328">
        <v>6345</v>
      </c>
      <c r="AB77" s="328">
        <v>30475</v>
      </c>
      <c r="AC77" s="328">
        <v>7369</v>
      </c>
      <c r="AD77" s="328">
        <v>0</v>
      </c>
      <c r="AE77" s="328">
        <v>98515</v>
      </c>
      <c r="AF77" s="328">
        <v>0</v>
      </c>
      <c r="AG77" s="328">
        <v>3159</v>
      </c>
      <c r="AH77" s="328">
        <v>0</v>
      </c>
      <c r="AI77" s="328">
        <v>0</v>
      </c>
      <c r="AJ77" s="328">
        <v>1423</v>
      </c>
      <c r="AK77" s="328">
        <v>0</v>
      </c>
      <c r="AL77" s="328">
        <v>0</v>
      </c>
      <c r="AM77" s="328">
        <v>0</v>
      </c>
      <c r="AN77" s="328">
        <v>0</v>
      </c>
      <c r="AO77" s="328">
        <v>0</v>
      </c>
      <c r="AP77" s="328">
        <v>0</v>
      </c>
      <c r="AQ77" s="328">
        <v>0</v>
      </c>
      <c r="AR77" s="328">
        <v>0</v>
      </c>
      <c r="AS77" s="328">
        <v>0</v>
      </c>
      <c r="AT77" s="328">
        <v>0</v>
      </c>
      <c r="AU77" s="328">
        <v>0</v>
      </c>
      <c r="AV77" s="328">
        <v>0</v>
      </c>
      <c r="AW77" s="328">
        <v>0</v>
      </c>
      <c r="AX77" s="328">
        <v>0</v>
      </c>
      <c r="AY77" s="328">
        <v>6605</v>
      </c>
      <c r="AZ77" s="328">
        <v>0</v>
      </c>
      <c r="BA77" s="328">
        <v>0</v>
      </c>
      <c r="BB77" s="328">
        <v>0</v>
      </c>
      <c r="BC77" s="328">
        <v>0</v>
      </c>
      <c r="BD77" s="328">
        <v>0</v>
      </c>
      <c r="BE77" s="328">
        <v>375746</v>
      </c>
      <c r="BF77" s="328">
        <v>0</v>
      </c>
      <c r="BG77" s="328">
        <v>26006</v>
      </c>
      <c r="BH77" s="328">
        <v>6232</v>
      </c>
      <c r="BI77" s="328">
        <v>0</v>
      </c>
      <c r="BJ77" s="328">
        <v>0</v>
      </c>
      <c r="BK77" s="328">
        <v>0</v>
      </c>
      <c r="BL77" s="328">
        <v>0</v>
      </c>
      <c r="BM77" s="328">
        <v>0</v>
      </c>
      <c r="BN77" s="328">
        <v>14758</v>
      </c>
      <c r="BO77" s="328">
        <v>0</v>
      </c>
      <c r="BP77" s="328">
        <v>0</v>
      </c>
      <c r="BQ77" s="328">
        <v>0</v>
      </c>
      <c r="BR77" s="328">
        <v>0</v>
      </c>
      <c r="BS77" s="328">
        <v>0</v>
      </c>
      <c r="BT77" s="328">
        <v>169</v>
      </c>
      <c r="BU77" s="328">
        <v>0</v>
      </c>
      <c r="BV77" s="328">
        <v>0</v>
      </c>
      <c r="BW77" s="328">
        <v>0</v>
      </c>
      <c r="BX77" s="328">
        <v>0</v>
      </c>
      <c r="BY77" s="328">
        <v>7885</v>
      </c>
      <c r="BZ77" s="328">
        <v>0</v>
      </c>
      <c r="CA77" s="328">
        <v>-249</v>
      </c>
      <c r="CB77" s="328">
        <v>0</v>
      </c>
      <c r="CC77" s="328">
        <v>0</v>
      </c>
      <c r="CD77" s="282">
        <v>0</v>
      </c>
      <c r="CE77" s="25">
        <v>880383</v>
      </c>
    </row>
    <row r="78" spans="1:83" x14ac:dyDescent="0.25">
      <c r="A78" s="26" t="s">
        <v>277</v>
      </c>
      <c r="B78" s="16"/>
      <c r="C78" s="328">
        <v>1168418</v>
      </c>
      <c r="D78" s="328">
        <v>0</v>
      </c>
      <c r="E78" s="328">
        <v>3469688</v>
      </c>
      <c r="F78" s="328">
        <v>0</v>
      </c>
      <c r="G78" s="328">
        <v>0</v>
      </c>
      <c r="H78" s="328">
        <v>0</v>
      </c>
      <c r="I78" s="328">
        <v>0</v>
      </c>
      <c r="J78" s="328">
        <v>707</v>
      </c>
      <c r="K78" s="328">
        <v>0</v>
      </c>
      <c r="L78" s="328">
        <v>0</v>
      </c>
      <c r="M78" s="328">
        <v>0</v>
      </c>
      <c r="N78" s="328">
        <v>0</v>
      </c>
      <c r="O78" s="328">
        <v>0</v>
      </c>
      <c r="P78" s="328">
        <v>1094797</v>
      </c>
      <c r="Q78" s="328">
        <v>179624</v>
      </c>
      <c r="R78" s="328">
        <v>1139736</v>
      </c>
      <c r="S78" s="328">
        <v>0</v>
      </c>
      <c r="T78" s="328">
        <v>444104</v>
      </c>
      <c r="U78" s="328">
        <v>1218227</v>
      </c>
      <c r="V78" s="328">
        <v>459373</v>
      </c>
      <c r="W78" s="328">
        <v>0</v>
      </c>
      <c r="X78" s="328">
        <v>0</v>
      </c>
      <c r="Y78" s="328">
        <v>1547424</v>
      </c>
      <c r="Z78" s="328">
        <v>0</v>
      </c>
      <c r="AA78" s="328">
        <v>245926</v>
      </c>
      <c r="AB78" s="328">
        <v>1124732</v>
      </c>
      <c r="AC78" s="328">
        <v>668486</v>
      </c>
      <c r="AD78" s="328">
        <v>0</v>
      </c>
      <c r="AE78" s="328">
        <v>1354342</v>
      </c>
      <c r="AF78" s="328">
        <v>0</v>
      </c>
      <c r="AG78" s="328">
        <v>1805961</v>
      </c>
      <c r="AH78" s="328">
        <v>0</v>
      </c>
      <c r="AI78" s="328">
        <v>0</v>
      </c>
      <c r="AJ78" s="328">
        <v>367457</v>
      </c>
      <c r="AK78" s="328">
        <v>0</v>
      </c>
      <c r="AL78" s="328">
        <v>0</v>
      </c>
      <c r="AM78" s="328">
        <v>0</v>
      </c>
      <c r="AN78" s="328">
        <v>0</v>
      </c>
      <c r="AO78" s="328">
        <v>0</v>
      </c>
      <c r="AP78" s="328">
        <v>0</v>
      </c>
      <c r="AQ78" s="328">
        <v>0</v>
      </c>
      <c r="AR78" s="328">
        <v>0</v>
      </c>
      <c r="AS78" s="328">
        <v>0</v>
      </c>
      <c r="AT78" s="328">
        <v>0</v>
      </c>
      <c r="AU78" s="328">
        <v>0</v>
      </c>
      <c r="AV78" s="328">
        <v>0</v>
      </c>
      <c r="AW78" s="328">
        <v>0</v>
      </c>
      <c r="AX78" s="328">
        <v>0</v>
      </c>
      <c r="AY78" s="328">
        <v>347025</v>
      </c>
      <c r="AZ78" s="328">
        <v>0</v>
      </c>
      <c r="BA78" s="328">
        <v>143032</v>
      </c>
      <c r="BB78" s="328">
        <v>105419</v>
      </c>
      <c r="BC78" s="328">
        <v>0</v>
      </c>
      <c r="BD78" s="328">
        <v>0</v>
      </c>
      <c r="BE78" s="328">
        <v>1209477</v>
      </c>
      <c r="BF78" s="328">
        <v>0</v>
      </c>
      <c r="BG78" s="328">
        <v>0</v>
      </c>
      <c r="BH78" s="328">
        <v>0</v>
      </c>
      <c r="BI78" s="328">
        <v>0</v>
      </c>
      <c r="BJ78" s="328">
        <v>0</v>
      </c>
      <c r="BK78" s="328">
        <v>-12377</v>
      </c>
      <c r="BL78" s="328">
        <v>-39163</v>
      </c>
      <c r="BM78" s="328">
        <v>0</v>
      </c>
      <c r="BN78" s="328">
        <v>586148</v>
      </c>
      <c r="BO78" s="328">
        <v>0</v>
      </c>
      <c r="BP78" s="328">
        <v>0</v>
      </c>
      <c r="BQ78" s="328">
        <v>0</v>
      </c>
      <c r="BR78" s="328">
        <v>0</v>
      </c>
      <c r="BS78" s="328">
        <v>0</v>
      </c>
      <c r="BT78" s="328">
        <v>445019</v>
      </c>
      <c r="BU78" s="328">
        <v>0</v>
      </c>
      <c r="BV78" s="328">
        <v>-5681</v>
      </c>
      <c r="BW78" s="328">
        <v>0</v>
      </c>
      <c r="BX78" s="328">
        <v>0</v>
      </c>
      <c r="BY78" s="328">
        <v>676852</v>
      </c>
      <c r="BZ78" s="328">
        <v>0</v>
      </c>
      <c r="CA78" s="328">
        <v>2959</v>
      </c>
      <c r="CB78" s="328">
        <v>2917</v>
      </c>
      <c r="CC78" s="328">
        <v>8783</v>
      </c>
      <c r="CD78" s="282">
        <v>0</v>
      </c>
      <c r="CE78" s="25">
        <v>19759412</v>
      </c>
    </row>
    <row r="79" spans="1:83" x14ac:dyDescent="0.25">
      <c r="A79" s="26" t="s">
        <v>278</v>
      </c>
      <c r="B79" s="16"/>
      <c r="C79" s="328">
        <v>0</v>
      </c>
      <c r="D79" s="328">
        <v>0</v>
      </c>
      <c r="E79" s="328">
        <v>267</v>
      </c>
      <c r="F79" s="328">
        <v>0</v>
      </c>
      <c r="G79" s="328">
        <v>0</v>
      </c>
      <c r="H79" s="328">
        <v>0</v>
      </c>
      <c r="I79" s="328">
        <v>0</v>
      </c>
      <c r="J79" s="328">
        <v>0</v>
      </c>
      <c r="K79" s="328">
        <v>0</v>
      </c>
      <c r="L79" s="328">
        <v>0</v>
      </c>
      <c r="M79" s="328">
        <v>0</v>
      </c>
      <c r="N79" s="328">
        <v>0</v>
      </c>
      <c r="O79" s="328">
        <v>0</v>
      </c>
      <c r="P79" s="328">
        <v>0</v>
      </c>
      <c r="Q79" s="328">
        <v>0</v>
      </c>
      <c r="R79" s="328">
        <v>911</v>
      </c>
      <c r="S79" s="328">
        <v>0</v>
      </c>
      <c r="T79" s="328">
        <v>0</v>
      </c>
      <c r="U79" s="328">
        <v>0</v>
      </c>
      <c r="V79" s="328">
        <v>0</v>
      </c>
      <c r="W79" s="328">
        <v>0</v>
      </c>
      <c r="X79" s="328">
        <v>0</v>
      </c>
      <c r="Y79" s="328">
        <v>0</v>
      </c>
      <c r="Z79" s="328">
        <v>0</v>
      </c>
      <c r="AA79" s="328">
        <v>0</v>
      </c>
      <c r="AB79" s="328">
        <v>0</v>
      </c>
      <c r="AC79" s="328">
        <v>0</v>
      </c>
      <c r="AD79" s="328">
        <v>0</v>
      </c>
      <c r="AE79" s="328">
        <v>398</v>
      </c>
      <c r="AF79" s="328">
        <v>0</v>
      </c>
      <c r="AG79" s="328">
        <v>0</v>
      </c>
      <c r="AH79" s="328">
        <v>0</v>
      </c>
      <c r="AI79" s="328">
        <v>0</v>
      </c>
      <c r="AJ79" s="328">
        <v>0</v>
      </c>
      <c r="AK79" s="328">
        <v>0</v>
      </c>
      <c r="AL79" s="328">
        <v>0</v>
      </c>
      <c r="AM79" s="328">
        <v>0</v>
      </c>
      <c r="AN79" s="328">
        <v>0</v>
      </c>
      <c r="AO79" s="328">
        <v>0</v>
      </c>
      <c r="AP79" s="328">
        <v>0</v>
      </c>
      <c r="AQ79" s="328">
        <v>0</v>
      </c>
      <c r="AR79" s="328">
        <v>0</v>
      </c>
      <c r="AS79" s="328">
        <v>0</v>
      </c>
      <c r="AT79" s="328">
        <v>0</v>
      </c>
      <c r="AU79" s="328">
        <v>0</v>
      </c>
      <c r="AV79" s="328">
        <v>0</v>
      </c>
      <c r="AW79" s="328">
        <v>0</v>
      </c>
      <c r="AX79" s="328">
        <v>0</v>
      </c>
      <c r="AY79" s="328">
        <v>0</v>
      </c>
      <c r="AZ79" s="328">
        <v>0</v>
      </c>
      <c r="BA79" s="328">
        <v>0</v>
      </c>
      <c r="BB79" s="328">
        <v>0</v>
      </c>
      <c r="BC79" s="328">
        <v>0</v>
      </c>
      <c r="BD79" s="328">
        <v>0</v>
      </c>
      <c r="BE79" s="328">
        <v>0</v>
      </c>
      <c r="BF79" s="328">
        <v>0</v>
      </c>
      <c r="BG79" s="328">
        <v>280</v>
      </c>
      <c r="BH79" s="328">
        <v>0</v>
      </c>
      <c r="BI79" s="328">
        <v>0</v>
      </c>
      <c r="BJ79" s="328">
        <v>0</v>
      </c>
      <c r="BK79" s="328">
        <v>0</v>
      </c>
      <c r="BL79" s="328">
        <v>0</v>
      </c>
      <c r="BM79" s="328">
        <v>0</v>
      </c>
      <c r="BN79" s="328">
        <v>0</v>
      </c>
      <c r="BO79" s="328">
        <v>0</v>
      </c>
      <c r="BP79" s="328">
        <v>0</v>
      </c>
      <c r="BQ79" s="328">
        <v>0</v>
      </c>
      <c r="BR79" s="328">
        <v>0</v>
      </c>
      <c r="BS79" s="328">
        <v>0</v>
      </c>
      <c r="BT79" s="328">
        <v>0</v>
      </c>
      <c r="BU79" s="328">
        <v>0</v>
      </c>
      <c r="BV79" s="328">
        <v>0</v>
      </c>
      <c r="BW79" s="328">
        <v>0</v>
      </c>
      <c r="BX79" s="328">
        <v>0</v>
      </c>
      <c r="BY79" s="328">
        <v>0</v>
      </c>
      <c r="BZ79" s="328">
        <v>0</v>
      </c>
      <c r="CA79" s="328">
        <v>0</v>
      </c>
      <c r="CB79" s="328">
        <v>0</v>
      </c>
      <c r="CC79" s="328">
        <v>0</v>
      </c>
      <c r="CD79" s="282">
        <v>0</v>
      </c>
      <c r="CE79" s="25">
        <v>1856</v>
      </c>
    </row>
    <row r="80" spans="1:83" x14ac:dyDescent="0.25">
      <c r="A80" s="26" t="s">
        <v>279</v>
      </c>
      <c r="B80" s="16"/>
      <c r="C80" s="328">
        <v>293</v>
      </c>
      <c r="D80" s="328">
        <v>0</v>
      </c>
      <c r="E80" s="328">
        <v>3504</v>
      </c>
      <c r="F80" s="328">
        <v>0</v>
      </c>
      <c r="G80" s="328">
        <v>0</v>
      </c>
      <c r="H80" s="328">
        <v>0</v>
      </c>
      <c r="I80" s="328">
        <v>0</v>
      </c>
      <c r="J80" s="328">
        <v>0</v>
      </c>
      <c r="K80" s="328">
        <v>0</v>
      </c>
      <c r="L80" s="328">
        <v>0</v>
      </c>
      <c r="M80" s="328">
        <v>0</v>
      </c>
      <c r="N80" s="328">
        <v>0</v>
      </c>
      <c r="O80" s="328">
        <v>0</v>
      </c>
      <c r="P80" s="328">
        <v>0</v>
      </c>
      <c r="Q80" s="328">
        <v>0</v>
      </c>
      <c r="R80" s="328">
        <v>1656</v>
      </c>
      <c r="S80" s="328">
        <v>0</v>
      </c>
      <c r="T80" s="328">
        <v>0</v>
      </c>
      <c r="U80" s="328">
        <v>0</v>
      </c>
      <c r="V80" s="328">
        <v>1724</v>
      </c>
      <c r="W80" s="328">
        <v>0</v>
      </c>
      <c r="X80" s="328">
        <v>0</v>
      </c>
      <c r="Y80" s="328">
        <v>375</v>
      </c>
      <c r="Z80" s="328">
        <v>0</v>
      </c>
      <c r="AA80" s="328">
        <v>0</v>
      </c>
      <c r="AB80" s="328">
        <v>500</v>
      </c>
      <c r="AC80" s="328">
        <v>288</v>
      </c>
      <c r="AD80" s="328">
        <v>0</v>
      </c>
      <c r="AE80" s="328">
        <v>1379</v>
      </c>
      <c r="AF80" s="328">
        <v>0</v>
      </c>
      <c r="AG80" s="328">
        <v>5968</v>
      </c>
      <c r="AH80" s="328">
        <v>0</v>
      </c>
      <c r="AI80" s="328">
        <v>0</v>
      </c>
      <c r="AJ80" s="328">
        <v>0</v>
      </c>
      <c r="AK80" s="328">
        <v>0</v>
      </c>
      <c r="AL80" s="328">
        <v>0</v>
      </c>
      <c r="AM80" s="328">
        <v>0</v>
      </c>
      <c r="AN80" s="328">
        <v>0</v>
      </c>
      <c r="AO80" s="328">
        <v>0</v>
      </c>
      <c r="AP80" s="328">
        <v>0</v>
      </c>
      <c r="AQ80" s="328">
        <v>0</v>
      </c>
      <c r="AR80" s="328">
        <v>0</v>
      </c>
      <c r="AS80" s="328">
        <v>0</v>
      </c>
      <c r="AT80" s="328">
        <v>0</v>
      </c>
      <c r="AU80" s="328">
        <v>0</v>
      </c>
      <c r="AV80" s="328">
        <v>0</v>
      </c>
      <c r="AW80" s="328">
        <v>0</v>
      </c>
      <c r="AX80" s="328">
        <v>0</v>
      </c>
      <c r="AY80" s="328">
        <v>0</v>
      </c>
      <c r="AZ80" s="328">
        <v>0</v>
      </c>
      <c r="BA80" s="328">
        <v>0</v>
      </c>
      <c r="BB80" s="328">
        <v>0</v>
      </c>
      <c r="BC80" s="328">
        <v>0</v>
      </c>
      <c r="BD80" s="328">
        <v>0</v>
      </c>
      <c r="BE80" s="328">
        <v>1473</v>
      </c>
      <c r="BF80" s="328">
        <v>0</v>
      </c>
      <c r="BG80" s="328">
        <v>0</v>
      </c>
      <c r="BH80" s="328">
        <v>0</v>
      </c>
      <c r="BI80" s="328">
        <v>0</v>
      </c>
      <c r="BJ80" s="328">
        <v>0</v>
      </c>
      <c r="BK80" s="328">
        <v>0</v>
      </c>
      <c r="BL80" s="328">
        <v>0</v>
      </c>
      <c r="BM80" s="328">
        <v>0</v>
      </c>
      <c r="BN80" s="328">
        <v>2880</v>
      </c>
      <c r="BO80" s="328">
        <v>0</v>
      </c>
      <c r="BP80" s="328">
        <v>0</v>
      </c>
      <c r="BQ80" s="328">
        <v>0</v>
      </c>
      <c r="BR80" s="328">
        <v>0</v>
      </c>
      <c r="BS80" s="328">
        <v>0</v>
      </c>
      <c r="BT80" s="328">
        <v>1534</v>
      </c>
      <c r="BU80" s="328">
        <v>0</v>
      </c>
      <c r="BV80" s="328">
        <v>0</v>
      </c>
      <c r="BW80" s="328">
        <v>0</v>
      </c>
      <c r="BX80" s="328">
        <v>0</v>
      </c>
      <c r="BY80" s="328">
        <v>627</v>
      </c>
      <c r="BZ80" s="328">
        <v>0</v>
      </c>
      <c r="CA80" s="328">
        <v>0</v>
      </c>
      <c r="CB80" s="328">
        <v>0</v>
      </c>
      <c r="CC80" s="328">
        <v>0</v>
      </c>
      <c r="CD80" s="282">
        <v>0</v>
      </c>
      <c r="CE80" s="25">
        <v>22201</v>
      </c>
    </row>
    <row r="81" spans="1:84" x14ac:dyDescent="0.25">
      <c r="A81" s="26" t="s">
        <v>280</v>
      </c>
      <c r="B81" s="16"/>
      <c r="C81" s="328">
        <v>0</v>
      </c>
      <c r="D81" s="328">
        <v>0</v>
      </c>
      <c r="E81" s="328">
        <v>0</v>
      </c>
      <c r="F81" s="328">
        <v>0</v>
      </c>
      <c r="G81" s="328">
        <v>0</v>
      </c>
      <c r="H81" s="328">
        <v>0</v>
      </c>
      <c r="I81" s="328">
        <v>0</v>
      </c>
      <c r="J81" s="328">
        <v>0</v>
      </c>
      <c r="K81" s="328">
        <v>0</v>
      </c>
      <c r="L81" s="328">
        <v>0</v>
      </c>
      <c r="M81" s="328">
        <v>0</v>
      </c>
      <c r="N81" s="328">
        <v>0</v>
      </c>
      <c r="O81" s="328">
        <v>0</v>
      </c>
      <c r="P81" s="328">
        <v>0</v>
      </c>
      <c r="Q81" s="328">
        <v>0</v>
      </c>
      <c r="R81" s="328">
        <v>0</v>
      </c>
      <c r="S81" s="328">
        <v>0</v>
      </c>
      <c r="T81" s="328">
        <v>0</v>
      </c>
      <c r="U81" s="328">
        <v>300</v>
      </c>
      <c r="V81" s="328">
        <v>0</v>
      </c>
      <c r="W81" s="328">
        <v>0</v>
      </c>
      <c r="X81" s="328">
        <v>0</v>
      </c>
      <c r="Y81" s="328">
        <v>0</v>
      </c>
      <c r="Z81" s="328">
        <v>0</v>
      </c>
      <c r="AA81" s="328">
        <v>0</v>
      </c>
      <c r="AB81" s="328">
        <v>0</v>
      </c>
      <c r="AC81" s="328">
        <v>0</v>
      </c>
      <c r="AD81" s="328">
        <v>0</v>
      </c>
      <c r="AE81" s="328">
        <v>0</v>
      </c>
      <c r="AF81" s="328">
        <v>0</v>
      </c>
      <c r="AG81" s="328">
        <v>0</v>
      </c>
      <c r="AH81" s="328">
        <v>0</v>
      </c>
      <c r="AI81" s="328">
        <v>0</v>
      </c>
      <c r="AJ81" s="328">
        <v>0</v>
      </c>
      <c r="AK81" s="328">
        <v>0</v>
      </c>
      <c r="AL81" s="328">
        <v>0</v>
      </c>
      <c r="AM81" s="328">
        <v>0</v>
      </c>
      <c r="AN81" s="328">
        <v>0</v>
      </c>
      <c r="AO81" s="328">
        <v>0</v>
      </c>
      <c r="AP81" s="328">
        <v>0</v>
      </c>
      <c r="AQ81" s="328">
        <v>0</v>
      </c>
      <c r="AR81" s="328">
        <v>0</v>
      </c>
      <c r="AS81" s="328">
        <v>0</v>
      </c>
      <c r="AT81" s="328">
        <v>0</v>
      </c>
      <c r="AU81" s="328">
        <v>0</v>
      </c>
      <c r="AV81" s="328">
        <v>0</v>
      </c>
      <c r="AW81" s="328">
        <v>0</v>
      </c>
      <c r="AX81" s="328">
        <v>0</v>
      </c>
      <c r="AY81" s="328">
        <v>0</v>
      </c>
      <c r="AZ81" s="328">
        <v>0</v>
      </c>
      <c r="BA81" s="328">
        <v>0</v>
      </c>
      <c r="BB81" s="328">
        <v>0</v>
      </c>
      <c r="BC81" s="328">
        <v>0</v>
      </c>
      <c r="BD81" s="328">
        <v>0</v>
      </c>
      <c r="BE81" s="328">
        <v>0</v>
      </c>
      <c r="BF81" s="328">
        <v>0</v>
      </c>
      <c r="BG81" s="328">
        <v>0</v>
      </c>
      <c r="BH81" s="328">
        <v>0</v>
      </c>
      <c r="BI81" s="328">
        <v>0</v>
      </c>
      <c r="BJ81" s="328">
        <v>0</v>
      </c>
      <c r="BK81" s="328">
        <v>0</v>
      </c>
      <c r="BL81" s="328">
        <v>0</v>
      </c>
      <c r="BM81" s="328">
        <v>0</v>
      </c>
      <c r="BN81" s="328">
        <v>403368</v>
      </c>
      <c r="BO81" s="328">
        <v>0</v>
      </c>
      <c r="BP81" s="328">
        <v>0</v>
      </c>
      <c r="BQ81" s="328">
        <v>0</v>
      </c>
      <c r="BR81" s="328">
        <v>0</v>
      </c>
      <c r="BS81" s="328">
        <v>0</v>
      </c>
      <c r="BT81" s="328">
        <v>0</v>
      </c>
      <c r="BU81" s="328">
        <v>0</v>
      </c>
      <c r="BV81" s="328">
        <v>0</v>
      </c>
      <c r="BW81" s="328">
        <v>0</v>
      </c>
      <c r="BX81" s="328">
        <v>0</v>
      </c>
      <c r="BY81" s="328">
        <v>1091</v>
      </c>
      <c r="BZ81" s="328">
        <v>0</v>
      </c>
      <c r="CA81" s="328">
        <v>0</v>
      </c>
      <c r="CB81" s="328">
        <v>0</v>
      </c>
      <c r="CC81" s="328">
        <v>10640</v>
      </c>
      <c r="CD81" s="282">
        <v>0</v>
      </c>
      <c r="CE81" s="25">
        <v>415399</v>
      </c>
    </row>
    <row r="82" spans="1:84" x14ac:dyDescent="0.25">
      <c r="A82" s="26" t="s">
        <v>281</v>
      </c>
      <c r="B82" s="16"/>
      <c r="C82" s="328">
        <v>0</v>
      </c>
      <c r="D82" s="328">
        <v>0</v>
      </c>
      <c r="E82" s="328">
        <v>437</v>
      </c>
      <c r="F82" s="328">
        <v>0</v>
      </c>
      <c r="G82" s="328">
        <v>0</v>
      </c>
      <c r="H82" s="328">
        <v>0</v>
      </c>
      <c r="I82" s="328">
        <v>0</v>
      </c>
      <c r="J82" s="328">
        <v>0</v>
      </c>
      <c r="K82" s="328">
        <v>0</v>
      </c>
      <c r="L82" s="328">
        <v>0</v>
      </c>
      <c r="M82" s="328">
        <v>0</v>
      </c>
      <c r="N82" s="328">
        <v>0</v>
      </c>
      <c r="O82" s="328">
        <v>0</v>
      </c>
      <c r="P82" s="328">
        <v>0</v>
      </c>
      <c r="Q82" s="328">
        <v>0</v>
      </c>
      <c r="R82" s="328">
        <v>1341</v>
      </c>
      <c r="S82" s="328">
        <v>0</v>
      </c>
      <c r="T82" s="328">
        <v>0</v>
      </c>
      <c r="U82" s="328">
        <v>0</v>
      </c>
      <c r="V82" s="328">
        <v>0</v>
      </c>
      <c r="W82" s="328">
        <v>0</v>
      </c>
      <c r="X82" s="328">
        <v>0</v>
      </c>
      <c r="Y82" s="328">
        <v>790</v>
      </c>
      <c r="Z82" s="328">
        <v>0</v>
      </c>
      <c r="AA82" s="328">
        <v>0</v>
      </c>
      <c r="AB82" s="328">
        <v>0</v>
      </c>
      <c r="AC82" s="328">
        <v>0</v>
      </c>
      <c r="AD82" s="328">
        <v>0</v>
      </c>
      <c r="AE82" s="328">
        <v>0</v>
      </c>
      <c r="AF82" s="328">
        <v>0</v>
      </c>
      <c r="AG82" s="328">
        <v>0</v>
      </c>
      <c r="AH82" s="328">
        <v>0</v>
      </c>
      <c r="AI82" s="328">
        <v>0</v>
      </c>
      <c r="AJ82" s="328">
        <v>0</v>
      </c>
      <c r="AK82" s="328">
        <v>0</v>
      </c>
      <c r="AL82" s="328">
        <v>0</v>
      </c>
      <c r="AM82" s="328">
        <v>0</v>
      </c>
      <c r="AN82" s="328">
        <v>0</v>
      </c>
      <c r="AO82" s="328">
        <v>0</v>
      </c>
      <c r="AP82" s="328">
        <v>0</v>
      </c>
      <c r="AQ82" s="328">
        <v>0</v>
      </c>
      <c r="AR82" s="328">
        <v>0</v>
      </c>
      <c r="AS82" s="328">
        <v>0</v>
      </c>
      <c r="AT82" s="328">
        <v>0</v>
      </c>
      <c r="AU82" s="328">
        <v>0</v>
      </c>
      <c r="AV82" s="328">
        <v>0</v>
      </c>
      <c r="AW82" s="328">
        <v>0</v>
      </c>
      <c r="AX82" s="328">
        <v>0</v>
      </c>
      <c r="AY82" s="328">
        <v>0</v>
      </c>
      <c r="AZ82" s="328">
        <v>0</v>
      </c>
      <c r="BA82" s="328">
        <v>0</v>
      </c>
      <c r="BB82" s="328">
        <v>0</v>
      </c>
      <c r="BC82" s="328">
        <v>0</v>
      </c>
      <c r="BD82" s="328">
        <v>0</v>
      </c>
      <c r="BE82" s="328">
        <v>654948</v>
      </c>
      <c r="BF82" s="328">
        <v>0</v>
      </c>
      <c r="BG82" s="328">
        <v>800</v>
      </c>
      <c r="BH82" s="328">
        <v>0</v>
      </c>
      <c r="BI82" s="328">
        <v>0</v>
      </c>
      <c r="BJ82" s="328">
        <v>0</v>
      </c>
      <c r="BK82" s="328">
        <v>0</v>
      </c>
      <c r="BL82" s="328">
        <v>0</v>
      </c>
      <c r="BM82" s="328">
        <v>0</v>
      </c>
      <c r="BN82" s="328">
        <v>10345</v>
      </c>
      <c r="BO82" s="328">
        <v>0</v>
      </c>
      <c r="BP82" s="328">
        <v>0</v>
      </c>
      <c r="BQ82" s="328">
        <v>0</v>
      </c>
      <c r="BR82" s="328">
        <v>0</v>
      </c>
      <c r="BS82" s="328">
        <v>0</v>
      </c>
      <c r="BT82" s="328">
        <v>3184</v>
      </c>
      <c r="BU82" s="328">
        <v>0</v>
      </c>
      <c r="BV82" s="328">
        <v>0</v>
      </c>
      <c r="BW82" s="328">
        <v>0</v>
      </c>
      <c r="BX82" s="328">
        <v>0</v>
      </c>
      <c r="BY82" s="328">
        <v>656</v>
      </c>
      <c r="BZ82" s="328">
        <v>0</v>
      </c>
      <c r="CA82" s="328">
        <v>0</v>
      </c>
      <c r="CB82" s="328">
        <v>0</v>
      </c>
      <c r="CC82" s="328">
        <v>0</v>
      </c>
      <c r="CD82" s="282">
        <v>0</v>
      </c>
      <c r="CE82" s="25">
        <v>672501</v>
      </c>
    </row>
    <row r="83" spans="1:84" x14ac:dyDescent="0.25">
      <c r="A83" s="26" t="s">
        <v>282</v>
      </c>
      <c r="B83" s="16"/>
      <c r="C83" s="328">
        <v>1407</v>
      </c>
      <c r="D83" s="328">
        <v>0</v>
      </c>
      <c r="E83" s="328">
        <v>660</v>
      </c>
      <c r="F83" s="328">
        <v>0</v>
      </c>
      <c r="G83" s="328">
        <v>0</v>
      </c>
      <c r="H83" s="328">
        <v>0</v>
      </c>
      <c r="I83" s="328">
        <v>0</v>
      </c>
      <c r="J83" s="328">
        <v>0</v>
      </c>
      <c r="K83" s="328">
        <v>0</v>
      </c>
      <c r="L83" s="328">
        <v>0</v>
      </c>
      <c r="M83" s="328">
        <v>0</v>
      </c>
      <c r="N83" s="328">
        <v>0</v>
      </c>
      <c r="O83" s="328">
        <v>0</v>
      </c>
      <c r="P83" s="328">
        <v>2345</v>
      </c>
      <c r="Q83" s="328">
        <v>0</v>
      </c>
      <c r="R83" s="328">
        <v>6656</v>
      </c>
      <c r="S83" s="328">
        <v>91</v>
      </c>
      <c r="T83" s="328">
        <v>0</v>
      </c>
      <c r="U83" s="328">
        <v>38760</v>
      </c>
      <c r="V83" s="328">
        <v>74</v>
      </c>
      <c r="W83" s="328">
        <v>0</v>
      </c>
      <c r="X83" s="328">
        <v>0</v>
      </c>
      <c r="Y83" s="328">
        <v>2236</v>
      </c>
      <c r="Z83" s="328">
        <v>0</v>
      </c>
      <c r="AA83" s="328">
        <v>433</v>
      </c>
      <c r="AB83" s="328">
        <v>7702</v>
      </c>
      <c r="AC83" s="328">
        <v>706</v>
      </c>
      <c r="AD83" s="328">
        <v>0</v>
      </c>
      <c r="AE83" s="328">
        <v>463</v>
      </c>
      <c r="AF83" s="328">
        <v>0</v>
      </c>
      <c r="AG83" s="328">
        <v>19989</v>
      </c>
      <c r="AH83" s="328">
        <v>0</v>
      </c>
      <c r="AI83" s="328">
        <v>0</v>
      </c>
      <c r="AJ83" s="328">
        <v>1517</v>
      </c>
      <c r="AK83" s="328">
        <v>0</v>
      </c>
      <c r="AL83" s="328">
        <v>0</v>
      </c>
      <c r="AM83" s="328">
        <v>0</v>
      </c>
      <c r="AN83" s="328">
        <v>0</v>
      </c>
      <c r="AO83" s="328">
        <v>0</v>
      </c>
      <c r="AP83" s="328">
        <v>0</v>
      </c>
      <c r="AQ83" s="328">
        <v>0</v>
      </c>
      <c r="AR83" s="328">
        <v>0</v>
      </c>
      <c r="AS83" s="328">
        <v>0</v>
      </c>
      <c r="AT83" s="328">
        <v>0</v>
      </c>
      <c r="AU83" s="328">
        <v>0</v>
      </c>
      <c r="AV83" s="328">
        <v>0</v>
      </c>
      <c r="AW83" s="328">
        <v>0</v>
      </c>
      <c r="AX83" s="328">
        <v>0</v>
      </c>
      <c r="AY83" s="328">
        <v>0</v>
      </c>
      <c r="AZ83" s="328">
        <v>0</v>
      </c>
      <c r="BA83" s="328">
        <v>0</v>
      </c>
      <c r="BB83" s="328">
        <v>34</v>
      </c>
      <c r="BC83" s="328">
        <v>0</v>
      </c>
      <c r="BD83" s="328">
        <v>0</v>
      </c>
      <c r="BE83" s="328">
        <v>21882</v>
      </c>
      <c r="BF83" s="328">
        <v>0</v>
      </c>
      <c r="BG83" s="328">
        <v>0</v>
      </c>
      <c r="BH83" s="328">
        <v>0</v>
      </c>
      <c r="BI83" s="328">
        <v>0</v>
      </c>
      <c r="BJ83" s="328">
        <v>0</v>
      </c>
      <c r="BK83" s="328">
        <v>0</v>
      </c>
      <c r="BL83" s="328">
        <v>0</v>
      </c>
      <c r="BM83" s="328">
        <v>0</v>
      </c>
      <c r="BN83" s="328">
        <v>7446</v>
      </c>
      <c r="BO83" s="328">
        <v>0</v>
      </c>
      <c r="BP83" s="328">
        <v>0</v>
      </c>
      <c r="BQ83" s="328">
        <v>0</v>
      </c>
      <c r="BR83" s="328">
        <v>0</v>
      </c>
      <c r="BS83" s="328">
        <v>0</v>
      </c>
      <c r="BT83" s="328">
        <v>8759</v>
      </c>
      <c r="BU83" s="328">
        <v>0</v>
      </c>
      <c r="BV83" s="328">
        <v>0</v>
      </c>
      <c r="BW83" s="328">
        <v>0</v>
      </c>
      <c r="BX83" s="328">
        <v>0</v>
      </c>
      <c r="BY83" s="328">
        <v>4921</v>
      </c>
      <c r="BZ83" s="328">
        <v>0</v>
      </c>
      <c r="CA83" s="328">
        <v>0</v>
      </c>
      <c r="CB83" s="328">
        <v>0</v>
      </c>
      <c r="CC83" s="328">
        <v>0</v>
      </c>
      <c r="CD83" s="282">
        <v>0</v>
      </c>
      <c r="CE83" s="25">
        <v>126081</v>
      </c>
    </row>
    <row r="84" spans="1:84" x14ac:dyDescent="0.25">
      <c r="A84" s="31" t="s">
        <v>283</v>
      </c>
      <c r="B84" s="16"/>
      <c r="C84" s="328">
        <v>0</v>
      </c>
      <c r="D84" s="328">
        <v>0</v>
      </c>
      <c r="E84" s="328">
        <v>1140</v>
      </c>
      <c r="F84" s="328">
        <v>0</v>
      </c>
      <c r="G84" s="328">
        <v>0</v>
      </c>
      <c r="H84" s="328">
        <v>0</v>
      </c>
      <c r="I84" s="328">
        <v>0</v>
      </c>
      <c r="J84" s="328">
        <v>0</v>
      </c>
      <c r="K84" s="328">
        <v>0</v>
      </c>
      <c r="L84" s="328">
        <v>0</v>
      </c>
      <c r="M84" s="328">
        <v>0</v>
      </c>
      <c r="N84" s="328">
        <v>0</v>
      </c>
      <c r="O84" s="328">
        <v>0</v>
      </c>
      <c r="P84" s="328">
        <v>852</v>
      </c>
      <c r="Q84" s="328">
        <v>0</v>
      </c>
      <c r="R84" s="328">
        <v>0</v>
      </c>
      <c r="S84" s="328">
        <v>0</v>
      </c>
      <c r="T84" s="328">
        <v>0</v>
      </c>
      <c r="U84" s="328">
        <v>0</v>
      </c>
      <c r="V84" s="328">
        <v>0</v>
      </c>
      <c r="W84" s="328">
        <v>0</v>
      </c>
      <c r="X84" s="328">
        <v>0</v>
      </c>
      <c r="Y84" s="328">
        <v>0</v>
      </c>
      <c r="Z84" s="328">
        <v>0</v>
      </c>
      <c r="AA84" s="328">
        <v>0</v>
      </c>
      <c r="AB84" s="328">
        <v>0</v>
      </c>
      <c r="AC84" s="328">
        <v>0</v>
      </c>
      <c r="AD84" s="328">
        <v>0</v>
      </c>
      <c r="AE84" s="328">
        <v>0</v>
      </c>
      <c r="AF84" s="328">
        <v>0</v>
      </c>
      <c r="AG84" s="328">
        <v>0</v>
      </c>
      <c r="AH84" s="328">
        <v>0</v>
      </c>
      <c r="AI84" s="328">
        <v>0</v>
      </c>
      <c r="AJ84" s="328">
        <v>0</v>
      </c>
      <c r="AK84" s="328">
        <v>0</v>
      </c>
      <c r="AL84" s="328">
        <v>0</v>
      </c>
      <c r="AM84" s="328">
        <v>0</v>
      </c>
      <c r="AN84" s="328">
        <v>0</v>
      </c>
      <c r="AO84" s="328">
        <v>0</v>
      </c>
      <c r="AP84" s="328">
        <v>0</v>
      </c>
      <c r="AQ84" s="328">
        <v>0</v>
      </c>
      <c r="AR84" s="328">
        <v>0</v>
      </c>
      <c r="AS84" s="328">
        <v>0</v>
      </c>
      <c r="AT84" s="328">
        <v>0</v>
      </c>
      <c r="AU84" s="328">
        <v>0</v>
      </c>
      <c r="AV84" s="328">
        <v>0</v>
      </c>
      <c r="AW84" s="328">
        <v>0</v>
      </c>
      <c r="AX84" s="328">
        <v>0</v>
      </c>
      <c r="AY84" s="328">
        <v>324583</v>
      </c>
      <c r="AZ84" s="328">
        <v>0</v>
      </c>
      <c r="BA84" s="328">
        <v>11680</v>
      </c>
      <c r="BB84" s="328">
        <v>0</v>
      </c>
      <c r="BC84" s="328">
        <v>0</v>
      </c>
      <c r="BD84" s="328">
        <v>0</v>
      </c>
      <c r="BE84" s="328">
        <v>0</v>
      </c>
      <c r="BF84" s="328">
        <v>0</v>
      </c>
      <c r="BG84" s="328">
        <v>0</v>
      </c>
      <c r="BH84" s="328">
        <v>0</v>
      </c>
      <c r="BI84" s="328">
        <v>0</v>
      </c>
      <c r="BJ84" s="328">
        <v>0</v>
      </c>
      <c r="BK84" s="328">
        <v>0</v>
      </c>
      <c r="BL84" s="328">
        <v>0</v>
      </c>
      <c r="BM84" s="328">
        <v>0</v>
      </c>
      <c r="BN84" s="328">
        <v>0</v>
      </c>
      <c r="BO84" s="328">
        <v>0</v>
      </c>
      <c r="BP84" s="328">
        <v>0</v>
      </c>
      <c r="BQ84" s="328">
        <v>0</v>
      </c>
      <c r="BR84" s="328">
        <v>0</v>
      </c>
      <c r="BS84" s="328">
        <v>0</v>
      </c>
      <c r="BT84" s="328">
        <v>0</v>
      </c>
      <c r="BU84" s="328">
        <v>0</v>
      </c>
      <c r="BV84" s="328">
        <v>0</v>
      </c>
      <c r="BW84" s="328">
        <v>0</v>
      </c>
      <c r="BX84" s="328">
        <v>0</v>
      </c>
      <c r="BY84" s="328">
        <v>0</v>
      </c>
      <c r="BZ84" s="328">
        <v>0</v>
      </c>
      <c r="CA84" s="328">
        <v>0</v>
      </c>
      <c r="CB84" s="328">
        <v>0</v>
      </c>
      <c r="CC84" s="328">
        <v>685</v>
      </c>
      <c r="CD84" s="282">
        <v>0</v>
      </c>
      <c r="CE84" s="25">
        <v>338940</v>
      </c>
    </row>
    <row r="85" spans="1:84" x14ac:dyDescent="0.25">
      <c r="A85" s="31" t="s">
        <v>284</v>
      </c>
      <c r="B85" s="25"/>
      <c r="C85" s="25">
        <v>2894984</v>
      </c>
      <c r="D85" s="25">
        <v>0</v>
      </c>
      <c r="E85" s="25">
        <v>8759585</v>
      </c>
      <c r="F85" s="25">
        <v>0</v>
      </c>
      <c r="G85" s="25">
        <v>0</v>
      </c>
      <c r="H85" s="25">
        <v>0</v>
      </c>
      <c r="I85" s="25">
        <v>0</v>
      </c>
      <c r="J85" s="25">
        <v>1656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3708039</v>
      </c>
      <c r="Q85" s="25">
        <v>437689</v>
      </c>
      <c r="R85" s="25">
        <v>2496545</v>
      </c>
      <c r="S85" s="25">
        <v>77863</v>
      </c>
      <c r="T85" s="25">
        <v>1034214</v>
      </c>
      <c r="U85" s="25">
        <v>3815125.81</v>
      </c>
      <c r="V85" s="25">
        <v>1144647</v>
      </c>
      <c r="W85" s="25">
        <v>0</v>
      </c>
      <c r="X85" s="25">
        <v>0</v>
      </c>
      <c r="Y85" s="25">
        <v>4546836</v>
      </c>
      <c r="Z85" s="25">
        <v>0</v>
      </c>
      <c r="AA85" s="25">
        <v>602610</v>
      </c>
      <c r="AB85" s="25">
        <v>5208131</v>
      </c>
      <c r="AC85" s="25">
        <v>1551128.56</v>
      </c>
      <c r="AD85" s="25">
        <v>0</v>
      </c>
      <c r="AE85" s="25">
        <v>3055280</v>
      </c>
      <c r="AF85" s="25">
        <v>0</v>
      </c>
      <c r="AG85" s="25">
        <v>7123017.629999999</v>
      </c>
      <c r="AH85" s="25">
        <v>0</v>
      </c>
      <c r="AI85" s="25">
        <v>0</v>
      </c>
      <c r="AJ85" s="25">
        <v>1256808.81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987124</v>
      </c>
      <c r="AZ85" s="25">
        <v>0</v>
      </c>
      <c r="BA85" s="25">
        <v>297062</v>
      </c>
      <c r="BB85" s="25">
        <v>227957</v>
      </c>
      <c r="BC85" s="25">
        <v>0</v>
      </c>
      <c r="BD85" s="25">
        <v>-708</v>
      </c>
      <c r="BE85" s="25">
        <v>4115759.29</v>
      </c>
      <c r="BF85" s="25">
        <v>0</v>
      </c>
      <c r="BG85" s="25">
        <v>27658</v>
      </c>
      <c r="BH85" s="25">
        <v>38412</v>
      </c>
      <c r="BI85" s="25">
        <v>0</v>
      </c>
      <c r="BJ85" s="25">
        <v>506</v>
      </c>
      <c r="BK85" s="25">
        <v>-24972</v>
      </c>
      <c r="BL85" s="25">
        <v>-78151</v>
      </c>
      <c r="BM85" s="25">
        <v>0</v>
      </c>
      <c r="BN85" s="25">
        <v>2958537.46</v>
      </c>
      <c r="BO85" s="25">
        <v>4127</v>
      </c>
      <c r="BP85" s="25">
        <v>0</v>
      </c>
      <c r="BQ85" s="25">
        <v>0</v>
      </c>
      <c r="BR85" s="25">
        <v>0</v>
      </c>
      <c r="BS85" s="25">
        <v>0</v>
      </c>
      <c r="BT85" s="25">
        <v>968604</v>
      </c>
      <c r="BU85" s="25">
        <v>0</v>
      </c>
      <c r="BV85" s="25">
        <v>-11356</v>
      </c>
      <c r="BW85" s="25">
        <v>1384002.23</v>
      </c>
      <c r="BX85" s="25">
        <v>0</v>
      </c>
      <c r="BY85" s="25">
        <v>2165956</v>
      </c>
      <c r="BZ85" s="25">
        <v>0</v>
      </c>
      <c r="CA85" s="25">
        <v>225942</v>
      </c>
      <c r="CB85" s="25">
        <v>5903</v>
      </c>
      <c r="CC85" s="25">
        <v>372625.41000000003</v>
      </c>
      <c r="CD85" s="25">
        <v>0</v>
      </c>
      <c r="CE85" s="25">
        <v>61379148.199999996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328">
        <v>2465885</v>
      </c>
      <c r="D87" s="328">
        <v>0</v>
      </c>
      <c r="E87" s="336">
        <v>6339600</v>
      </c>
      <c r="F87" s="328">
        <v>0</v>
      </c>
      <c r="G87" s="328">
        <v>0</v>
      </c>
      <c r="H87" s="328">
        <v>0</v>
      </c>
      <c r="I87" s="328">
        <v>0</v>
      </c>
      <c r="J87" s="328">
        <v>0</v>
      </c>
      <c r="K87" s="328">
        <v>0</v>
      </c>
      <c r="L87" s="328">
        <v>0</v>
      </c>
      <c r="M87" s="328">
        <v>0</v>
      </c>
      <c r="N87" s="328">
        <v>0</v>
      </c>
      <c r="O87" s="328">
        <v>0</v>
      </c>
      <c r="P87" s="328">
        <v>1169210</v>
      </c>
      <c r="Q87" s="328">
        <v>244489</v>
      </c>
      <c r="R87" s="328">
        <v>0</v>
      </c>
      <c r="S87" s="328">
        <v>0</v>
      </c>
      <c r="T87" s="328">
        <v>4734</v>
      </c>
      <c r="U87" s="328">
        <v>1549403</v>
      </c>
      <c r="V87" s="328">
        <v>206530</v>
      </c>
      <c r="W87" s="328">
        <v>0</v>
      </c>
      <c r="X87" s="328">
        <v>0</v>
      </c>
      <c r="Y87" s="328">
        <v>1061218</v>
      </c>
      <c r="Z87" s="328">
        <v>0</v>
      </c>
      <c r="AA87" s="328">
        <v>2488</v>
      </c>
      <c r="AB87" s="328">
        <v>3227908</v>
      </c>
      <c r="AC87" s="328">
        <v>879864</v>
      </c>
      <c r="AD87" s="328">
        <v>0</v>
      </c>
      <c r="AE87" s="328">
        <v>361825</v>
      </c>
      <c r="AF87" s="328">
        <v>0</v>
      </c>
      <c r="AG87" s="328">
        <v>462488</v>
      </c>
      <c r="AH87" s="328">
        <v>0</v>
      </c>
      <c r="AI87" s="328">
        <v>0</v>
      </c>
      <c r="AJ87" s="328">
        <v>43017</v>
      </c>
      <c r="AK87" s="328">
        <v>0</v>
      </c>
      <c r="AL87" s="328">
        <v>0</v>
      </c>
      <c r="AM87" s="328">
        <v>0</v>
      </c>
      <c r="AN87" s="328">
        <v>0</v>
      </c>
      <c r="AO87" s="328">
        <v>0</v>
      </c>
      <c r="AP87" s="328">
        <v>0</v>
      </c>
      <c r="AQ87" s="328">
        <v>0</v>
      </c>
      <c r="AR87" s="328">
        <v>0</v>
      </c>
      <c r="AS87" s="328">
        <v>0</v>
      </c>
      <c r="AT87" s="328">
        <v>0</v>
      </c>
      <c r="AU87" s="328">
        <v>0</v>
      </c>
      <c r="AV87" s="328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18018659</v>
      </c>
    </row>
    <row r="88" spans="1:84" x14ac:dyDescent="0.25">
      <c r="A88" s="21" t="s">
        <v>287</v>
      </c>
      <c r="B88" s="16"/>
      <c r="C88" s="328">
        <v>176506</v>
      </c>
      <c r="D88" s="328">
        <v>0</v>
      </c>
      <c r="E88" s="336">
        <v>1091086</v>
      </c>
      <c r="F88" s="328">
        <v>0</v>
      </c>
      <c r="G88" s="328">
        <v>0</v>
      </c>
      <c r="H88" s="328">
        <v>0</v>
      </c>
      <c r="I88" s="328">
        <v>0</v>
      </c>
      <c r="J88" s="328">
        <v>0</v>
      </c>
      <c r="K88" s="328">
        <v>0</v>
      </c>
      <c r="L88" s="328">
        <v>0</v>
      </c>
      <c r="M88" s="328">
        <v>0</v>
      </c>
      <c r="N88" s="328">
        <v>0</v>
      </c>
      <c r="O88" s="328">
        <v>0</v>
      </c>
      <c r="P88" s="328">
        <v>16746984</v>
      </c>
      <c r="Q88" s="328">
        <v>959928</v>
      </c>
      <c r="R88" s="328">
        <v>1556325</v>
      </c>
      <c r="S88" s="328">
        <v>0</v>
      </c>
      <c r="T88" s="328">
        <v>883385</v>
      </c>
      <c r="U88" s="328">
        <v>15344962</v>
      </c>
      <c r="V88" s="328">
        <v>3548991</v>
      </c>
      <c r="W88" s="328">
        <v>0</v>
      </c>
      <c r="X88" s="328">
        <v>0</v>
      </c>
      <c r="Y88" s="328">
        <v>30749302</v>
      </c>
      <c r="Z88" s="328">
        <v>0</v>
      </c>
      <c r="AA88" s="328">
        <v>2592853</v>
      </c>
      <c r="AB88" s="328">
        <v>12866172</v>
      </c>
      <c r="AC88" s="328">
        <v>1462214</v>
      </c>
      <c r="AD88" s="328">
        <v>0</v>
      </c>
      <c r="AE88" s="328">
        <v>2240338</v>
      </c>
      <c r="AF88" s="328">
        <v>0</v>
      </c>
      <c r="AG88" s="328">
        <v>15827118</v>
      </c>
      <c r="AH88" s="328">
        <v>0</v>
      </c>
      <c r="AI88" s="328">
        <v>0</v>
      </c>
      <c r="AJ88" s="328">
        <v>2663981</v>
      </c>
      <c r="AK88" s="328">
        <v>0</v>
      </c>
      <c r="AL88" s="328">
        <v>0</v>
      </c>
      <c r="AM88" s="328">
        <v>0</v>
      </c>
      <c r="AN88" s="328">
        <v>0</v>
      </c>
      <c r="AO88" s="328">
        <v>0</v>
      </c>
      <c r="AP88" s="328">
        <v>0</v>
      </c>
      <c r="AQ88" s="328">
        <v>0</v>
      </c>
      <c r="AR88" s="328">
        <v>0</v>
      </c>
      <c r="AS88" s="328">
        <v>0</v>
      </c>
      <c r="AT88" s="328">
        <v>0</v>
      </c>
      <c r="AU88" s="328">
        <v>0</v>
      </c>
      <c r="AV88" s="328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108710145</v>
      </c>
    </row>
    <row r="89" spans="1:84" x14ac:dyDescent="0.25">
      <c r="A89" s="21" t="s">
        <v>288</v>
      </c>
      <c r="B89" s="16"/>
      <c r="C89" s="25">
        <v>2642391</v>
      </c>
      <c r="D89" s="25">
        <v>0</v>
      </c>
      <c r="E89" s="25">
        <v>7430686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17916194</v>
      </c>
      <c r="Q89" s="25">
        <v>1204417</v>
      </c>
      <c r="R89" s="25">
        <v>1556325</v>
      </c>
      <c r="S89" s="25">
        <v>0</v>
      </c>
      <c r="T89" s="25">
        <v>888119</v>
      </c>
      <c r="U89" s="25">
        <v>16894365</v>
      </c>
      <c r="V89" s="25">
        <v>3755521</v>
      </c>
      <c r="W89" s="25">
        <v>0</v>
      </c>
      <c r="X89" s="25">
        <v>0</v>
      </c>
      <c r="Y89" s="25">
        <v>31810520</v>
      </c>
      <c r="Z89" s="25">
        <v>0</v>
      </c>
      <c r="AA89" s="25">
        <v>2595341</v>
      </c>
      <c r="AB89" s="25">
        <v>16094080</v>
      </c>
      <c r="AC89" s="25">
        <v>2342078</v>
      </c>
      <c r="AD89" s="25">
        <v>0</v>
      </c>
      <c r="AE89" s="25">
        <v>2602163</v>
      </c>
      <c r="AF89" s="25">
        <v>0</v>
      </c>
      <c r="AG89" s="25">
        <v>16289606</v>
      </c>
      <c r="AH89" s="25">
        <v>0</v>
      </c>
      <c r="AI89" s="25">
        <v>0</v>
      </c>
      <c r="AJ89" s="25">
        <v>2706998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126728804</v>
      </c>
    </row>
    <row r="90" spans="1:84" x14ac:dyDescent="0.25">
      <c r="A90" s="31" t="s">
        <v>289</v>
      </c>
      <c r="B90" s="25"/>
      <c r="C90" s="328">
        <v>2993</v>
      </c>
      <c r="D90" s="328">
        <v>0</v>
      </c>
      <c r="E90" s="328">
        <v>15799</v>
      </c>
      <c r="F90" s="328">
        <v>0</v>
      </c>
      <c r="G90" s="328">
        <v>0</v>
      </c>
      <c r="H90" s="328">
        <v>0</v>
      </c>
      <c r="I90" s="328">
        <v>0</v>
      </c>
      <c r="J90" s="328">
        <v>0</v>
      </c>
      <c r="K90" s="328">
        <v>0</v>
      </c>
      <c r="L90" s="328">
        <v>0</v>
      </c>
      <c r="M90" s="328">
        <v>0</v>
      </c>
      <c r="N90" s="328">
        <v>0</v>
      </c>
      <c r="O90" s="328">
        <v>0</v>
      </c>
      <c r="P90" s="328">
        <v>5305</v>
      </c>
      <c r="Q90" s="328">
        <v>5567</v>
      </c>
      <c r="R90" s="328">
        <v>205</v>
      </c>
      <c r="S90" s="328">
        <v>2283</v>
      </c>
      <c r="T90" s="328">
        <v>792</v>
      </c>
      <c r="U90" s="328">
        <v>1648</v>
      </c>
      <c r="V90" s="328">
        <v>2034</v>
      </c>
      <c r="W90" s="328">
        <v>0</v>
      </c>
      <c r="X90" s="328">
        <v>0</v>
      </c>
      <c r="Y90" s="328">
        <v>5829</v>
      </c>
      <c r="Z90" s="328">
        <v>0</v>
      </c>
      <c r="AA90" s="328">
        <v>922</v>
      </c>
      <c r="AB90" s="328">
        <v>1321</v>
      </c>
      <c r="AC90" s="328">
        <v>654</v>
      </c>
      <c r="AD90" s="328">
        <v>0</v>
      </c>
      <c r="AE90" s="328">
        <v>5393</v>
      </c>
      <c r="AF90" s="328">
        <v>0</v>
      </c>
      <c r="AG90" s="328">
        <v>6114</v>
      </c>
      <c r="AH90" s="328">
        <v>0</v>
      </c>
      <c r="AI90" s="328">
        <v>0</v>
      </c>
      <c r="AJ90" s="328">
        <v>0</v>
      </c>
      <c r="AK90" s="328">
        <v>0</v>
      </c>
      <c r="AL90" s="328">
        <v>0</v>
      </c>
      <c r="AM90" s="328">
        <v>0</v>
      </c>
      <c r="AN90" s="328">
        <v>0</v>
      </c>
      <c r="AO90" s="328">
        <v>0</v>
      </c>
      <c r="AP90" s="328">
        <v>0</v>
      </c>
      <c r="AQ90" s="328">
        <v>0</v>
      </c>
      <c r="AR90" s="328">
        <v>0</v>
      </c>
      <c r="AS90" s="328">
        <v>0</v>
      </c>
      <c r="AT90" s="328">
        <v>0</v>
      </c>
      <c r="AU90" s="328">
        <v>0</v>
      </c>
      <c r="AV90" s="328">
        <v>0</v>
      </c>
      <c r="AW90" s="328">
        <v>0</v>
      </c>
      <c r="AX90" s="328">
        <v>0</v>
      </c>
      <c r="AY90" s="328">
        <v>3807</v>
      </c>
      <c r="AZ90" s="328">
        <v>0</v>
      </c>
      <c r="BA90" s="328">
        <v>646</v>
      </c>
      <c r="BB90" s="328">
        <v>48</v>
      </c>
      <c r="BC90" s="328">
        <v>0</v>
      </c>
      <c r="BD90" s="328">
        <v>0</v>
      </c>
      <c r="BE90" s="328">
        <v>13232</v>
      </c>
      <c r="BF90" s="328">
        <v>0</v>
      </c>
      <c r="BG90" s="328">
        <v>0</v>
      </c>
      <c r="BH90" s="328">
        <v>1511</v>
      </c>
      <c r="BI90" s="328">
        <v>0</v>
      </c>
      <c r="BJ90" s="328">
        <v>211</v>
      </c>
      <c r="BK90" s="328">
        <v>0</v>
      </c>
      <c r="BL90" s="328">
        <v>2008</v>
      </c>
      <c r="BM90" s="328">
        <v>0</v>
      </c>
      <c r="BN90" s="328">
        <v>5821</v>
      </c>
      <c r="BO90" s="328">
        <v>290</v>
      </c>
      <c r="BP90" s="328">
        <v>0</v>
      </c>
      <c r="BQ90" s="328">
        <v>0</v>
      </c>
      <c r="BR90" s="328">
        <v>0</v>
      </c>
      <c r="BS90" s="328">
        <v>280</v>
      </c>
      <c r="BT90" s="328">
        <v>1018</v>
      </c>
      <c r="BU90" s="328">
        <v>0</v>
      </c>
      <c r="BV90" s="328">
        <v>624</v>
      </c>
      <c r="BW90" s="328">
        <v>416</v>
      </c>
      <c r="BX90" s="328">
        <v>0</v>
      </c>
      <c r="BY90" s="328">
        <v>886</v>
      </c>
      <c r="BZ90" s="328">
        <v>0</v>
      </c>
      <c r="CA90" s="328">
        <v>1610</v>
      </c>
      <c r="CB90" s="328">
        <v>0</v>
      </c>
      <c r="CC90" s="328">
        <v>285</v>
      </c>
      <c r="CD90" s="224" t="s">
        <v>247</v>
      </c>
      <c r="CE90" s="25">
        <v>89552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328">
        <v>828</v>
      </c>
      <c r="D92" s="328">
        <v>0</v>
      </c>
      <c r="E92" s="328">
        <v>4371</v>
      </c>
      <c r="F92" s="328">
        <v>0</v>
      </c>
      <c r="G92" s="328">
        <v>0</v>
      </c>
      <c r="H92" s="328">
        <v>0</v>
      </c>
      <c r="I92" s="328">
        <v>0</v>
      </c>
      <c r="J92" s="328">
        <v>0</v>
      </c>
      <c r="K92" s="328">
        <v>0</v>
      </c>
      <c r="L92" s="328">
        <v>0</v>
      </c>
      <c r="M92" s="328">
        <v>0</v>
      </c>
      <c r="N92" s="328">
        <v>0</v>
      </c>
      <c r="O92" s="328">
        <v>0</v>
      </c>
      <c r="P92" s="328">
        <v>1468</v>
      </c>
      <c r="Q92" s="328">
        <v>1540</v>
      </c>
      <c r="R92" s="328">
        <v>57</v>
      </c>
      <c r="S92" s="328">
        <v>632</v>
      </c>
      <c r="T92" s="328">
        <v>219</v>
      </c>
      <c r="U92" s="328">
        <v>456</v>
      </c>
      <c r="V92" s="328">
        <v>563</v>
      </c>
      <c r="W92" s="328">
        <v>0</v>
      </c>
      <c r="X92" s="328">
        <v>0</v>
      </c>
      <c r="Y92" s="328">
        <v>1613</v>
      </c>
      <c r="Z92" s="328">
        <v>0</v>
      </c>
      <c r="AA92" s="328">
        <v>255</v>
      </c>
      <c r="AB92" s="328">
        <v>365</v>
      </c>
      <c r="AC92" s="328">
        <v>181</v>
      </c>
      <c r="AD92" s="328">
        <v>0</v>
      </c>
      <c r="AE92" s="328">
        <v>1492</v>
      </c>
      <c r="AF92" s="328">
        <v>0</v>
      </c>
      <c r="AG92" s="328">
        <v>1691</v>
      </c>
      <c r="AH92" s="328">
        <v>0</v>
      </c>
      <c r="AI92" s="328">
        <v>0</v>
      </c>
      <c r="AJ92" s="328">
        <v>0</v>
      </c>
      <c r="AK92" s="328">
        <v>0</v>
      </c>
      <c r="AL92" s="328">
        <v>0</v>
      </c>
      <c r="AM92" s="328">
        <v>0</v>
      </c>
      <c r="AN92" s="328">
        <v>0</v>
      </c>
      <c r="AO92" s="328">
        <v>0</v>
      </c>
      <c r="AP92" s="328">
        <v>0</v>
      </c>
      <c r="AQ92" s="328">
        <v>0</v>
      </c>
      <c r="AR92" s="328">
        <v>0</v>
      </c>
      <c r="AS92" s="328">
        <v>0</v>
      </c>
      <c r="AT92" s="328">
        <v>0</v>
      </c>
      <c r="AU92" s="328">
        <v>0</v>
      </c>
      <c r="AV92" s="328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328">
        <v>179</v>
      </c>
      <c r="BB92" s="328">
        <v>13</v>
      </c>
      <c r="BC92" s="328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418</v>
      </c>
      <c r="BI92" s="273">
        <v>0</v>
      </c>
      <c r="BJ92" s="24" t="s">
        <v>247</v>
      </c>
      <c r="BK92" s="273">
        <v>0</v>
      </c>
      <c r="BL92" s="273">
        <v>556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328">
        <v>77</v>
      </c>
      <c r="BT92" s="328">
        <v>282</v>
      </c>
      <c r="BU92" s="328">
        <v>0</v>
      </c>
      <c r="BV92" s="328">
        <v>173</v>
      </c>
      <c r="BW92" s="328">
        <v>115</v>
      </c>
      <c r="BX92" s="328">
        <v>0</v>
      </c>
      <c r="BY92" s="328">
        <v>245</v>
      </c>
      <c r="BZ92" s="328">
        <v>0</v>
      </c>
      <c r="CA92" s="328">
        <v>445</v>
      </c>
      <c r="CB92" s="328">
        <v>0</v>
      </c>
      <c r="CC92" s="24" t="s">
        <v>247</v>
      </c>
      <c r="CD92" s="24" t="s">
        <v>247</v>
      </c>
      <c r="CE92" s="25">
        <v>18234</v>
      </c>
      <c r="CF92" s="16"/>
    </row>
    <row r="93" spans="1:84" x14ac:dyDescent="0.25">
      <c r="A93" s="21" t="s">
        <v>292</v>
      </c>
      <c r="B93" s="16"/>
      <c r="C93" s="328">
        <v>0</v>
      </c>
      <c r="D93" s="328">
        <v>0</v>
      </c>
      <c r="E93" s="328">
        <v>0</v>
      </c>
      <c r="F93" s="328">
        <v>0</v>
      </c>
      <c r="G93" s="328">
        <v>0</v>
      </c>
      <c r="H93" s="328">
        <v>0</v>
      </c>
      <c r="I93" s="328">
        <v>0</v>
      </c>
      <c r="J93" s="328">
        <v>0</v>
      </c>
      <c r="K93" s="328">
        <v>0</v>
      </c>
      <c r="L93" s="328">
        <v>0</v>
      </c>
      <c r="M93" s="328">
        <v>0</v>
      </c>
      <c r="N93" s="328">
        <v>0</v>
      </c>
      <c r="O93" s="328">
        <v>0</v>
      </c>
      <c r="P93" s="328">
        <v>0</v>
      </c>
      <c r="Q93" s="328">
        <v>0</v>
      </c>
      <c r="R93" s="328">
        <v>0</v>
      </c>
      <c r="S93" s="328">
        <v>0</v>
      </c>
      <c r="T93" s="328">
        <v>0</v>
      </c>
      <c r="U93" s="328">
        <v>0</v>
      </c>
      <c r="V93" s="328">
        <v>0</v>
      </c>
      <c r="W93" s="328">
        <v>0</v>
      </c>
      <c r="X93" s="328">
        <v>0</v>
      </c>
      <c r="Y93" s="328">
        <v>0</v>
      </c>
      <c r="Z93" s="328">
        <v>0</v>
      </c>
      <c r="AA93" s="328">
        <v>0</v>
      </c>
      <c r="AB93" s="328">
        <v>0</v>
      </c>
      <c r="AC93" s="328">
        <v>0</v>
      </c>
      <c r="AD93" s="328">
        <v>0</v>
      </c>
      <c r="AE93" s="328">
        <v>0</v>
      </c>
      <c r="AF93" s="328">
        <v>0</v>
      </c>
      <c r="AG93" s="328">
        <v>0</v>
      </c>
      <c r="AH93" s="328">
        <v>0</v>
      </c>
      <c r="AI93" s="328">
        <v>0</v>
      </c>
      <c r="AJ93" s="328">
        <v>0</v>
      </c>
      <c r="AK93" s="328">
        <v>0</v>
      </c>
      <c r="AL93" s="328">
        <v>0</v>
      </c>
      <c r="AM93" s="328">
        <v>0</v>
      </c>
      <c r="AN93" s="328">
        <v>0</v>
      </c>
      <c r="AO93" s="328">
        <v>0</v>
      </c>
      <c r="AP93" s="328">
        <v>0</v>
      </c>
      <c r="AQ93" s="328">
        <v>0</v>
      </c>
      <c r="AR93" s="328">
        <v>0</v>
      </c>
      <c r="AS93" s="328">
        <v>0</v>
      </c>
      <c r="AT93" s="328">
        <v>0</v>
      </c>
      <c r="AU93" s="328">
        <v>0</v>
      </c>
      <c r="AV93" s="328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328">
        <v>6.23</v>
      </c>
      <c r="D94" s="328">
        <v>0</v>
      </c>
      <c r="E94" s="336">
        <v>23.8</v>
      </c>
      <c r="F94" s="328">
        <v>0</v>
      </c>
      <c r="G94" s="328">
        <v>0</v>
      </c>
      <c r="H94" s="328">
        <v>0</v>
      </c>
      <c r="I94" s="328">
        <v>0</v>
      </c>
      <c r="J94" s="328">
        <v>0</v>
      </c>
      <c r="K94" s="328">
        <v>0</v>
      </c>
      <c r="L94" s="328">
        <v>0</v>
      </c>
      <c r="M94" s="328">
        <v>0</v>
      </c>
      <c r="N94" s="328">
        <v>0</v>
      </c>
      <c r="O94" s="328">
        <v>0</v>
      </c>
      <c r="P94" s="328">
        <v>4.5599999999999996</v>
      </c>
      <c r="Q94" s="328">
        <v>0.89</v>
      </c>
      <c r="R94" s="328">
        <v>0</v>
      </c>
      <c r="S94" s="328">
        <v>0</v>
      </c>
      <c r="T94" s="328">
        <v>2.58</v>
      </c>
      <c r="U94" s="328">
        <v>0</v>
      </c>
      <c r="V94" s="328">
        <v>0</v>
      </c>
      <c r="W94" s="328">
        <v>0</v>
      </c>
      <c r="X94" s="328">
        <v>0</v>
      </c>
      <c r="Y94" s="328">
        <v>0</v>
      </c>
      <c r="Z94" s="328">
        <v>0</v>
      </c>
      <c r="AA94" s="328">
        <v>0.43</v>
      </c>
      <c r="AB94" s="328">
        <v>0</v>
      </c>
      <c r="AC94" s="328">
        <v>0</v>
      </c>
      <c r="AD94" s="328">
        <v>0</v>
      </c>
      <c r="AE94" s="328">
        <v>0</v>
      </c>
      <c r="AF94" s="328">
        <v>0</v>
      </c>
      <c r="AG94" s="328">
        <v>9.7899999999999991</v>
      </c>
      <c r="AH94" s="328">
        <v>0</v>
      </c>
      <c r="AI94" s="328">
        <v>0</v>
      </c>
      <c r="AJ94" s="328">
        <v>2.16</v>
      </c>
      <c r="AK94" s="328">
        <v>0</v>
      </c>
      <c r="AL94" s="328">
        <v>0</v>
      </c>
      <c r="AM94" s="328">
        <v>0</v>
      </c>
      <c r="AN94" s="328">
        <v>0</v>
      </c>
      <c r="AO94" s="328">
        <v>0</v>
      </c>
      <c r="AP94" s="328">
        <v>0</v>
      </c>
      <c r="AQ94" s="328">
        <v>0</v>
      </c>
      <c r="AR94" s="328">
        <v>0</v>
      </c>
      <c r="AS94" s="328">
        <v>0</v>
      </c>
      <c r="AT94" s="328">
        <v>0</v>
      </c>
      <c r="AU94" s="328">
        <v>0</v>
      </c>
      <c r="AV94" s="32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50.44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99114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9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1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328">
        <v>770</v>
      </c>
      <c r="D127" s="328">
        <v>3862</v>
      </c>
      <c r="E127" s="16"/>
    </row>
    <row r="128" spans="1:5" x14ac:dyDescent="0.25">
      <c r="A128" s="16" t="s">
        <v>334</v>
      </c>
      <c r="B128" s="35" t="s">
        <v>299</v>
      </c>
      <c r="C128" s="338">
        <v>0</v>
      </c>
      <c r="D128" s="339">
        <v>0</v>
      </c>
      <c r="E128" s="16"/>
    </row>
    <row r="129" spans="1:5" x14ac:dyDescent="0.25">
      <c r="A129" s="16" t="s">
        <v>335</v>
      </c>
      <c r="B129" s="35" t="s">
        <v>299</v>
      </c>
      <c r="C129" s="338">
        <v>0</v>
      </c>
      <c r="D129" s="340">
        <v>0</v>
      </c>
      <c r="E129" s="16"/>
    </row>
    <row r="130" spans="1:5" x14ac:dyDescent="0.25">
      <c r="A130" s="16" t="s">
        <v>336</v>
      </c>
      <c r="B130" s="35" t="s">
        <v>299</v>
      </c>
      <c r="C130" s="328">
        <v>165</v>
      </c>
      <c r="D130" s="328">
        <v>298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21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>
        <v>20</v>
      </c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292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328">
        <v>375</v>
      </c>
      <c r="C154" s="328">
        <v>176</v>
      </c>
      <c r="D154" s="328">
        <v>220</v>
      </c>
      <c r="E154" s="25">
        <v>771</v>
      </c>
    </row>
    <row r="155" spans="1:6" x14ac:dyDescent="0.25">
      <c r="A155" s="16" t="s">
        <v>241</v>
      </c>
      <c r="B155" s="328">
        <v>1880</v>
      </c>
      <c r="C155" s="328">
        <v>880</v>
      </c>
      <c r="D155" s="328">
        <v>1102</v>
      </c>
      <c r="E155" s="25">
        <v>3862</v>
      </c>
    </row>
    <row r="156" spans="1:6" x14ac:dyDescent="0.25">
      <c r="A156" s="16" t="s">
        <v>355</v>
      </c>
      <c r="B156" s="328">
        <v>38708</v>
      </c>
      <c r="C156" s="328">
        <v>18129</v>
      </c>
      <c r="D156" s="328">
        <v>22692</v>
      </c>
      <c r="E156" s="25">
        <v>79529</v>
      </c>
    </row>
    <row r="157" spans="1:6" x14ac:dyDescent="0.25">
      <c r="A157" s="16" t="s">
        <v>286</v>
      </c>
      <c r="B157" s="328">
        <v>8304615</v>
      </c>
      <c r="C157" s="328">
        <v>5877811</v>
      </c>
      <c r="D157" s="328">
        <v>3836233</v>
      </c>
      <c r="E157" s="25">
        <v>18018659</v>
      </c>
      <c r="F157" s="14"/>
    </row>
    <row r="158" spans="1:6" x14ac:dyDescent="0.25">
      <c r="A158" s="16" t="s">
        <v>287</v>
      </c>
      <c r="B158" s="328">
        <v>53376707</v>
      </c>
      <c r="C158" s="328">
        <v>23009826</v>
      </c>
      <c r="D158" s="328">
        <v>32323611</v>
      </c>
      <c r="E158" s="25">
        <v>108710144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328">
        <v>1514716</v>
      </c>
      <c r="D181" s="16"/>
      <c r="E181" s="16"/>
    </row>
    <row r="182" spans="1:5" x14ac:dyDescent="0.25">
      <c r="A182" s="16" t="s">
        <v>365</v>
      </c>
      <c r="B182" s="35" t="s">
        <v>299</v>
      </c>
      <c r="C182" s="328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328">
        <v>33626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328">
        <v>-1225</v>
      </c>
      <c r="D184" s="16"/>
      <c r="E184" s="16"/>
    </row>
    <row r="185" spans="1:5" x14ac:dyDescent="0.25">
      <c r="A185" s="16" t="s">
        <v>368</v>
      </c>
      <c r="B185" s="35" t="s">
        <v>299</v>
      </c>
      <c r="C185" s="328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328">
        <v>476355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328">
        <v>199054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2222526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328">
        <v>66224</v>
      </c>
      <c r="D191" s="16"/>
      <c r="E191" s="16"/>
    </row>
    <row r="192" spans="1:5" x14ac:dyDescent="0.25">
      <c r="A192" s="16" t="s">
        <v>373</v>
      </c>
      <c r="B192" s="35" t="s">
        <v>299</v>
      </c>
      <c r="C192" s="328">
        <v>302850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369074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328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328">
        <v>437798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328">
        <v>10640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448438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328">
        <v>6988</v>
      </c>
      <c r="D204" s="16"/>
      <c r="E204" s="16"/>
    </row>
    <row r="205" spans="1:5" x14ac:dyDescent="0.25">
      <c r="A205" s="16" t="s">
        <v>382</v>
      </c>
      <c r="B205" s="35" t="s">
        <v>299</v>
      </c>
      <c r="C205" s="328">
        <v>968429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975417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40">
        <v>169015</v>
      </c>
      <c r="C211" s="340">
        <v>0</v>
      </c>
      <c r="D211" s="340">
        <v>0</v>
      </c>
      <c r="E211" s="25">
        <v>169015</v>
      </c>
    </row>
    <row r="212" spans="1:5" x14ac:dyDescent="0.25">
      <c r="A212" s="16" t="s">
        <v>390</v>
      </c>
      <c r="B212" s="340">
        <v>3512771</v>
      </c>
      <c r="C212" s="340">
        <v>0</v>
      </c>
      <c r="D212" s="341">
        <v>0</v>
      </c>
      <c r="E212" s="25">
        <v>3512771</v>
      </c>
    </row>
    <row r="213" spans="1:5" x14ac:dyDescent="0.25">
      <c r="A213" s="16" t="s">
        <v>391</v>
      </c>
      <c r="B213" s="340">
        <v>40799997</v>
      </c>
      <c r="C213" s="340">
        <v>533613</v>
      </c>
      <c r="D213" s="340">
        <v>0</v>
      </c>
      <c r="E213" s="25">
        <v>41333610</v>
      </c>
    </row>
    <row r="214" spans="1:5" x14ac:dyDescent="0.25">
      <c r="A214" s="16" t="s">
        <v>392</v>
      </c>
      <c r="B214" s="340">
        <v>0</v>
      </c>
      <c r="C214" s="340">
        <v>0</v>
      </c>
      <c r="D214" s="340">
        <v>0</v>
      </c>
      <c r="E214" s="25">
        <v>0</v>
      </c>
    </row>
    <row r="215" spans="1:5" x14ac:dyDescent="0.25">
      <c r="A215" s="16" t="s">
        <v>393</v>
      </c>
      <c r="B215" s="340">
        <v>1054204</v>
      </c>
      <c r="C215" s="340">
        <v>0</v>
      </c>
      <c r="D215" s="340">
        <v>0</v>
      </c>
      <c r="E215" s="25">
        <v>1054204</v>
      </c>
    </row>
    <row r="216" spans="1:5" x14ac:dyDescent="0.25">
      <c r="A216" s="16" t="s">
        <v>394</v>
      </c>
      <c r="B216" s="340">
        <v>14899536</v>
      </c>
      <c r="C216" s="340">
        <v>794178</v>
      </c>
      <c r="D216" s="340">
        <v>0</v>
      </c>
      <c r="E216" s="25">
        <v>15693714</v>
      </c>
    </row>
    <row r="217" spans="1:5" x14ac:dyDescent="0.25">
      <c r="A217" s="16" t="s">
        <v>395</v>
      </c>
      <c r="B217" s="340">
        <v>0</v>
      </c>
      <c r="C217" s="340">
        <v>0</v>
      </c>
      <c r="D217" s="340">
        <v>0</v>
      </c>
      <c r="E217" s="25">
        <v>0</v>
      </c>
    </row>
    <row r="218" spans="1:5" x14ac:dyDescent="0.25">
      <c r="A218" s="16" t="s">
        <v>396</v>
      </c>
      <c r="B218" s="340">
        <v>0</v>
      </c>
      <c r="C218" s="340">
        <v>0</v>
      </c>
      <c r="D218" s="340">
        <v>0</v>
      </c>
      <c r="E218" s="25">
        <v>0</v>
      </c>
    </row>
    <row r="219" spans="1:5" x14ac:dyDescent="0.25">
      <c r="A219" s="16" t="s">
        <v>397</v>
      </c>
      <c r="B219" s="340">
        <v>785918</v>
      </c>
      <c r="C219" s="340">
        <v>-363458</v>
      </c>
      <c r="D219" s="340">
        <v>0</v>
      </c>
      <c r="E219" s="25">
        <v>422460</v>
      </c>
    </row>
    <row r="220" spans="1:5" x14ac:dyDescent="0.25">
      <c r="A220" s="16" t="s">
        <v>229</v>
      </c>
      <c r="B220" s="25">
        <v>61221441</v>
      </c>
      <c r="C220" s="225">
        <v>964333</v>
      </c>
      <c r="D220" s="25">
        <v>0</v>
      </c>
      <c r="E220" s="25">
        <v>62185774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340">
        <v>3494963</v>
      </c>
      <c r="C225" s="340">
        <v>1583</v>
      </c>
      <c r="D225" s="340">
        <v>0</v>
      </c>
      <c r="E225" s="25">
        <v>3496546</v>
      </c>
    </row>
    <row r="226" spans="1:6" x14ac:dyDescent="0.25">
      <c r="A226" s="16" t="s">
        <v>391</v>
      </c>
      <c r="B226" s="340">
        <v>19520984</v>
      </c>
      <c r="C226" s="340">
        <v>1157396</v>
      </c>
      <c r="D226" s="340">
        <v>0</v>
      </c>
      <c r="E226" s="25">
        <v>20678380</v>
      </c>
    </row>
    <row r="227" spans="1:6" x14ac:dyDescent="0.25">
      <c r="A227" s="16" t="s">
        <v>392</v>
      </c>
      <c r="B227" s="340">
        <v>0</v>
      </c>
      <c r="C227" s="340">
        <v>0</v>
      </c>
      <c r="D227" s="340">
        <v>0</v>
      </c>
      <c r="E227" s="25">
        <v>0</v>
      </c>
    </row>
    <row r="228" spans="1:6" x14ac:dyDescent="0.25">
      <c r="A228" s="16" t="s">
        <v>393</v>
      </c>
      <c r="B228" s="340">
        <v>972109</v>
      </c>
      <c r="C228" s="340">
        <v>53373</v>
      </c>
      <c r="D228" s="340">
        <v>0</v>
      </c>
      <c r="E228" s="25">
        <v>1025482</v>
      </c>
    </row>
    <row r="229" spans="1:6" x14ac:dyDescent="0.25">
      <c r="A229" s="16" t="s">
        <v>394</v>
      </c>
      <c r="B229" s="340">
        <v>13628545</v>
      </c>
      <c r="C229" s="340">
        <v>495305</v>
      </c>
      <c r="D229" s="340">
        <v>0</v>
      </c>
      <c r="E229" s="25">
        <v>14123850</v>
      </c>
    </row>
    <row r="230" spans="1:6" x14ac:dyDescent="0.25">
      <c r="A230" s="16" t="s">
        <v>395</v>
      </c>
      <c r="B230" s="340">
        <v>0</v>
      </c>
      <c r="C230" s="340">
        <v>0</v>
      </c>
      <c r="D230" s="340">
        <v>0</v>
      </c>
      <c r="E230" s="25">
        <v>0</v>
      </c>
    </row>
    <row r="231" spans="1:6" x14ac:dyDescent="0.25">
      <c r="A231" s="16" t="s">
        <v>396</v>
      </c>
      <c r="B231" s="340">
        <v>0</v>
      </c>
      <c r="C231" s="340">
        <v>0</v>
      </c>
      <c r="D231" s="340">
        <v>0</v>
      </c>
      <c r="E231" s="25">
        <v>0</v>
      </c>
    </row>
    <row r="232" spans="1:6" x14ac:dyDescent="0.25">
      <c r="A232" s="16" t="s">
        <v>397</v>
      </c>
      <c r="B232" s="340">
        <v>0</v>
      </c>
      <c r="C232" s="340">
        <v>0</v>
      </c>
      <c r="D232" s="340">
        <v>0</v>
      </c>
      <c r="E232" s="25">
        <v>0</v>
      </c>
    </row>
    <row r="233" spans="1:6" x14ac:dyDescent="0.25">
      <c r="A233" s="16" t="s">
        <v>229</v>
      </c>
      <c r="B233" s="25">
        <v>37616601</v>
      </c>
      <c r="C233" s="225">
        <v>1707657</v>
      </c>
      <c r="D233" s="25">
        <v>0</v>
      </c>
      <c r="E233" s="25">
        <v>39324258</v>
      </c>
    </row>
    <row r="234" spans="1:6" x14ac:dyDescent="0.25">
      <c r="A234" s="16"/>
      <c r="B234" s="16"/>
      <c r="C234" s="22"/>
      <c r="D234" s="16"/>
      <c r="E234" s="16"/>
      <c r="F234" s="11">
        <v>22861516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328">
        <v>648363</v>
      </c>
      <c r="D237" s="32">
        <v>648363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328">
        <v>35936626</v>
      </c>
      <c r="D239" s="16"/>
      <c r="E239" s="16"/>
    </row>
    <row r="240" spans="1:6" x14ac:dyDescent="0.25">
      <c r="A240" s="16" t="s">
        <v>403</v>
      </c>
      <c r="B240" s="35" t="s">
        <v>299</v>
      </c>
      <c r="C240" s="328">
        <v>17514950</v>
      </c>
      <c r="D240" s="16"/>
      <c r="E240" s="16"/>
    </row>
    <row r="241" spans="1:5" x14ac:dyDescent="0.25">
      <c r="A241" s="16" t="s">
        <v>404</v>
      </c>
      <c r="B241" s="35" t="s">
        <v>299</v>
      </c>
      <c r="C241" s="328">
        <v>717456</v>
      </c>
      <c r="D241" s="16"/>
      <c r="E241" s="16"/>
    </row>
    <row r="242" spans="1:5" x14ac:dyDescent="0.25">
      <c r="A242" s="16" t="s">
        <v>405</v>
      </c>
      <c r="B242" s="35" t="s">
        <v>299</v>
      </c>
      <c r="C242" s="328">
        <v>5052448</v>
      </c>
      <c r="D242" s="16"/>
      <c r="E242" s="16"/>
    </row>
    <row r="243" spans="1:5" x14ac:dyDescent="0.25">
      <c r="A243" s="16" t="s">
        <v>406</v>
      </c>
      <c r="B243" s="35" t="s">
        <v>299</v>
      </c>
      <c r="C243" s="328">
        <v>4855658</v>
      </c>
      <c r="D243" s="16"/>
      <c r="E243" s="16"/>
    </row>
    <row r="244" spans="1:5" x14ac:dyDescent="0.25">
      <c r="A244" s="16" t="s">
        <v>407</v>
      </c>
      <c r="B244" s="35" t="s">
        <v>299</v>
      </c>
      <c r="C244" s="328">
        <v>323347.2300000001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64400485.229999997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338">
        <v>228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328">
        <v>154917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328">
        <v>1191054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1345971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66394819.229999997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328">
        <v>15448781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338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328">
        <v>17950912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328">
        <v>5269052</v>
      </c>
      <c r="D269" s="16"/>
      <c r="E269" s="16"/>
    </row>
    <row r="270" spans="1:5" x14ac:dyDescent="0.25">
      <c r="A270" s="16" t="s">
        <v>424</v>
      </c>
      <c r="B270" s="35" t="s">
        <v>299</v>
      </c>
      <c r="C270" s="34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328">
        <v>1698699</v>
      </c>
      <c r="D271" s="16"/>
      <c r="E271" s="16"/>
    </row>
    <row r="272" spans="1:5" x14ac:dyDescent="0.25">
      <c r="A272" s="16" t="s">
        <v>426</v>
      </c>
      <c r="B272" s="35" t="s">
        <v>299</v>
      </c>
      <c r="C272" s="338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328">
        <v>738638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328">
        <v>228121</v>
      </c>
      <c r="D274" s="16"/>
      <c r="E274" s="16"/>
    </row>
    <row r="275" spans="1:5" x14ac:dyDescent="0.25">
      <c r="A275" s="16" t="s">
        <v>429</v>
      </c>
      <c r="B275" s="35" t="s">
        <v>299</v>
      </c>
      <c r="C275" s="328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30796099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28">
        <v>169015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28">
        <v>3512771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28">
        <v>41333610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328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328">
        <v>1054204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328">
        <v>15693714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328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328">
        <v>422460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62185774</v>
      </c>
      <c r="E291" s="16"/>
    </row>
    <row r="292" spans="1:5" x14ac:dyDescent="0.25">
      <c r="A292" s="16" t="s">
        <v>439</v>
      </c>
      <c r="B292" s="35" t="s">
        <v>299</v>
      </c>
      <c r="C292" s="292">
        <v>39324258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22861516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30609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30609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53688224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53688224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338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328">
        <v>1238107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328">
        <v>1609242</v>
      </c>
      <c r="D316" s="16"/>
      <c r="E316" s="16"/>
    </row>
    <row r="317" spans="1:6" x14ac:dyDescent="0.25">
      <c r="A317" s="16" t="s">
        <v>458</v>
      </c>
      <c r="B317" s="35" t="s">
        <v>299</v>
      </c>
      <c r="C317" s="338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338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338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338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338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328">
        <v>10313811</v>
      </c>
      <c r="D322" s="16"/>
      <c r="E322" s="16"/>
    </row>
    <row r="323" spans="1:5" x14ac:dyDescent="0.25">
      <c r="A323" s="16" t="s">
        <v>464</v>
      </c>
      <c r="B323" s="35" t="s">
        <v>299</v>
      </c>
      <c r="C323" s="338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13161160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328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338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328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328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328">
        <v>8014773</v>
      </c>
      <c r="D335" s="16"/>
      <c r="E335" s="16"/>
    </row>
    <row r="336" spans="1:5" x14ac:dyDescent="0.25">
      <c r="A336" s="21" t="s">
        <v>477</v>
      </c>
      <c r="B336" s="35" t="s">
        <v>299</v>
      </c>
      <c r="C336" s="328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32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328">
        <v>95653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8110426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8110426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32416638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53688224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53688224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338">
        <v>18018659</v>
      </c>
      <c r="D358" s="16"/>
      <c r="E358" s="16"/>
    </row>
    <row r="359" spans="1:5" x14ac:dyDescent="0.25">
      <c r="A359" s="16" t="s">
        <v>493</v>
      </c>
      <c r="B359" s="35" t="s">
        <v>299</v>
      </c>
      <c r="C359" s="338">
        <v>108710144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126728803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338">
        <v>648363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338">
        <v>64400485.229999997</v>
      </c>
      <c r="D363" s="16"/>
      <c r="E363" s="16"/>
    </row>
    <row r="364" spans="1:5" x14ac:dyDescent="0.25">
      <c r="A364" s="16" t="s">
        <v>497</v>
      </c>
      <c r="B364" s="35" t="s">
        <v>299</v>
      </c>
      <c r="C364" s="338">
        <v>1345971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338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66394819.229999997</v>
      </c>
      <c r="E366" s="16"/>
    </row>
    <row r="367" spans="1:5" x14ac:dyDescent="0.25">
      <c r="A367" s="16" t="s">
        <v>499</v>
      </c>
      <c r="B367" s="16"/>
      <c r="C367" s="22"/>
      <c r="D367" s="25">
        <v>60333983.770000003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328">
        <v>126495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343">
        <v>1003017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343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344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328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328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343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328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343">
        <v>111021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328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343">
        <v>338939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1579472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1579472</v>
      </c>
      <c r="E383" s="16"/>
    </row>
    <row r="384" spans="1:6" x14ac:dyDescent="0.25">
      <c r="A384" s="16" t="s">
        <v>516</v>
      </c>
      <c r="B384" s="16"/>
      <c r="C384" s="22"/>
      <c r="D384" s="25">
        <v>61913455.770000003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338">
        <v>20225927</v>
      </c>
      <c r="D389" s="16"/>
      <c r="E389" s="16"/>
    </row>
    <row r="390" spans="1:5" x14ac:dyDescent="0.25">
      <c r="A390" s="16" t="s">
        <v>10</v>
      </c>
      <c r="B390" s="35" t="s">
        <v>299</v>
      </c>
      <c r="C390" s="338">
        <v>2222526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38">
        <v>4385062</v>
      </c>
      <c r="D391" s="16"/>
      <c r="E391" s="16"/>
    </row>
    <row r="392" spans="1:5" x14ac:dyDescent="0.25">
      <c r="A392" s="16" t="s">
        <v>519</v>
      </c>
      <c r="B392" s="35" t="s">
        <v>299</v>
      </c>
      <c r="C392" s="338">
        <v>5559531</v>
      </c>
      <c r="D392" s="16"/>
      <c r="E392" s="16"/>
    </row>
    <row r="393" spans="1:5" x14ac:dyDescent="0.25">
      <c r="A393" s="16" t="s">
        <v>520</v>
      </c>
      <c r="B393" s="35" t="s">
        <v>299</v>
      </c>
      <c r="C393" s="338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338">
        <v>3333703</v>
      </c>
      <c r="D394" s="16"/>
      <c r="E394" s="16"/>
    </row>
    <row r="395" spans="1:5" x14ac:dyDescent="0.25">
      <c r="A395" s="16" t="s">
        <v>15</v>
      </c>
      <c r="B395" s="35" t="s">
        <v>299</v>
      </c>
      <c r="C395" s="338">
        <v>1707684</v>
      </c>
      <c r="D395" s="16"/>
      <c r="E395" s="16"/>
    </row>
    <row r="396" spans="1:5" x14ac:dyDescent="0.25">
      <c r="A396" s="16" t="s">
        <v>522</v>
      </c>
      <c r="B396" s="35" t="s">
        <v>299</v>
      </c>
      <c r="C396" s="338">
        <v>369074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338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338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338">
        <v>975417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43">
        <v>125995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43">
        <v>1887750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343">
        <v>33040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43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43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43">
        <v>-10033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43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43">
        <v>880383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43">
        <v>19759412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43">
        <v>1856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43">
        <v>22201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43">
        <v>415399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43">
        <v>672501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3">
        <v>126081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23914585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62693509</v>
      </c>
      <c r="E416" s="25"/>
    </row>
    <row r="417" spans="1:13" x14ac:dyDescent="0.25">
      <c r="A417" s="25" t="s">
        <v>530</v>
      </c>
      <c r="B417" s="16"/>
      <c r="C417" s="22"/>
      <c r="D417" s="25">
        <v>-780053.22999999672</v>
      </c>
      <c r="E417" s="25"/>
    </row>
    <row r="418" spans="1:13" x14ac:dyDescent="0.25">
      <c r="A418" s="25" t="s">
        <v>531</v>
      </c>
      <c r="B418" s="16"/>
      <c r="C418" s="294">
        <v>-324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327599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327275</v>
      </c>
      <c r="E420" s="25"/>
      <c r="F420" s="11">
        <v>-648142</v>
      </c>
    </row>
    <row r="421" spans="1:13" x14ac:dyDescent="0.25">
      <c r="A421" s="25" t="s">
        <v>534</v>
      </c>
      <c r="B421" s="16"/>
      <c r="C421" s="22"/>
      <c r="D421" s="25">
        <v>-452778.22999999672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-452778.22999999672</v>
      </c>
      <c r="E424" s="16"/>
    </row>
    <row r="426" spans="1:13" ht="29.1" customHeight="1" x14ac:dyDescent="0.25">
      <c r="A426" s="347" t="s">
        <v>538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76320</v>
      </c>
      <c r="E612" s="219">
        <f>SUM(C624:D647)+SUM(C668:D713)</f>
        <v>57673257.278703742</v>
      </c>
      <c r="F612" s="219">
        <f>CE64-(AX64+BD64+BE64+BG64+BJ64+BN64+BP64+BQ64+CB64+CC64+CD64)</f>
        <v>5432377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179.19</v>
      </c>
      <c r="I612" s="217">
        <f>CE92-(AX92+AY92+AZ92+BD92+BE92+BF92+BG92+BJ92+BN92+BO92+BP92+BQ92+BR92+CB92+CC92+CD92)</f>
        <v>18234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126728804</v>
      </c>
      <c r="L612" s="223">
        <f>CE94-(AW94+AX94+AY94+AZ94+BA94+BB94+BC94+BD94+BE94+BF94+BG94+BH94+BI94+BJ94+BK94+BL94+BM94+BN94+BO94+BP94+BQ94+BR94+BS94+BT94+BU94+BV94+BW94+BX94+BY94+BZ94+CA94+CB94+CC94+CD94)</f>
        <v>50.44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4115759.29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4115759.29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506</v>
      </c>
      <c r="D617" s="217">
        <f>(D615/D612)*BJ90</f>
        <v>11378.737030791404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27658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2958537.46</v>
      </c>
      <c r="D619" s="217">
        <f>(D615/D612)*BN90</f>
        <v>313912.93012434483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372625.41000000003</v>
      </c>
      <c r="D620" s="217">
        <f>(D615/D612)*CC90</f>
        <v>15369.384141116352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5903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3705890.9212962529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-708</v>
      </c>
      <c r="D624" s="217">
        <f>(D615/D612)*BD90</f>
        <v>0</v>
      </c>
      <c r="E624" s="219">
        <f>(E623/E612)*SUM(C624:D624)</f>
        <v>-45.493715737234645</v>
      </c>
      <c r="F624" s="219">
        <f>SUM(C624:E624)</f>
        <v>-753.49371573723465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987124</v>
      </c>
      <c r="D625" s="217">
        <f>(D615/D612)*AY90</f>
        <v>205302.61552712263</v>
      </c>
      <c r="E625" s="219">
        <f>(E623/E612)*SUM(C625:D625)</f>
        <v>76621.352378960044</v>
      </c>
      <c r="F625" s="219">
        <f>(F624/F612)*AY64</f>
        <v>-12.73596189526401</v>
      </c>
      <c r="G625" s="217">
        <f>SUM(C625:F625)</f>
        <v>1269035.2319441875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4127</v>
      </c>
      <c r="D627" s="217">
        <f>(D615/D612)*BO90</f>
        <v>15639.022459381551</v>
      </c>
      <c r="E627" s="219">
        <f>(E623/E612)*SUM(C627:D627)</f>
        <v>1270.0985974899716</v>
      </c>
      <c r="F627" s="219">
        <f>(F624/F612)*BO64</f>
        <v>-0.12386288509677265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297062</v>
      </c>
      <c r="D630" s="217">
        <f>(D615/D612)*BA90</f>
        <v>34837.270719863729</v>
      </c>
      <c r="E630" s="219">
        <f>(E623/E612)*SUM(C630:D630)</f>
        <v>21326.738807238653</v>
      </c>
      <c r="F630" s="219">
        <f>(F624/F612)*BA64</f>
        <v>-2.6513315214163597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227957</v>
      </c>
      <c r="D632" s="217">
        <f>(D615/D612)*BB90</f>
        <v>2588.527855345912</v>
      </c>
      <c r="E632" s="219">
        <f>(E623/E612)*SUM(C632:D632)</f>
        <v>14814.085746810479</v>
      </c>
      <c r="F632" s="219">
        <f>(F624/F612)*BB64</f>
        <v>-0.30501062074781976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-24972</v>
      </c>
      <c r="D635" s="217">
        <f>(D615/D612)*BK90</f>
        <v>0</v>
      </c>
      <c r="E635" s="219">
        <f>(E623/E612)*SUM(C635:D635)</f>
        <v>-1604.6173296472084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38412</v>
      </c>
      <c r="D636" s="217">
        <f>(D615/D612)*BH90</f>
        <v>81484.699779743183</v>
      </c>
      <c r="E636" s="219">
        <f>(E623/E612)*SUM(C636:D636)</f>
        <v>7704.1615502997174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-78151</v>
      </c>
      <c r="D637" s="217">
        <f>(D615/D612)*BL90</f>
        <v>108286.74861530398</v>
      </c>
      <c r="E637" s="219">
        <f>(E623/E612)*SUM(C637:D637)</f>
        <v>1936.4225720810759</v>
      </c>
      <c r="F637" s="219">
        <f>(F624/F612)*BL64</f>
        <v>-4.1611271589061362E-3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15099.745822851151</v>
      </c>
      <c r="E639" s="219">
        <f>(E623/E612)*SUM(C639:D639)</f>
        <v>970.25924317695842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968604</v>
      </c>
      <c r="D640" s="217">
        <f>(D615/D612)*BT90</f>
        <v>54898.361598794545</v>
      </c>
      <c r="E640" s="219">
        <f>(E623/E612)*SUM(C640:D640)</f>
        <v>65766.843919440551</v>
      </c>
      <c r="F640" s="219">
        <f>(F624/F612)*BT64</f>
        <v>-0.94845958375333861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-11356</v>
      </c>
      <c r="D642" s="217">
        <f>(D615/D612)*BV90</f>
        <v>33650.862119496851</v>
      </c>
      <c r="E642" s="219">
        <f>(E623/E612)*SUM(C642:D642)</f>
        <v>1432.59338935767</v>
      </c>
      <c r="F642" s="219">
        <f>(F624/F612)*BV64</f>
        <v>-4.1611271589061362E-3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1384002.23</v>
      </c>
      <c r="D643" s="217">
        <f>(D615/D612)*BW90</f>
        <v>22433.908079664569</v>
      </c>
      <c r="E643" s="219">
        <f>(E623/E612)*SUM(C643:D643)</f>
        <v>90372.88964459089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2165956</v>
      </c>
      <c r="D645" s="217">
        <f>(D615/D612)*BY90</f>
        <v>47779.909996593291</v>
      </c>
      <c r="E645" s="219">
        <f>(E623/E612)*SUM(C645:D645)</f>
        <v>142247.27712809813</v>
      </c>
      <c r="F645" s="219">
        <f>(F624/F612)*BY64</f>
        <v>-0.12455640628992368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225942</v>
      </c>
      <c r="D647" s="217">
        <f>(D615/D612)*CA90</f>
        <v>86823.53848139412</v>
      </c>
      <c r="E647" s="219">
        <f>(E623/E612)*SUM(C647:D647)</f>
        <v>20097.269067903486</v>
      </c>
      <c r="F647" s="219">
        <f>(F624/F612)*CA64</f>
        <v>-9.0157755109632944E-3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13664988.390000001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2894984</v>
      </c>
      <c r="D668" s="217">
        <f>(D615/D612)*C90</f>
        <v>161405.4973135482</v>
      </c>
      <c r="E668" s="219">
        <f>(E623/E612)*SUM(C668:D668)</f>
        <v>196393.38273029952</v>
      </c>
      <c r="F668" s="219">
        <f>(F624/F612)*C64</f>
        <v>-7.9612071846578498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8759585</v>
      </c>
      <c r="D670" s="217">
        <f>(D615/D612)*E90</f>
        <v>852003.15805437625</v>
      </c>
      <c r="E670" s="219">
        <f>(E623/E612)*SUM(C670:D670)</f>
        <v>617608.55853940186</v>
      </c>
      <c r="F670" s="219">
        <f>(F624/F612)*E64</f>
        <v>-30.555295432086389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1656</v>
      </c>
      <c r="D675" s="217">
        <f>(D615/D612)*J90</f>
        <v>0</v>
      </c>
      <c r="E675" s="219">
        <f>(E623/E612)*SUM(C675:D675)</f>
        <v>106.40903002946409</v>
      </c>
      <c r="F675" s="219">
        <f>(F624/F612)*J64</f>
        <v>-1.5118762010692295E-2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3708039</v>
      </c>
      <c r="D681" s="217">
        <f>(D615/D612)*P90</f>
        <v>286086.25567937631</v>
      </c>
      <c r="E681" s="219">
        <f>(E623/E612)*SUM(C681:D681)</f>
        <v>256649.15113105538</v>
      </c>
      <c r="F681" s="219">
        <f>(F624/F612)*P64</f>
        <v>-149.01731488507613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437689</v>
      </c>
      <c r="D682" s="217">
        <f>(D615/D612)*Q90</f>
        <v>300215.3035564727</v>
      </c>
      <c r="E682" s="219">
        <f>(E623/E612)*SUM(C682:D682)</f>
        <v>47415.266422712251</v>
      </c>
      <c r="F682" s="219">
        <f>(F624/F612)*Q64</f>
        <v>-0.65204862580059153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2496545</v>
      </c>
      <c r="D683" s="217">
        <f>(D615/D612)*R90</f>
        <v>11055.171048873164</v>
      </c>
      <c r="E683" s="219">
        <f>(E623/E612)*SUM(C683:D683)</f>
        <v>161130.01322646669</v>
      </c>
      <c r="F683" s="219">
        <f>(F624/F612)*R64</f>
        <v>-5.7319526613932021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77863</v>
      </c>
      <c r="D684" s="217">
        <f>(D615/D612)*S90</f>
        <v>123116.85611988993</v>
      </c>
      <c r="E684" s="219">
        <f>(E623/E612)*SUM(C684:D684)</f>
        <v>12914.294411339819</v>
      </c>
      <c r="F684" s="219">
        <f>(F624/F612)*S64</f>
        <v>-1.8572497552584388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1034214</v>
      </c>
      <c r="D685" s="217">
        <f>(D615/D612)*T90</f>
        <v>42710.709613207546</v>
      </c>
      <c r="E685" s="219">
        <f>(E623/E612)*SUM(C685:D685)</f>
        <v>69199.585606705121</v>
      </c>
      <c r="F685" s="219">
        <f>(F624/F612)*T64</f>
        <v>-12.160061896471401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3815125.81</v>
      </c>
      <c r="D686" s="217">
        <f>(D615/D612)*U90</f>
        <v>88872.789700209643</v>
      </c>
      <c r="E686" s="219">
        <f>(E623/E612)*SUM(C686:D686)</f>
        <v>250857.91318266024</v>
      </c>
      <c r="F686" s="219">
        <f>(F624/F612)*U64</f>
        <v>-76.657671563755144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1144647</v>
      </c>
      <c r="D687" s="217">
        <f>(D615/D612)*V90</f>
        <v>109688.86787028301</v>
      </c>
      <c r="E687" s="219">
        <f>(E623/E612)*SUM(C687:D687)</f>
        <v>80599.434197610419</v>
      </c>
      <c r="F687" s="219">
        <f>(F624/F612)*V64</f>
        <v>-5.8325132344001007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4546836</v>
      </c>
      <c r="D690" s="217">
        <f>(D615/D612)*Y90</f>
        <v>314344.35143356916</v>
      </c>
      <c r="E690" s="219">
        <f>(E623/E612)*SUM(C690:D690)</f>
        <v>312363.2161801543</v>
      </c>
      <c r="F690" s="219">
        <f>(F624/F612)*Y64</f>
        <v>-20.816732133621098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602610</v>
      </c>
      <c r="D692" s="217">
        <f>(D615/D612)*AA90</f>
        <v>49721.305888102725</v>
      </c>
      <c r="E692" s="219">
        <f>(E623/E612)*SUM(C692:D692)</f>
        <v>41916.631351090968</v>
      </c>
      <c r="F692" s="219">
        <f>(F624/F612)*AA64</f>
        <v>-8.1689861341258965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5208131</v>
      </c>
      <c r="D693" s="217">
        <f>(D615/D612)*AB90</f>
        <v>71238.44368566561</v>
      </c>
      <c r="E693" s="219">
        <f>(E623/E612)*SUM(C693:D693)</f>
        <v>339234.65076677722</v>
      </c>
      <c r="F693" s="219">
        <f>(F624/F612)*AB64</f>
        <v>-364.24246269974645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1551128.56</v>
      </c>
      <c r="D694" s="217">
        <f>(D615/D612)*AC90</f>
        <v>35268.692029088052</v>
      </c>
      <c r="E694" s="219">
        <f>(E623/E612)*SUM(C694:D694)</f>
        <v>101936.58987308125</v>
      </c>
      <c r="F694" s="219">
        <f>(F624/F612)*AC64</f>
        <v>-8.9317207423533915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3055280</v>
      </c>
      <c r="D696" s="217">
        <f>(D615/D612)*AE90</f>
        <v>290831.89008084382</v>
      </c>
      <c r="E696" s="219">
        <f>(E623/E612)*SUM(C696:D696)</f>
        <v>215009.9762038402</v>
      </c>
      <c r="F696" s="219">
        <f>(F624/F612)*AE64</f>
        <v>-2.9344268724606071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7123017.629999999</v>
      </c>
      <c r="D698" s="217">
        <f>(D615/D612)*AG90</f>
        <v>329713.7355746855</v>
      </c>
      <c r="E698" s="219">
        <f>(E623/E612)*SUM(C698:D698)</f>
        <v>478887.63024212891</v>
      </c>
      <c r="F698" s="219">
        <f>(F624/F612)*AG64</f>
        <v>-27.795219787583946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1256808.81</v>
      </c>
      <c r="D701" s="217">
        <f>(D615/D612)*AJ90</f>
        <v>0</v>
      </c>
      <c r="E701" s="219">
        <f>(E623/E612)*SUM(C701:D701)</f>
        <v>80758.337200836366</v>
      </c>
      <c r="F701" s="219">
        <f>(F624/F612)*AJ64</f>
        <v>-13.25721242403632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61379148.200000003</v>
      </c>
      <c r="D715" s="202">
        <f>SUM(D616:D647)+SUM(D668:D713)</f>
        <v>4115759.2900000005</v>
      </c>
      <c r="E715" s="202">
        <f>SUM(E624:E647)+SUM(E668:E713)</f>
        <v>3705890.9212962529</v>
      </c>
      <c r="F715" s="202">
        <f>SUM(F625:F648)+SUM(F668:F713)</f>
        <v>-753.49371573723465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61379148.199999996</v>
      </c>
      <c r="D716" s="202">
        <f>D615</f>
        <v>4115759.29</v>
      </c>
      <c r="E716" s="202">
        <f>E623</f>
        <v>3705890.9212962529</v>
      </c>
      <c r="F716" s="202">
        <f>F624</f>
        <v>-753.49371573723465</v>
      </c>
      <c r="G716" s="202">
        <f>G625</f>
        <v>1269035.2319441875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13664988.390000001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193</v>
      </c>
      <c r="C2" s="11" t="str">
        <f>SUBSTITUTE(LEFT(data!C98,49),",","")</f>
        <v>MOUNT CARMEL HOSPITAL</v>
      </c>
      <c r="D2" s="11" t="str">
        <f>LEFT(data!C99, 49)</f>
        <v>982 E. COLUMBIA</v>
      </c>
      <c r="E2" s="11" t="str">
        <f>LEFT(data!C100, 100)</f>
        <v>Colville</v>
      </c>
      <c r="F2" s="11" t="str">
        <f>LEFT(data!C101, 2)</f>
        <v>WA</v>
      </c>
      <c r="G2" s="11" t="str">
        <f>LEFT(data!C102, 100)</f>
        <v>99114</v>
      </c>
      <c r="H2" s="11" t="str">
        <f>LEFT(data!C103, 100)</f>
        <v>Stevens</v>
      </c>
      <c r="I2" s="11" t="str">
        <f>LEFT(data!C104, 49)</f>
        <v>Robert Campbell</v>
      </c>
      <c r="J2" s="11" t="str">
        <f>LEFT(data!C105, 49)</f>
        <v>Helen Andrus</v>
      </c>
      <c r="K2" s="11" t="str">
        <f>LEFT(data!C107, 49)</f>
        <v>509-685-2406</v>
      </c>
      <c r="L2" s="11" t="str">
        <f>LEFT(data!C108, 49)</f>
        <v>509-685-2492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193</v>
      </c>
      <c r="B2" s="200" t="str">
        <f>RIGHT(data!C96,4)</f>
        <v>2024</v>
      </c>
      <c r="C2" s="12" t="s">
        <v>1162</v>
      </c>
      <c r="D2" s="199">
        <f>ROUND(N(data!C181),0)</f>
        <v>1650341</v>
      </c>
      <c r="E2" s="199">
        <f>ROUND(N(data!C182),0)</f>
        <v>0</v>
      </c>
      <c r="F2" s="199">
        <f>ROUND(N(data!C183),0)</f>
        <v>319395</v>
      </c>
      <c r="G2" s="199">
        <f>ROUND(N(data!C184),0)</f>
        <v>3805364</v>
      </c>
      <c r="H2" s="199">
        <f>ROUND(N(data!C185),0)</f>
        <v>0</v>
      </c>
      <c r="I2" s="199">
        <f>ROUND(N(data!C186),0)</f>
        <v>1289551</v>
      </c>
      <c r="J2" s="199">
        <f>ROUND(N(data!C187)+N(data!C188),0)</f>
        <v>302098</v>
      </c>
      <c r="K2" s="199">
        <f>ROUND(N(data!C191),0)</f>
        <v>68873</v>
      </c>
      <c r="L2" s="199">
        <f>ROUND(N(data!C192),0)</f>
        <v>94736</v>
      </c>
      <c r="M2" s="199">
        <f>ROUND(N(data!C195),0)</f>
        <v>595924</v>
      </c>
      <c r="N2" s="199">
        <f>ROUND(N(data!C196),0)</f>
        <v>0</v>
      </c>
      <c r="O2" s="199">
        <f>ROUND(N(data!C199),0)</f>
        <v>0</v>
      </c>
      <c r="P2" s="199">
        <f>ROUND(N(data!C200),0)</f>
        <v>434990</v>
      </c>
      <c r="Q2" s="199">
        <f>ROUND(N(data!C201),0)</f>
        <v>760913</v>
      </c>
      <c r="R2" s="199">
        <f>ROUND(N(data!C204),0)</f>
        <v>6869</v>
      </c>
      <c r="S2" s="199">
        <f>ROUND(N(data!C205),0)</f>
        <v>784491</v>
      </c>
      <c r="T2" s="199">
        <f>ROUND(N(data!B211),0)</f>
        <v>169015</v>
      </c>
      <c r="U2" s="199">
        <f>ROUND(N(data!C211),0)</f>
        <v>0</v>
      </c>
      <c r="V2" s="199">
        <f>ROUND(N(data!D211),0)</f>
        <v>0</v>
      </c>
      <c r="W2" s="199">
        <f>ROUND(N(data!B212),0)</f>
        <v>3512771</v>
      </c>
      <c r="X2" s="199">
        <f>ROUND(N(data!C212),0)</f>
        <v>0</v>
      </c>
      <c r="Y2" s="199">
        <f>ROUND(N(data!D212),0)</f>
        <v>0</v>
      </c>
      <c r="Z2" s="199">
        <f>ROUND(N(data!B213),0)</f>
        <v>41333610</v>
      </c>
      <c r="AA2" s="199">
        <f>ROUND(N(data!C213),0)</f>
        <v>160716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1054204</v>
      </c>
      <c r="AG2" s="199">
        <f>ROUND(N(data!C215),0)</f>
        <v>0</v>
      </c>
      <c r="AH2" s="199">
        <f>ROUND(N(data!D215),0)</f>
        <v>0</v>
      </c>
      <c r="AI2" s="199">
        <f>ROUND(N(data!B216),0)</f>
        <v>15693714</v>
      </c>
      <c r="AJ2" s="199">
        <f>ROUND(N(data!C216),0)</f>
        <v>706918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422460</v>
      </c>
      <c r="AS2" s="199">
        <f>ROUND(N(data!C219),0)</f>
        <v>-28251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3496546</v>
      </c>
      <c r="AY2" s="199">
        <f>ROUND(N(data!C225),0)</f>
        <v>1307</v>
      </c>
      <c r="AZ2" s="199">
        <f>ROUND(N(data!D225),0)</f>
        <v>0</v>
      </c>
      <c r="BA2" s="199">
        <f>ROUND(N(data!B226),0)</f>
        <v>20678380</v>
      </c>
      <c r="BB2" s="199">
        <f>ROUND(N(data!C226),0)</f>
        <v>1074312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1025482</v>
      </c>
      <c r="BH2" s="199">
        <f>ROUND(N(data!C228),0)</f>
        <v>23093</v>
      </c>
      <c r="BI2" s="199">
        <f>ROUND(N(data!D228),0)</f>
        <v>0</v>
      </c>
      <c r="BJ2" s="199">
        <f>ROUND(N(data!B229),0)</f>
        <v>14123850</v>
      </c>
      <c r="BK2" s="199">
        <f>ROUND(N(data!C229),0)</f>
        <v>490341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40637038</v>
      </c>
      <c r="BW2" s="199">
        <f>ROUND(N(data!C240),0)</f>
        <v>15324580</v>
      </c>
      <c r="BX2" s="199">
        <f>ROUND(N(data!C241),0)</f>
        <v>497430</v>
      </c>
      <c r="BY2" s="199">
        <f>ROUND(N(data!C242),0)</f>
        <v>4954929</v>
      </c>
      <c r="BZ2" s="199">
        <f>ROUND(N(data!C243),0)</f>
        <v>4711064</v>
      </c>
      <c r="CA2" s="199">
        <f>ROUND(N(data!C244),0)</f>
        <v>43659</v>
      </c>
      <c r="CB2" s="199">
        <f>ROUND(N(data!C247),0)</f>
        <v>559</v>
      </c>
      <c r="CC2" s="199">
        <f>ROUND(N(data!C249),0)</f>
        <v>922750</v>
      </c>
      <c r="CD2" s="199">
        <f>ROUND(N(data!C250),0)</f>
        <v>2413172</v>
      </c>
      <c r="CE2" s="199">
        <f>ROUND(N(data!C254)+N(data!C255),0)</f>
        <v>0</v>
      </c>
      <c r="CF2" s="199">
        <f>ROUND(N(data!D237),0)</f>
        <v>1960993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193</v>
      </c>
      <c r="B2" s="12" t="str">
        <f>RIGHT(data!C96,4)</f>
        <v>2024</v>
      </c>
      <c r="C2" s="12" t="s">
        <v>1162</v>
      </c>
      <c r="D2" s="198">
        <f>ROUND(N(data!C127),0)</f>
        <v>846</v>
      </c>
      <c r="E2" s="198">
        <f>ROUND(N(data!C128),0)</f>
        <v>0</v>
      </c>
      <c r="F2" s="198">
        <f>ROUND(N(data!C129),0)</f>
        <v>0</v>
      </c>
      <c r="G2" s="198">
        <f>ROUND(N(data!C130),0)</f>
        <v>201</v>
      </c>
      <c r="H2" s="198">
        <f>ROUND(N(data!D127),0)</f>
        <v>3810</v>
      </c>
      <c r="I2" s="198">
        <f>ROUND(N(data!D128),0)</f>
        <v>0</v>
      </c>
      <c r="J2" s="198">
        <f>ROUND(N(data!D129),0)</f>
        <v>0</v>
      </c>
      <c r="K2" s="198">
        <f>ROUND(N(data!D130),0)</f>
        <v>336</v>
      </c>
      <c r="L2" s="198">
        <f>ROUND(N(data!C132),0)</f>
        <v>4</v>
      </c>
      <c r="M2" s="198">
        <f>ROUND(N(data!C133),0)</f>
        <v>0</v>
      </c>
      <c r="N2" s="198">
        <f>ROUND(N(data!C134),0)</f>
        <v>21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55</v>
      </c>
      <c r="X2" s="198">
        <f>ROUND(N(data!C145),0)</f>
        <v>0</v>
      </c>
      <c r="Y2" s="198">
        <f>ROUND(N(data!B154),0)</f>
        <v>421</v>
      </c>
      <c r="Z2" s="198">
        <f>ROUND(N(data!B155),0)</f>
        <v>1897</v>
      </c>
      <c r="AA2" s="198">
        <f>ROUND(N(data!B156),0)</f>
        <v>43210</v>
      </c>
      <c r="AB2" s="198">
        <f>ROUND(N(data!B157),0)</f>
        <v>8836758</v>
      </c>
      <c r="AC2" s="198">
        <f>ROUND(N(data!B158),0)</f>
        <v>60761339</v>
      </c>
      <c r="AD2" s="198">
        <f>ROUND(N(data!C154),0)</f>
        <v>183</v>
      </c>
      <c r="AE2" s="198">
        <f>ROUND(N(data!C155),0)</f>
        <v>826</v>
      </c>
      <c r="AF2" s="198">
        <f>ROUND(N(data!C156),0)</f>
        <v>18824</v>
      </c>
      <c r="AG2" s="198">
        <f>ROUND(N(data!C157),0)</f>
        <v>5625722</v>
      </c>
      <c r="AH2" s="198">
        <f>ROUND(N(data!C158),0)</f>
        <v>24693159</v>
      </c>
      <c r="AI2" s="198">
        <f>ROUND(N(data!D154),0)</f>
        <v>241</v>
      </c>
      <c r="AJ2" s="198">
        <f>ROUND(N(data!D155),0)</f>
        <v>1087</v>
      </c>
      <c r="AK2" s="198">
        <f>ROUND(N(data!D156),0)</f>
        <v>24772</v>
      </c>
      <c r="AL2" s="198">
        <f>ROUND(N(data!D157),0)</f>
        <v>4354005</v>
      </c>
      <c r="AM2" s="198">
        <f>ROUND(N(data!D158),0)</f>
        <v>35545543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J22" sqref="J2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193</v>
      </c>
      <c r="B2" s="200" t="str">
        <f>RIGHT(data!C96,4)</f>
        <v>2024</v>
      </c>
      <c r="C2" s="12" t="s">
        <v>1162</v>
      </c>
      <c r="D2" s="198">
        <f>ROUND(N(data!C266),0)</f>
        <v>25830505</v>
      </c>
      <c r="E2" s="198">
        <f>ROUND(N(data!C267),0)</f>
        <v>0</v>
      </c>
      <c r="F2" s="198">
        <f>ROUND(N(data!C268),0)</f>
        <v>23229159</v>
      </c>
      <c r="G2" s="198">
        <f>ROUND(N(data!C269),0)</f>
        <v>5054794</v>
      </c>
      <c r="H2" s="198">
        <f>ROUND(N(data!C270),0)</f>
        <v>0</v>
      </c>
      <c r="I2" s="198">
        <f>ROUND(N(data!C271),0)</f>
        <v>97339</v>
      </c>
      <c r="J2" s="198">
        <f>ROUND(N(data!C272),0)</f>
        <v>0</v>
      </c>
      <c r="K2" s="198">
        <f>ROUND(N(data!C273),0)</f>
        <v>821381</v>
      </c>
      <c r="L2" s="198">
        <f>ROUND(N(data!C274),0)</f>
        <v>214111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169015</v>
      </c>
      <c r="R2" s="198">
        <f>ROUND(N(data!C284),0)</f>
        <v>3512771</v>
      </c>
      <c r="S2" s="198">
        <f>ROUND(N(data!C285),0)</f>
        <v>41494326</v>
      </c>
      <c r="T2" s="198">
        <f>ROUND(N(data!C286),0)</f>
        <v>0</v>
      </c>
      <c r="U2" s="198">
        <f>ROUND(N(data!C287),0)</f>
        <v>1054204</v>
      </c>
      <c r="V2" s="198">
        <f>ROUND(N(data!C288),0)</f>
        <v>16400632</v>
      </c>
      <c r="W2" s="198">
        <f>ROUND(N(data!C289),0)</f>
        <v>0</v>
      </c>
      <c r="X2" s="198">
        <f>ROUND(N(data!C290),0)</f>
        <v>394209</v>
      </c>
      <c r="Y2" s="198">
        <f>ROUND(N(data!C291),0)</f>
        <v>0</v>
      </c>
      <c r="Z2" s="198">
        <f>ROUND(N(data!C292),0)</f>
        <v>40913311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32298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1408159</v>
      </c>
      <c r="AK2" s="198">
        <f>ROUND(N(data!C316),0)</f>
        <v>1718007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9830709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5400624</v>
      </c>
      <c r="BA2" s="198">
        <f>ROUND(N(data!C336),0)</f>
        <v>0</v>
      </c>
      <c r="BB2" s="198">
        <f>ROUND(N(data!C337),0)</f>
        <v>0</v>
      </c>
      <c r="BC2" s="198">
        <f>ROUND(N(data!C338),0)</f>
        <v>44793</v>
      </c>
      <c r="BD2" s="198">
        <f>ROUND(N(data!C339),0)</f>
        <v>0</v>
      </c>
      <c r="BE2" s="198">
        <f>ROUND(N(data!C343),0)</f>
        <v>48879553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219.88</v>
      </c>
      <c r="BL2" s="198">
        <f>ROUND(N(data!C358),0)</f>
        <v>18816485</v>
      </c>
      <c r="BM2" s="198">
        <f>ROUND(N(data!C359),0)</f>
        <v>121000041</v>
      </c>
      <c r="BN2" s="198">
        <f>ROUND(N(data!C363),0)</f>
        <v>66168700</v>
      </c>
      <c r="BO2" s="198">
        <f>ROUND(N(data!C364),0)</f>
        <v>3335922</v>
      </c>
      <c r="BP2" s="198">
        <f>ROUND(N(data!C365),0)</f>
        <v>0</v>
      </c>
      <c r="BQ2" s="198">
        <f>ROUND(N(data!D381),0)</f>
        <v>1382710</v>
      </c>
      <c r="BR2" s="198">
        <f>ROUND(N(data!C370),0)</f>
        <v>27620</v>
      </c>
      <c r="BS2" s="198">
        <f>ROUND(N(data!C371),0)</f>
        <v>652526</v>
      </c>
      <c r="BT2" s="198">
        <f>ROUND(N(data!C372),0)</f>
        <v>0</v>
      </c>
      <c r="BU2" s="198">
        <f>ROUND(N(data!C373),0)</f>
        <v>0</v>
      </c>
      <c r="BV2" s="198">
        <f>ROUND(N(data!C374),0)</f>
        <v>5000</v>
      </c>
      <c r="BW2" s="198">
        <f>ROUND(N(data!C375),0)</f>
        <v>1</v>
      </c>
      <c r="BX2" s="198">
        <f>ROUND(N(data!C376),0)</f>
        <v>0</v>
      </c>
      <c r="BY2" s="198">
        <f>ROUND(N(data!C377),0)</f>
        <v>0</v>
      </c>
      <c r="BZ2" s="198">
        <f>ROUND(N(data!C378),0)</f>
        <v>191691</v>
      </c>
      <c r="CA2" s="198">
        <f>ROUND(N(data!C379),0)</f>
        <v>371503</v>
      </c>
      <c r="CB2" s="198">
        <f>ROUND(N(data!C380),0)</f>
        <v>134369</v>
      </c>
      <c r="CC2" s="198">
        <f>ROUND(N(data!C382),0)</f>
        <v>0</v>
      </c>
      <c r="CD2" s="198">
        <f>ROUND(N(data!C389),0)</f>
        <v>21935113</v>
      </c>
      <c r="CE2" s="198">
        <f>ROUND(N(data!C390),0)</f>
        <v>7366749</v>
      </c>
      <c r="CF2" s="198">
        <f>ROUND(N(data!C391),0)</f>
        <v>5698347</v>
      </c>
      <c r="CG2" s="198">
        <f>ROUND(N(data!C392),0)</f>
        <v>6119227</v>
      </c>
      <c r="CH2" s="198">
        <f>ROUND(N(data!C393),0)</f>
        <v>0</v>
      </c>
      <c r="CI2" s="198">
        <f>ROUND(N(data!C394),0)</f>
        <v>4544949</v>
      </c>
      <c r="CJ2" s="198">
        <f>ROUND(N(data!C395),0)</f>
        <v>1616181</v>
      </c>
      <c r="CK2" s="198">
        <f>ROUND(N(data!C396),0)</f>
        <v>163609</v>
      </c>
      <c r="CL2" s="198">
        <f>ROUND(N(data!C397),0)</f>
        <v>0</v>
      </c>
      <c r="CM2" s="198">
        <f>ROUND(N(data!C398),0)</f>
        <v>0</v>
      </c>
      <c r="CN2" s="198">
        <f>ROUND(N(data!C399),0)</f>
        <v>791360</v>
      </c>
      <c r="CO2" s="198">
        <f>ROUND(N(data!C362),0)</f>
        <v>1960993</v>
      </c>
      <c r="CP2" s="198">
        <f>ROUND(N(data!D415),0)</f>
        <v>12999994</v>
      </c>
      <c r="CQ2" s="52">
        <f>ROUND(N(data!C401),0)</f>
        <v>84357</v>
      </c>
      <c r="CR2" s="52">
        <f>ROUND(N(data!C402),0)</f>
        <v>1144389</v>
      </c>
      <c r="CS2" s="52">
        <f>ROUND(N(data!C403),0)</f>
        <v>43962</v>
      </c>
      <c r="CT2" s="52">
        <f>ROUND(N(data!C404),0)</f>
        <v>595924</v>
      </c>
      <c r="CU2" s="52">
        <f>ROUND(N(data!C405),0)</f>
        <v>4087</v>
      </c>
      <c r="CV2" s="52">
        <f>ROUND(N(data!C406),0)</f>
        <v>11090</v>
      </c>
      <c r="CW2" s="52">
        <f>ROUND(N(data!C407),0)</f>
        <v>0</v>
      </c>
      <c r="CX2" s="52">
        <f>ROUND(N(data!C408),0)</f>
        <v>925199</v>
      </c>
      <c r="CY2" s="52">
        <f>ROUND(N(data!C409),0)</f>
        <v>7963133</v>
      </c>
      <c r="CZ2" s="52">
        <f>ROUND(N(data!C410),0)</f>
        <v>8157</v>
      </c>
      <c r="DA2" s="52">
        <f>ROUND(N(data!C411),0)</f>
        <v>28964</v>
      </c>
      <c r="DB2" s="52">
        <f>ROUND(N(data!C412),0)</f>
        <v>1151941</v>
      </c>
      <c r="DC2" s="52">
        <f>ROUND(N(data!C413),0)</f>
        <v>747807</v>
      </c>
      <c r="DD2" s="52">
        <f>ROUND(N(data!C414),0)</f>
        <v>290984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uKAsa5gssuOUrIIbQl1IIdm+bTtOPTZdnzmbXrOE63sbL1sJkU1dMRacfzVhV0q+tnIpB5J7GnNjTCA+tQd+KQ==" saltValue="uiheVi1QcGnagudWe3Ldv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193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818</v>
      </c>
      <c r="F2" s="271">
        <f>ROUND(N(data!C60), 2)</f>
        <v>10.75</v>
      </c>
      <c r="G2" s="198">
        <f>ROUND(N(data!C61), 0)</f>
        <v>1401541</v>
      </c>
      <c r="H2" s="198">
        <f>ROUND(N(data!C62), 0)</f>
        <v>146796</v>
      </c>
      <c r="I2" s="198">
        <f>ROUND(N(data!C63), 0)</f>
        <v>0</v>
      </c>
      <c r="J2" s="198">
        <f>ROUND(N(data!C64), 0)</f>
        <v>60786</v>
      </c>
      <c r="K2" s="198">
        <f>ROUND(N(data!C65), 0)</f>
        <v>0</v>
      </c>
      <c r="L2" s="198">
        <f>ROUND(N(data!C66), 0)</f>
        <v>71598</v>
      </c>
      <c r="M2" s="198">
        <f>ROUND(N(data!C67), 0)</f>
        <v>9908</v>
      </c>
      <c r="N2" s="198">
        <f>ROUND(N(data!C68), 0)</f>
        <v>0</v>
      </c>
      <c r="O2" s="198">
        <f>ROUND(N(data!C69), 0)</f>
        <v>695927</v>
      </c>
      <c r="P2" s="198">
        <f>ROUND(N(data!C70), 0)</f>
        <v>169</v>
      </c>
      <c r="Q2" s="198">
        <f>ROUND(N(data!C71), 0)</f>
        <v>182465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1906</v>
      </c>
      <c r="X2" s="198">
        <f>ROUND(N(data!C78), 0)</f>
        <v>508803</v>
      </c>
      <c r="Y2" s="198">
        <f>ROUND(N(data!C79), 0)</f>
        <v>429</v>
      </c>
      <c r="Z2" s="198">
        <f>ROUND(N(data!C80), 0)</f>
        <v>247</v>
      </c>
      <c r="AA2" s="198">
        <f>ROUND(N(data!C81), 0)</f>
        <v>0</v>
      </c>
      <c r="AB2" s="198">
        <f>ROUND(N(data!C82), 0)</f>
        <v>0</v>
      </c>
      <c r="AC2" s="198">
        <f>ROUND(N(data!C83), 0)</f>
        <v>1908</v>
      </c>
      <c r="AD2" s="198">
        <f>ROUND(N(data!C84), 0)</f>
        <v>0</v>
      </c>
      <c r="AE2" s="198">
        <f>ROUND(N(data!C89), 0)</f>
        <v>2808612</v>
      </c>
      <c r="AF2" s="198">
        <f>ROUND(N(data!C87), 0)</f>
        <v>2613893</v>
      </c>
      <c r="AG2" s="198">
        <f>ROUND(N(data!C90), 0)</f>
        <v>2993</v>
      </c>
      <c r="AH2" s="198">
        <f>ROUND(N(data!C91), 0)</f>
        <v>0</v>
      </c>
      <c r="AI2" s="198">
        <f>ROUND(N(data!C92), 0)</f>
        <v>860</v>
      </c>
      <c r="AJ2" s="198">
        <f>ROUND(N(data!C93), 0)</f>
        <v>0</v>
      </c>
      <c r="AK2" s="271">
        <f>ROUND(N(data!C94), 2)</f>
        <v>7.54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193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193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2989</v>
      </c>
      <c r="F4" s="271">
        <f>ROUND(N(data!E60), 2)</f>
        <v>37.71</v>
      </c>
      <c r="G4" s="198">
        <f>ROUND(N(data!E61), 0)</f>
        <v>3995207</v>
      </c>
      <c r="H4" s="198">
        <f>ROUND(N(data!E62), 0)</f>
        <v>445439</v>
      </c>
      <c r="I4" s="198">
        <f>ROUND(N(data!E63), 0)</f>
        <v>13761</v>
      </c>
      <c r="J4" s="198">
        <f>ROUND(N(data!E64), 0)</f>
        <v>203867</v>
      </c>
      <c r="K4" s="198">
        <f>ROUND(N(data!E65), 0)</f>
        <v>0</v>
      </c>
      <c r="L4" s="198">
        <f>ROUND(N(data!E66), 0)</f>
        <v>842133</v>
      </c>
      <c r="M4" s="198">
        <f>ROUND(N(data!E67), 0)</f>
        <v>46400</v>
      </c>
      <c r="N4" s="198">
        <f>ROUND(N(data!E68), 0)</f>
        <v>0</v>
      </c>
      <c r="O4" s="198">
        <f>ROUND(N(data!E69), 0)</f>
        <v>1656677</v>
      </c>
      <c r="P4" s="198">
        <f>ROUND(N(data!E70), 0)</f>
        <v>215</v>
      </c>
      <c r="Q4" s="198">
        <f>ROUND(N(data!E71), 0)</f>
        <v>165449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24266</v>
      </c>
      <c r="X4" s="198">
        <f>ROUND(N(data!E78), 0)</f>
        <v>1450385</v>
      </c>
      <c r="Y4" s="198">
        <f>ROUND(N(data!E79), 0)</f>
        <v>0</v>
      </c>
      <c r="Z4" s="198">
        <f>ROUND(N(data!E80), 0)</f>
        <v>2558</v>
      </c>
      <c r="AA4" s="198">
        <f>ROUND(N(data!E81), 0)</f>
        <v>0</v>
      </c>
      <c r="AB4" s="198">
        <f>ROUND(N(data!E82), 0)</f>
        <v>289</v>
      </c>
      <c r="AC4" s="198">
        <f>ROUND(N(data!E83), 0)</f>
        <v>13515</v>
      </c>
      <c r="AD4" s="198">
        <f>ROUND(N(data!E84), 0)</f>
        <v>1080</v>
      </c>
      <c r="AE4" s="198">
        <f>ROUND(N(data!E89), 0)</f>
        <v>7104124</v>
      </c>
      <c r="AF4" s="198">
        <f>ROUND(N(data!E87), 0)</f>
        <v>6133627</v>
      </c>
      <c r="AG4" s="198">
        <f>ROUND(N(data!E90), 0)</f>
        <v>15799</v>
      </c>
      <c r="AH4" s="198">
        <f>ROUND(N(data!E91), 0)</f>
        <v>0</v>
      </c>
      <c r="AI4" s="198">
        <f>ROUND(N(data!E92), 0)</f>
        <v>4540</v>
      </c>
      <c r="AJ4" s="198">
        <f>ROUND(N(data!E93), 0)</f>
        <v>0</v>
      </c>
      <c r="AK4" s="271">
        <f>ROUND(N(data!E94), 2)</f>
        <v>26.33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193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193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193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193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193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336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193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193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193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193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193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201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193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0</v>
      </c>
      <c r="F15" s="271">
        <f>ROUND(N(data!P60), 2)</f>
        <v>10.64</v>
      </c>
      <c r="G15" s="198">
        <f>ROUND(N(data!P61), 0)</f>
        <v>1174000</v>
      </c>
      <c r="H15" s="198">
        <f>ROUND(N(data!P62), 0)</f>
        <v>123012</v>
      </c>
      <c r="I15" s="198">
        <f>ROUND(N(data!P63), 0)</f>
        <v>32469</v>
      </c>
      <c r="J15" s="198">
        <f>ROUND(N(data!P64), 0)</f>
        <v>1042693</v>
      </c>
      <c r="K15" s="198">
        <f>ROUND(N(data!P65), 0)</f>
        <v>0</v>
      </c>
      <c r="L15" s="198">
        <f>ROUND(N(data!P66), 0)</f>
        <v>68559</v>
      </c>
      <c r="M15" s="198">
        <f>ROUND(N(data!P67), 0)</f>
        <v>149549</v>
      </c>
      <c r="N15" s="198">
        <f>ROUND(N(data!P68), 0)</f>
        <v>0</v>
      </c>
      <c r="O15" s="198">
        <f>ROUND(N(data!P69), 0)</f>
        <v>566258</v>
      </c>
      <c r="P15" s="198">
        <f>ROUND(N(data!P70), 0)</f>
        <v>7</v>
      </c>
      <c r="Q15" s="198">
        <f>ROUND(N(data!P71), 0)</f>
        <v>86619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51703</v>
      </c>
      <c r="X15" s="198">
        <f>ROUND(N(data!P78), 0)</f>
        <v>426199</v>
      </c>
      <c r="Y15" s="198">
        <f>ROUND(N(data!P79), 0)</f>
        <v>0</v>
      </c>
      <c r="Z15" s="198">
        <f>ROUND(N(data!P80), 0)</f>
        <v>110</v>
      </c>
      <c r="AA15" s="198">
        <f>ROUND(N(data!P81), 0)</f>
        <v>0</v>
      </c>
      <c r="AB15" s="198">
        <f>ROUND(N(data!P82), 0)</f>
        <v>0</v>
      </c>
      <c r="AC15" s="198">
        <f>ROUND(N(data!P83), 0)</f>
        <v>1620</v>
      </c>
      <c r="AD15" s="198">
        <f>ROUND(N(data!P84), 0)</f>
        <v>0</v>
      </c>
      <c r="AE15" s="198">
        <f>ROUND(N(data!P89), 0)</f>
        <v>18497000</v>
      </c>
      <c r="AF15" s="198">
        <f>ROUND(N(data!P87), 0)</f>
        <v>1463080</v>
      </c>
      <c r="AG15" s="198">
        <f>ROUND(N(data!P90), 0)</f>
        <v>5305</v>
      </c>
      <c r="AH15" s="198">
        <f>ROUND(N(data!P91), 0)</f>
        <v>0</v>
      </c>
      <c r="AI15" s="198">
        <f>ROUND(N(data!P92), 0)</f>
        <v>1524</v>
      </c>
      <c r="AJ15" s="198">
        <f>ROUND(N(data!P93), 0)</f>
        <v>0</v>
      </c>
      <c r="AK15" s="271">
        <f>ROUND(N(data!P94), 2)</f>
        <v>4.8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193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1.65</v>
      </c>
      <c r="G16" s="198">
        <f>ROUND(N(data!Q61), 0)</f>
        <v>234485</v>
      </c>
      <c r="H16" s="198">
        <f>ROUND(N(data!Q62), 0)</f>
        <v>18408</v>
      </c>
      <c r="I16" s="198">
        <f>ROUND(N(data!Q63), 0)</f>
        <v>0</v>
      </c>
      <c r="J16" s="198">
        <f>ROUND(N(data!Q64), 0)</f>
        <v>1377</v>
      </c>
      <c r="K16" s="198">
        <f>ROUND(N(data!Q65), 0)</f>
        <v>0</v>
      </c>
      <c r="L16" s="198">
        <f>ROUND(N(data!Q66), 0)</f>
        <v>342</v>
      </c>
      <c r="M16" s="198">
        <f>ROUND(N(data!Q67), 0)</f>
        <v>0</v>
      </c>
      <c r="N16" s="198">
        <f>ROUND(N(data!Q68), 0)</f>
        <v>0</v>
      </c>
      <c r="O16" s="198">
        <f>ROUND(N(data!Q69), 0)</f>
        <v>135716</v>
      </c>
      <c r="P16" s="198">
        <f>ROUND(N(data!Q70), 0)</f>
        <v>0</v>
      </c>
      <c r="Q16" s="198">
        <f>ROUND(N(data!Q71), 0)</f>
        <v>50576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85125</v>
      </c>
      <c r="Y16" s="198">
        <f>ROUND(N(data!Q79), 0)</f>
        <v>0</v>
      </c>
      <c r="Z16" s="198">
        <f>ROUND(N(data!Q80), 0)</f>
        <v>15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1321639</v>
      </c>
      <c r="AF16" s="198">
        <f>ROUND(N(data!Q87), 0)</f>
        <v>323127</v>
      </c>
      <c r="AG16" s="198">
        <f>ROUND(N(data!Q90), 0)</f>
        <v>5567</v>
      </c>
      <c r="AH16" s="198">
        <f>ROUND(N(data!Q91), 0)</f>
        <v>0</v>
      </c>
      <c r="AI16" s="198">
        <f>ROUND(N(data!Q92), 0)</f>
        <v>1600</v>
      </c>
      <c r="AJ16" s="198">
        <f>ROUND(N(data!Q93), 0)</f>
        <v>0</v>
      </c>
      <c r="AK16" s="271">
        <f>ROUND(N(data!Q94), 2)</f>
        <v>1.06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193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3.82</v>
      </c>
      <c r="G17" s="198">
        <f>ROUND(N(data!R61), 0)</f>
        <v>1264769</v>
      </c>
      <c r="H17" s="198">
        <f>ROUND(N(data!R62), 0)</f>
        <v>95263</v>
      </c>
      <c r="I17" s="198">
        <f>ROUND(N(data!R63), 0)</f>
        <v>543274</v>
      </c>
      <c r="J17" s="198">
        <f>ROUND(N(data!R64), 0)</f>
        <v>55598</v>
      </c>
      <c r="K17" s="198">
        <f>ROUND(N(data!R65), 0)</f>
        <v>0</v>
      </c>
      <c r="L17" s="198">
        <f>ROUND(N(data!R66), 0)</f>
        <v>16039</v>
      </c>
      <c r="M17" s="198">
        <f>ROUND(N(data!R67), 0)</f>
        <v>0</v>
      </c>
      <c r="N17" s="198">
        <f>ROUND(N(data!R68), 0)</f>
        <v>0</v>
      </c>
      <c r="O17" s="198">
        <f>ROUND(N(data!R69), 0)</f>
        <v>473743</v>
      </c>
      <c r="P17" s="198">
        <f>ROUND(N(data!R70), 0)</f>
        <v>35</v>
      </c>
      <c r="Q17" s="198">
        <f>ROUND(N(data!R71), 0)</f>
        <v>0</v>
      </c>
      <c r="R17" s="198">
        <f>ROUND(N(data!R72), 0)</f>
        <v>4334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459151</v>
      </c>
      <c r="Y17" s="198">
        <f>ROUND(N(data!R79), 0)</f>
        <v>0</v>
      </c>
      <c r="Z17" s="198">
        <f>ROUND(N(data!R80), 0)</f>
        <v>2918</v>
      </c>
      <c r="AA17" s="198">
        <f>ROUND(N(data!R81), 0)</f>
        <v>0</v>
      </c>
      <c r="AB17" s="198">
        <f>ROUND(N(data!R82), 0)</f>
        <v>972</v>
      </c>
      <c r="AC17" s="198">
        <f>ROUND(N(data!R83), 0)</f>
        <v>6333</v>
      </c>
      <c r="AD17" s="198">
        <f>ROUND(N(data!R84), 0)</f>
        <v>0</v>
      </c>
      <c r="AE17" s="198">
        <f>ROUND(N(data!R89), 0)</f>
        <v>1603653</v>
      </c>
      <c r="AF17" s="198">
        <f>ROUND(N(data!R87), 0)</f>
        <v>9468</v>
      </c>
      <c r="AG17" s="198">
        <f>ROUND(N(data!R90), 0)</f>
        <v>205</v>
      </c>
      <c r="AH17" s="198">
        <f>ROUND(N(data!R91), 0)</f>
        <v>0</v>
      </c>
      <c r="AI17" s="198">
        <f>ROUND(N(data!R92), 0)</f>
        <v>59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193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-123425</v>
      </c>
      <c r="K18" s="198">
        <f>ROUND(N(data!S65), 0)</f>
        <v>0</v>
      </c>
      <c r="L18" s="198">
        <f>ROUND(N(data!S66), 0)</f>
        <v>23005</v>
      </c>
      <c r="M18" s="198">
        <f>ROUND(N(data!S67), 0)</f>
        <v>0</v>
      </c>
      <c r="N18" s="198">
        <f>ROUND(N(data!S68), 0)</f>
        <v>0</v>
      </c>
      <c r="O18" s="198">
        <f>ROUND(N(data!S69), 0)</f>
        <v>3704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3704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2283</v>
      </c>
      <c r="AH18" s="198">
        <f>ROUND(N(data!S91), 0)</f>
        <v>0</v>
      </c>
      <c r="AI18" s="198">
        <f>ROUND(N(data!S92), 0)</f>
        <v>656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193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4.2300000000000004</v>
      </c>
      <c r="G19" s="198">
        <f>ROUND(N(data!T61), 0)</f>
        <v>469602</v>
      </c>
      <c r="H19" s="198">
        <f>ROUND(N(data!T62), 0)</f>
        <v>48989</v>
      </c>
      <c r="I19" s="198">
        <f>ROUND(N(data!T63), 0)</f>
        <v>0</v>
      </c>
      <c r="J19" s="198">
        <f>ROUND(N(data!T64), 0)</f>
        <v>93417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171677</v>
      </c>
      <c r="P19" s="198">
        <f>ROUND(N(data!T70), 0)</f>
        <v>280</v>
      </c>
      <c r="Q19" s="198">
        <f>ROUND(N(data!T71), 0)</f>
        <v>917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170480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906716</v>
      </c>
      <c r="AF19" s="198">
        <f>ROUND(N(data!T87), 0)</f>
        <v>2628</v>
      </c>
      <c r="AG19" s="198">
        <f>ROUND(N(data!T90), 0)</f>
        <v>792</v>
      </c>
      <c r="AH19" s="198">
        <f>ROUND(N(data!T91), 0)</f>
        <v>0</v>
      </c>
      <c r="AI19" s="198">
        <f>ROUND(N(data!T92), 0)</f>
        <v>228</v>
      </c>
      <c r="AJ19" s="198">
        <f>ROUND(N(data!T93), 0)</f>
        <v>0</v>
      </c>
      <c r="AK19" s="271">
        <f>ROUND(N(data!T94), 2)</f>
        <v>2.48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193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0</v>
      </c>
      <c r="F20" s="271">
        <f>ROUND(N(data!U60), 2)</f>
        <v>18.399999999999999</v>
      </c>
      <c r="G20" s="198">
        <f>ROUND(N(data!U61), 0)</f>
        <v>1243927</v>
      </c>
      <c r="H20" s="198">
        <f>ROUND(N(data!U62), 0)</f>
        <v>139376</v>
      </c>
      <c r="I20" s="198">
        <f>ROUND(N(data!U63), 0)</f>
        <v>11128</v>
      </c>
      <c r="J20" s="198">
        <f>ROUND(N(data!U64), 0)</f>
        <v>570645</v>
      </c>
      <c r="K20" s="198">
        <f>ROUND(N(data!U65), 0)</f>
        <v>0</v>
      </c>
      <c r="L20" s="198">
        <f>ROUND(N(data!U66), 0)</f>
        <v>640300</v>
      </c>
      <c r="M20" s="198">
        <f>ROUND(N(data!U67), 0)</f>
        <v>23829</v>
      </c>
      <c r="N20" s="198">
        <f>ROUND(N(data!U68), 0)</f>
        <v>38192</v>
      </c>
      <c r="O20" s="198">
        <f>ROUND(N(data!U69), 0)</f>
        <v>557706</v>
      </c>
      <c r="P20" s="198">
        <f>ROUND(N(data!U70), 0)</f>
        <v>82758</v>
      </c>
      <c r="Q20" s="198">
        <f>ROUND(N(data!U71), 0)</f>
        <v>0</v>
      </c>
      <c r="R20" s="198">
        <f>ROUND(N(data!U72), 0)</f>
        <v>1020</v>
      </c>
      <c r="S20" s="198">
        <f>ROUND(N(data!U73), 0)</f>
        <v>0</v>
      </c>
      <c r="T20" s="198">
        <f>ROUND(N(data!U74), 0)</f>
        <v>0</v>
      </c>
      <c r="U20" s="198">
        <f>ROUND(N(data!U75), 0)</f>
        <v>3533</v>
      </c>
      <c r="V20" s="198">
        <f>ROUND(N(data!U76), 0)</f>
        <v>0</v>
      </c>
      <c r="W20" s="198">
        <f>ROUND(N(data!U77), 0)</f>
        <v>13793</v>
      </c>
      <c r="X20" s="198">
        <f>ROUND(N(data!U78), 0)</f>
        <v>451584</v>
      </c>
      <c r="Y20" s="198">
        <f>ROUND(N(data!U79), 0)</f>
        <v>0</v>
      </c>
      <c r="Z20" s="198">
        <f>ROUND(N(data!U80), 0)</f>
        <v>500</v>
      </c>
      <c r="AA20" s="198">
        <f>ROUND(N(data!U81), 0)</f>
        <v>0</v>
      </c>
      <c r="AB20" s="198">
        <f>ROUND(N(data!U82), 0)</f>
        <v>0</v>
      </c>
      <c r="AC20" s="198">
        <f>ROUND(N(data!U83), 0)</f>
        <v>4518</v>
      </c>
      <c r="AD20" s="198">
        <f>ROUND(N(data!U84), 0)</f>
        <v>0</v>
      </c>
      <c r="AE20" s="198">
        <f>ROUND(N(data!U89), 0)</f>
        <v>18837816</v>
      </c>
      <c r="AF20" s="198">
        <f>ROUND(N(data!U87), 0)</f>
        <v>1680995</v>
      </c>
      <c r="AG20" s="198">
        <f>ROUND(N(data!U90), 0)</f>
        <v>1648</v>
      </c>
      <c r="AH20" s="198">
        <f>ROUND(N(data!U91), 0)</f>
        <v>0</v>
      </c>
      <c r="AI20" s="198">
        <f>ROUND(N(data!U92), 0)</f>
        <v>474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193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6.11</v>
      </c>
      <c r="G21" s="198">
        <f>ROUND(N(data!V61), 0)</f>
        <v>545778</v>
      </c>
      <c r="H21" s="198">
        <f>ROUND(N(data!V62), 0)</f>
        <v>58027</v>
      </c>
      <c r="I21" s="198">
        <f>ROUND(N(data!V63), 0)</f>
        <v>9600</v>
      </c>
      <c r="J21" s="198">
        <f>ROUND(N(data!V64), 0)</f>
        <v>59222</v>
      </c>
      <c r="K21" s="198">
        <f>ROUND(N(data!V65), 0)</f>
        <v>0</v>
      </c>
      <c r="L21" s="198">
        <f>ROUND(N(data!V66), 0)</f>
        <v>2689</v>
      </c>
      <c r="M21" s="198">
        <f>ROUND(N(data!V67), 0)</f>
        <v>18400</v>
      </c>
      <c r="N21" s="198">
        <f>ROUND(N(data!V68), 0)</f>
        <v>0</v>
      </c>
      <c r="O21" s="198">
        <f>ROUND(N(data!V69), 0)</f>
        <v>208084</v>
      </c>
      <c r="P21" s="198">
        <f>ROUND(N(data!V70), 0)</f>
        <v>0</v>
      </c>
      <c r="Q21" s="198">
        <f>ROUND(N(data!V71), 0)</f>
        <v>0</v>
      </c>
      <c r="R21" s="198">
        <f>ROUND(N(data!V72), 0)</f>
        <v>336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6698</v>
      </c>
      <c r="X21" s="198">
        <f>ROUND(N(data!V78), 0)</f>
        <v>198135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2915</v>
      </c>
      <c r="AD21" s="198">
        <f>ROUND(N(data!V84), 0)</f>
        <v>0</v>
      </c>
      <c r="AE21" s="198">
        <f>ROUND(N(data!V89), 0)</f>
        <v>3955528</v>
      </c>
      <c r="AF21" s="198">
        <f>ROUND(N(data!V87), 0)</f>
        <v>230931</v>
      </c>
      <c r="AG21" s="198">
        <f>ROUND(N(data!V90), 0)</f>
        <v>2034</v>
      </c>
      <c r="AH21" s="198">
        <f>ROUND(N(data!V91), 0)</f>
        <v>0</v>
      </c>
      <c r="AI21" s="198">
        <f>ROUND(N(data!V92), 0)</f>
        <v>584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193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193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193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0</v>
      </c>
      <c r="F24" s="271">
        <f>ROUND(N(data!Y60), 2)</f>
        <v>17.46</v>
      </c>
      <c r="G24" s="198">
        <f>ROUND(N(data!Y61), 0)</f>
        <v>1603611</v>
      </c>
      <c r="H24" s="198">
        <f>ROUND(N(data!Y62), 0)</f>
        <v>162408</v>
      </c>
      <c r="I24" s="198">
        <f>ROUND(N(data!Y63), 0)</f>
        <v>0</v>
      </c>
      <c r="J24" s="198">
        <f>ROUND(N(data!Y64), 0)</f>
        <v>146183</v>
      </c>
      <c r="K24" s="198">
        <f>ROUND(N(data!Y65), 0)</f>
        <v>0</v>
      </c>
      <c r="L24" s="198">
        <f>ROUND(N(data!Y66), 0)</f>
        <v>1254615</v>
      </c>
      <c r="M24" s="198">
        <f>ROUND(N(data!Y67), 0)</f>
        <v>147842</v>
      </c>
      <c r="N24" s="198">
        <f>ROUND(N(data!Y68), 0)</f>
        <v>30681</v>
      </c>
      <c r="O24" s="198">
        <f>ROUND(N(data!Y69), 0)</f>
        <v>792900</v>
      </c>
      <c r="P24" s="198">
        <f>ROUND(N(data!Y70), 0)</f>
        <v>0</v>
      </c>
      <c r="Q24" s="198">
        <f>ROUND(N(data!Y71), 0)</f>
        <v>47557</v>
      </c>
      <c r="R24" s="198">
        <f>ROUND(N(data!Y72), 0)</f>
        <v>7489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152116</v>
      </c>
      <c r="X24" s="198">
        <f>ROUND(N(data!Y78), 0)</f>
        <v>582161</v>
      </c>
      <c r="Y24" s="198">
        <f>ROUND(N(data!Y79), 0)</f>
        <v>0</v>
      </c>
      <c r="Z24" s="198">
        <f>ROUND(N(data!Y80), 0)</f>
        <v>865</v>
      </c>
      <c r="AA24" s="198">
        <f>ROUND(N(data!Y81), 0)</f>
        <v>0</v>
      </c>
      <c r="AB24" s="198">
        <f>ROUND(N(data!Y82), 0)</f>
        <v>615</v>
      </c>
      <c r="AC24" s="198">
        <f>ROUND(N(data!Y83), 0)</f>
        <v>2097</v>
      </c>
      <c r="AD24" s="198">
        <f>ROUND(N(data!Y84), 0)</f>
        <v>101968</v>
      </c>
      <c r="AE24" s="198">
        <f>ROUND(N(data!Y89), 0)</f>
        <v>36042772</v>
      </c>
      <c r="AF24" s="198">
        <f>ROUND(N(data!Y87), 0)</f>
        <v>1183806</v>
      </c>
      <c r="AG24" s="198">
        <f>ROUND(N(data!Y90), 0)</f>
        <v>5829</v>
      </c>
      <c r="AH24" s="198">
        <f>ROUND(N(data!Y91), 0)</f>
        <v>0</v>
      </c>
      <c r="AI24" s="198">
        <f>ROUND(N(data!Y92), 0)</f>
        <v>1675</v>
      </c>
      <c r="AJ24" s="198">
        <f>ROUND(N(data!Y93), 0)</f>
        <v>0</v>
      </c>
      <c r="AK24" s="271">
        <f>ROUND(N(data!Y94), 2)</f>
        <v>7.0000000000000007E-2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193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193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1.64</v>
      </c>
      <c r="G26" s="198">
        <f>ROUND(N(data!AA61), 0)</f>
        <v>273741</v>
      </c>
      <c r="H26" s="198">
        <f>ROUND(N(data!AA62), 0)</f>
        <v>21780</v>
      </c>
      <c r="I26" s="198">
        <f>ROUND(N(data!AA63), 0)</f>
        <v>0</v>
      </c>
      <c r="J26" s="198">
        <f>ROUND(N(data!AA64), 0)</f>
        <v>29058</v>
      </c>
      <c r="K26" s="198">
        <f>ROUND(N(data!AA65), 0)</f>
        <v>0</v>
      </c>
      <c r="L26" s="198">
        <f>ROUND(N(data!AA66), 0)</f>
        <v>167681</v>
      </c>
      <c r="M26" s="198">
        <f>ROUND(N(data!AA67), 0)</f>
        <v>3826</v>
      </c>
      <c r="N26" s="198">
        <f>ROUND(N(data!AA68), 0)</f>
        <v>0</v>
      </c>
      <c r="O26" s="198">
        <f>ROUND(N(data!AA69), 0)</f>
        <v>104573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5196</v>
      </c>
      <c r="X26" s="198">
        <f>ROUND(N(data!AA78), 0)</f>
        <v>99377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2517100</v>
      </c>
      <c r="AF26" s="198">
        <f>ROUND(N(data!AA87), 0)</f>
        <v>918</v>
      </c>
      <c r="AG26" s="198">
        <f>ROUND(N(data!AA90), 0)</f>
        <v>922</v>
      </c>
      <c r="AH26" s="198">
        <f>ROUND(N(data!AA91), 0)</f>
        <v>0</v>
      </c>
      <c r="AI26" s="198">
        <f>ROUND(N(data!AA92), 0)</f>
        <v>265</v>
      </c>
      <c r="AJ26" s="198">
        <f>ROUND(N(data!AA93), 0)</f>
        <v>0</v>
      </c>
      <c r="AK26" s="271">
        <f>ROUND(N(data!AA94), 2)</f>
        <v>0.39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193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8.06</v>
      </c>
      <c r="G27" s="198">
        <f>ROUND(N(data!AB61), 0)</f>
        <v>1094498</v>
      </c>
      <c r="H27" s="198">
        <f>ROUND(N(data!AB62), 0)</f>
        <v>114447</v>
      </c>
      <c r="I27" s="198">
        <f>ROUND(N(data!AB63), 0)</f>
        <v>0</v>
      </c>
      <c r="J27" s="198">
        <f>ROUND(N(data!AB64), 0)</f>
        <v>3285058</v>
      </c>
      <c r="K27" s="198">
        <f>ROUND(N(data!AB65), 0)</f>
        <v>0</v>
      </c>
      <c r="L27" s="198">
        <f>ROUND(N(data!AB66), 0)</f>
        <v>39308</v>
      </c>
      <c r="M27" s="198">
        <f>ROUND(N(data!AB67), 0)</f>
        <v>7079</v>
      </c>
      <c r="N27" s="198">
        <f>ROUND(N(data!AB68), 0)</f>
        <v>94236</v>
      </c>
      <c r="O27" s="198">
        <f>ROUND(N(data!AB69), 0)</f>
        <v>440376</v>
      </c>
      <c r="P27" s="198">
        <f>ROUND(N(data!AB70), 0)</f>
        <v>0</v>
      </c>
      <c r="Q27" s="198">
        <f>ROUND(N(data!AB71), 0)</f>
        <v>0</v>
      </c>
      <c r="R27" s="198">
        <f>ROUND(N(data!AB72), 0)</f>
        <v>790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40593</v>
      </c>
      <c r="X27" s="198">
        <f>ROUND(N(data!AB78), 0)</f>
        <v>397337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1656</v>
      </c>
      <c r="AD27" s="198">
        <f>ROUND(N(data!AB84), 0)</f>
        <v>5000</v>
      </c>
      <c r="AE27" s="198">
        <f>ROUND(N(data!AB89), 0)</f>
        <v>19927278</v>
      </c>
      <c r="AF27" s="198">
        <f>ROUND(N(data!AB87), 0)</f>
        <v>3363060</v>
      </c>
      <c r="AG27" s="198">
        <f>ROUND(N(data!AB90), 0)</f>
        <v>1321</v>
      </c>
      <c r="AH27" s="198">
        <f>ROUND(N(data!AB91), 0)</f>
        <v>0</v>
      </c>
      <c r="AI27" s="198">
        <f>ROUND(N(data!AB92), 0)</f>
        <v>380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193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0</v>
      </c>
      <c r="F28" s="271">
        <f>ROUND(N(data!AC60), 2)</f>
        <v>7.09</v>
      </c>
      <c r="G28" s="198">
        <f>ROUND(N(data!AC61), 0)</f>
        <v>694305</v>
      </c>
      <c r="H28" s="198">
        <f>ROUND(N(data!AC62), 0)</f>
        <v>98637</v>
      </c>
      <c r="I28" s="198">
        <f>ROUND(N(data!AC63), 0)</f>
        <v>33020</v>
      </c>
      <c r="J28" s="198">
        <f>ROUND(N(data!AC64), 0)</f>
        <v>72342</v>
      </c>
      <c r="K28" s="198">
        <f>ROUND(N(data!AC65), 0)</f>
        <v>0</v>
      </c>
      <c r="L28" s="198">
        <f>ROUND(N(data!AC66), 0)</f>
        <v>4410</v>
      </c>
      <c r="M28" s="198">
        <f>ROUND(N(data!AC67), 0)</f>
        <v>13487</v>
      </c>
      <c r="N28" s="198">
        <f>ROUND(N(data!AC68), 0)</f>
        <v>0</v>
      </c>
      <c r="O28" s="198">
        <f>ROUND(N(data!AC69), 0)</f>
        <v>302124</v>
      </c>
      <c r="P28" s="198">
        <f>ROUND(N(data!AC70), 0)</f>
        <v>0</v>
      </c>
      <c r="Q28" s="198">
        <f>ROUND(N(data!AC71), 0)</f>
        <v>46464</v>
      </c>
      <c r="R28" s="198">
        <f>ROUND(N(data!AC72), 0)</f>
        <v>2437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157</v>
      </c>
      <c r="X28" s="198">
        <f>ROUND(N(data!AC78), 0)</f>
        <v>252054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1012</v>
      </c>
      <c r="AD28" s="198">
        <f>ROUND(N(data!AC84), 0)</f>
        <v>0</v>
      </c>
      <c r="AE28" s="198">
        <f>ROUND(N(data!AC89), 0)</f>
        <v>2412032</v>
      </c>
      <c r="AF28" s="198">
        <f>ROUND(N(data!AC87), 0)</f>
        <v>933234</v>
      </c>
      <c r="AG28" s="198">
        <f>ROUND(N(data!AC90), 0)</f>
        <v>654</v>
      </c>
      <c r="AH28" s="198">
        <f>ROUND(N(data!AC91), 0)</f>
        <v>0</v>
      </c>
      <c r="AI28" s="198">
        <f>ROUND(N(data!AC92), 0)</f>
        <v>188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193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193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13.74</v>
      </c>
      <c r="G30" s="198">
        <f>ROUND(N(data!AE61), 0)</f>
        <v>1403099</v>
      </c>
      <c r="H30" s="198">
        <f>ROUND(N(data!AE62), 0)</f>
        <v>159460</v>
      </c>
      <c r="I30" s="198">
        <f>ROUND(N(data!AE63), 0)</f>
        <v>0</v>
      </c>
      <c r="J30" s="198">
        <f>ROUND(N(data!AE64), 0)</f>
        <v>38225</v>
      </c>
      <c r="K30" s="198">
        <f>ROUND(N(data!AE65), 0)</f>
        <v>0</v>
      </c>
      <c r="L30" s="198">
        <f>ROUND(N(data!AE66), 0)</f>
        <v>4661</v>
      </c>
      <c r="M30" s="198">
        <f>ROUND(N(data!AE67), 0)</f>
        <v>6584</v>
      </c>
      <c r="N30" s="198">
        <f>ROUND(N(data!AE68), 0)</f>
        <v>0</v>
      </c>
      <c r="O30" s="198">
        <f>ROUND(N(data!AE69), 0)</f>
        <v>569397</v>
      </c>
      <c r="P30" s="198">
        <f>ROUND(N(data!AE70), 0)</f>
        <v>0</v>
      </c>
      <c r="Q30" s="198">
        <f>ROUND(N(data!AE71), 0)</f>
        <v>49629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5046</v>
      </c>
      <c r="X30" s="198">
        <f>ROUND(N(data!AE78), 0)</f>
        <v>509369</v>
      </c>
      <c r="Y30" s="198">
        <f>ROUND(N(data!AE79), 0)</f>
        <v>266</v>
      </c>
      <c r="Z30" s="198">
        <f>ROUND(N(data!AE80), 0)</f>
        <v>1358</v>
      </c>
      <c r="AA30" s="198">
        <f>ROUND(N(data!AE81), 0)</f>
        <v>0</v>
      </c>
      <c r="AB30" s="198">
        <f>ROUND(N(data!AE82), 0)</f>
        <v>59</v>
      </c>
      <c r="AC30" s="198">
        <f>ROUND(N(data!AE83), 0)</f>
        <v>3670</v>
      </c>
      <c r="AD30" s="198">
        <f>ROUND(N(data!AE84), 0)</f>
        <v>0</v>
      </c>
      <c r="AE30" s="198">
        <f>ROUND(N(data!AE89), 0)</f>
        <v>2680046</v>
      </c>
      <c r="AF30" s="198">
        <f>ROUND(N(data!AE87), 0)</f>
        <v>309547</v>
      </c>
      <c r="AG30" s="198">
        <f>ROUND(N(data!AE90), 0)</f>
        <v>5393</v>
      </c>
      <c r="AH30" s="198">
        <f>ROUND(N(data!AE91), 0)</f>
        <v>0</v>
      </c>
      <c r="AI30" s="198">
        <f>ROUND(N(data!AE92), 0)</f>
        <v>1550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193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193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0</v>
      </c>
      <c r="F32" s="271">
        <f>ROUND(N(data!AG60), 2)</f>
        <v>23.13</v>
      </c>
      <c r="G32" s="198">
        <f>ROUND(N(data!AG61), 0)</f>
        <v>2345797</v>
      </c>
      <c r="H32" s="198">
        <f>ROUND(N(data!AG62), 0)</f>
        <v>246237</v>
      </c>
      <c r="I32" s="198">
        <f>ROUND(N(data!AG63), 0)</f>
        <v>3016260</v>
      </c>
      <c r="J32" s="198">
        <f>ROUND(N(data!AG64), 0)</f>
        <v>243323</v>
      </c>
      <c r="K32" s="198">
        <f>ROUND(N(data!AG65), 0)</f>
        <v>0</v>
      </c>
      <c r="L32" s="198">
        <f>ROUND(N(data!AG66), 0)</f>
        <v>71915</v>
      </c>
      <c r="M32" s="198">
        <f>ROUND(N(data!AG67), 0)</f>
        <v>23069</v>
      </c>
      <c r="N32" s="198">
        <f>ROUND(N(data!AG68), 0)</f>
        <v>0</v>
      </c>
      <c r="O32" s="198">
        <f>ROUND(N(data!AG69), 0)</f>
        <v>1358483</v>
      </c>
      <c r="P32" s="198">
        <f>ROUND(N(data!AG70), 0)</f>
        <v>894</v>
      </c>
      <c r="Q32" s="198">
        <f>ROUND(N(data!AG71), 0)</f>
        <v>412052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2773</v>
      </c>
      <c r="X32" s="198">
        <f>ROUND(N(data!AG78), 0)</f>
        <v>851598</v>
      </c>
      <c r="Y32" s="198">
        <f>ROUND(N(data!AG79), 0)</f>
        <v>7131</v>
      </c>
      <c r="Z32" s="198">
        <f>ROUND(N(data!AG80), 0)</f>
        <v>6452</v>
      </c>
      <c r="AA32" s="198">
        <f>ROUND(N(data!AG81), 0)</f>
        <v>0</v>
      </c>
      <c r="AB32" s="198">
        <f>ROUND(N(data!AG82), 0)</f>
        <v>0</v>
      </c>
      <c r="AC32" s="198">
        <f>ROUND(N(data!AG83), 0)</f>
        <v>77583</v>
      </c>
      <c r="AD32" s="198">
        <f>ROUND(N(data!AG84), 0)</f>
        <v>0</v>
      </c>
      <c r="AE32" s="198">
        <f>ROUND(N(data!AG89), 0)</f>
        <v>18413849</v>
      </c>
      <c r="AF32" s="198">
        <f>ROUND(N(data!AG87), 0)</f>
        <v>512206</v>
      </c>
      <c r="AG32" s="198">
        <f>ROUND(N(data!AG90), 0)</f>
        <v>6114</v>
      </c>
      <c r="AH32" s="198">
        <f>ROUND(N(data!AG91), 0)</f>
        <v>0</v>
      </c>
      <c r="AI32" s="198">
        <f>ROUND(N(data!AG92), 0)</f>
        <v>1757</v>
      </c>
      <c r="AJ32" s="198">
        <f>ROUND(N(data!AG93), 0)</f>
        <v>0</v>
      </c>
      <c r="AK32" s="271">
        <f>ROUND(N(data!AG94), 2)</f>
        <v>13.04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193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193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193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3.66</v>
      </c>
      <c r="G35" s="198">
        <f>ROUND(N(data!AJ61), 0)</f>
        <v>391215</v>
      </c>
      <c r="H35" s="198">
        <f>ROUND(N(data!AJ62), 0)</f>
        <v>40537</v>
      </c>
      <c r="I35" s="198">
        <f>ROUND(N(data!AJ63), 0)</f>
        <v>356901</v>
      </c>
      <c r="J35" s="198">
        <f>ROUND(N(data!AJ64), 0)</f>
        <v>92812</v>
      </c>
      <c r="K35" s="198">
        <f>ROUND(N(data!AJ65), 0)</f>
        <v>0</v>
      </c>
      <c r="L35" s="198">
        <f>ROUND(N(data!AJ66), 0)</f>
        <v>9909</v>
      </c>
      <c r="M35" s="198">
        <f>ROUND(N(data!AJ67), 0)</f>
        <v>0</v>
      </c>
      <c r="N35" s="198">
        <f>ROUND(N(data!AJ68), 0)</f>
        <v>0</v>
      </c>
      <c r="O35" s="198">
        <f>ROUND(N(data!AJ69), 0)</f>
        <v>404139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259344</v>
      </c>
      <c r="X35" s="198">
        <f>ROUND(N(data!AJ78), 0)</f>
        <v>142023</v>
      </c>
      <c r="Y35" s="198">
        <f>ROUND(N(data!AJ79), 0)</f>
        <v>0</v>
      </c>
      <c r="Z35" s="198">
        <f>ROUND(N(data!AJ80), 0)</f>
        <v>455</v>
      </c>
      <c r="AA35" s="198">
        <f>ROUND(N(data!AJ81), 0)</f>
        <v>0</v>
      </c>
      <c r="AB35" s="198">
        <f>ROUND(N(data!AJ82), 0)</f>
        <v>0</v>
      </c>
      <c r="AC35" s="198">
        <f>ROUND(N(data!AJ83), 0)</f>
        <v>2317</v>
      </c>
      <c r="AD35" s="198">
        <f>ROUND(N(data!AJ84), 0)</f>
        <v>0</v>
      </c>
      <c r="AE35" s="198">
        <f>ROUND(N(data!AJ89), 0)</f>
        <v>2788363</v>
      </c>
      <c r="AF35" s="198">
        <f>ROUND(N(data!AJ87), 0)</f>
        <v>55966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2.09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193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193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193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193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193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193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193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193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193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193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193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193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193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193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193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9.2100000000000009</v>
      </c>
      <c r="G50" s="198">
        <f>ROUND(N(data!AY61), 0)</f>
        <v>436561</v>
      </c>
      <c r="H50" s="198">
        <f>ROUND(N(data!AY62), 0)</f>
        <v>48247</v>
      </c>
      <c r="I50" s="198">
        <f>ROUND(N(data!AY63), 0)</f>
        <v>0</v>
      </c>
      <c r="J50" s="198">
        <f>ROUND(N(data!AY64), 0)</f>
        <v>81475</v>
      </c>
      <c r="K50" s="198">
        <f>ROUND(N(data!AY65), 0)</f>
        <v>0</v>
      </c>
      <c r="L50" s="198">
        <f>ROUND(N(data!AY66), 0)</f>
        <v>395237</v>
      </c>
      <c r="M50" s="198">
        <f>ROUND(N(data!AY67), 0)</f>
        <v>2687</v>
      </c>
      <c r="N50" s="198">
        <f>ROUND(N(data!AY68), 0)</f>
        <v>0</v>
      </c>
      <c r="O50" s="198">
        <f>ROUND(N(data!AY69), 0)</f>
        <v>195561</v>
      </c>
      <c r="P50" s="198">
        <f>ROUND(N(data!AY70), 0)</f>
        <v>0</v>
      </c>
      <c r="Q50" s="198">
        <f>ROUND(N(data!AY71), 0)</f>
        <v>31689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5387</v>
      </c>
      <c r="X50" s="198">
        <f>ROUND(N(data!AY78), 0)</f>
        <v>158485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371503</v>
      </c>
      <c r="AE50" s="198">
        <f>ROUND(N(data!AY89), 0)</f>
        <v>0</v>
      </c>
      <c r="AF50" s="198">
        <f>ROUND(N(data!AY87), 0)</f>
        <v>0</v>
      </c>
      <c r="AG50" s="198">
        <f>ROUND(N(data!AY90), 0)</f>
        <v>3807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193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193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3.54</v>
      </c>
      <c r="G52" s="198">
        <f>ROUND(N(data!BA61), 0)</f>
        <v>155646</v>
      </c>
      <c r="H52" s="198">
        <f>ROUND(N(data!BA62), 0)</f>
        <v>0</v>
      </c>
      <c r="I52" s="198">
        <f>ROUND(N(data!BA63), 0)</f>
        <v>0</v>
      </c>
      <c r="J52" s="198">
        <f>ROUND(N(data!BA64), 0)</f>
        <v>28442</v>
      </c>
      <c r="K52" s="198">
        <f>ROUND(N(data!BA65), 0)</f>
        <v>0</v>
      </c>
      <c r="L52" s="198">
        <f>ROUND(N(data!BA66), 0)</f>
        <v>995</v>
      </c>
      <c r="M52" s="198">
        <f>ROUND(N(data!BA67), 0)</f>
        <v>0</v>
      </c>
      <c r="N52" s="198">
        <f>ROUND(N(data!BA68), 0)</f>
        <v>0</v>
      </c>
      <c r="O52" s="198">
        <f>ROUND(N(data!BA69), 0)</f>
        <v>60702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4087</v>
      </c>
      <c r="U52" s="198">
        <f>ROUND(N(data!BA75), 0)</f>
        <v>0</v>
      </c>
      <c r="V52" s="198">
        <f>ROUND(N(data!BA76), 0)</f>
        <v>0</v>
      </c>
      <c r="W52" s="198">
        <f>ROUND(N(data!BA77), 0)</f>
        <v>111</v>
      </c>
      <c r="X52" s="198">
        <f>ROUND(N(data!BA78), 0)</f>
        <v>56504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12030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646</v>
      </c>
      <c r="AH52" s="198">
        <f>ROUND(N(data!BA91), 0)</f>
        <v>0</v>
      </c>
      <c r="AI52" s="198">
        <f>ROUND(N(data!BA92), 0)</f>
        <v>186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193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1.1499999999999999</v>
      </c>
      <c r="G53" s="198">
        <f>ROUND(N(data!BB61), 0)</f>
        <v>111763</v>
      </c>
      <c r="H53" s="198">
        <f>ROUND(N(data!BB62), 0)</f>
        <v>10255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14883</v>
      </c>
      <c r="M53" s="198">
        <f>ROUND(N(data!BB67), 0)</f>
        <v>0</v>
      </c>
      <c r="N53" s="198">
        <f>ROUND(N(data!BB68), 0)</f>
        <v>0</v>
      </c>
      <c r="O53" s="198">
        <f>ROUND(N(data!BB69), 0)</f>
        <v>40573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40573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48</v>
      </c>
      <c r="AH53" s="198">
        <f>ROUND(N(data!BB91), 0)</f>
        <v>0</v>
      </c>
      <c r="AI53" s="198">
        <f>ROUND(N(data!BB92), 0)</f>
        <v>14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193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193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-115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193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89552</v>
      </c>
      <c r="F56" s="271">
        <f>ROUND(N(data!BE60), 2)</f>
        <v>22.51</v>
      </c>
      <c r="G56" s="198">
        <f>ROUND(N(data!BE61), 0)</f>
        <v>1273143</v>
      </c>
      <c r="H56" s="198">
        <f>ROUND(N(data!BE62), 0)</f>
        <v>147132</v>
      </c>
      <c r="I56" s="198">
        <f>ROUND(N(data!BE63), 0)</f>
        <v>1970</v>
      </c>
      <c r="J56" s="198">
        <f>ROUND(N(data!BE64), 0)</f>
        <v>80398</v>
      </c>
      <c r="K56" s="198">
        <f>ROUND(N(data!BE65), 0)</f>
        <v>0</v>
      </c>
      <c r="L56" s="198">
        <f>ROUND(N(data!BE66), 0)</f>
        <v>195198</v>
      </c>
      <c r="M56" s="198">
        <f>ROUND(N(data!BE67), 0)</f>
        <v>150824</v>
      </c>
      <c r="N56" s="198">
        <f>ROUND(N(data!BE68), 0)</f>
        <v>0</v>
      </c>
      <c r="O56" s="198">
        <f>ROUND(N(data!BE69), 0)</f>
        <v>1539268</v>
      </c>
      <c r="P56" s="198">
        <f>ROUND(N(data!BE70), 0)</f>
        <v>0</v>
      </c>
      <c r="Q56" s="198">
        <f>ROUND(N(data!BE71), 0)</f>
        <v>0</v>
      </c>
      <c r="R56" s="198">
        <f>ROUND(N(data!BE72), 0)</f>
        <v>971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324692</v>
      </c>
      <c r="X56" s="198">
        <f>ROUND(N(data!BE78), 0)</f>
        <v>462191</v>
      </c>
      <c r="Y56" s="198">
        <f>ROUND(N(data!BE79), 0)</f>
        <v>0</v>
      </c>
      <c r="Z56" s="198">
        <f>ROUND(N(data!BE80), 0)</f>
        <v>1782</v>
      </c>
      <c r="AA56" s="198">
        <f>ROUND(N(data!BE81), 0)</f>
        <v>0</v>
      </c>
      <c r="AB56" s="198">
        <f>ROUND(N(data!BE82), 0)</f>
        <v>735613</v>
      </c>
      <c r="AC56" s="198">
        <f>ROUND(N(data!BE83), 0)</f>
        <v>14019</v>
      </c>
      <c r="AD56" s="198">
        <f>ROUND(N(data!BE84), 0)</f>
        <v>1</v>
      </c>
      <c r="AE56" s="198">
        <f>ROUND(N(data!BE89), 0)</f>
        <v>0</v>
      </c>
      <c r="AF56" s="198">
        <f>ROUND(N(data!BE87), 0)</f>
        <v>0</v>
      </c>
      <c r="AG56" s="198">
        <f>ROUND(N(data!BE90), 0)</f>
        <v>13232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193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193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45</v>
      </c>
      <c r="M58" s="198">
        <f>ROUND(N(data!BG67), 0)</f>
        <v>0</v>
      </c>
      <c r="N58" s="198">
        <f>ROUND(N(data!BG68), 0)</f>
        <v>0</v>
      </c>
      <c r="O58" s="198">
        <f>ROUND(N(data!BG69), 0)</f>
        <v>7901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6975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926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193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146</v>
      </c>
      <c r="K59" s="198">
        <f>ROUND(N(data!BH65), 0)</f>
        <v>0</v>
      </c>
      <c r="L59" s="198">
        <f>ROUND(N(data!BH66), 0)</f>
        <v>61</v>
      </c>
      <c r="M59" s="198">
        <f>ROUND(N(data!BH67), 0)</f>
        <v>0</v>
      </c>
      <c r="N59" s="198">
        <f>ROUND(N(data!BH68), 0)</f>
        <v>0</v>
      </c>
      <c r="O59" s="198">
        <f>ROUND(N(data!BH69), 0)</f>
        <v>6731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6731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1511</v>
      </c>
      <c r="AH59" s="198">
        <f>ROUND(N(data!BH91), 0)</f>
        <v>0</v>
      </c>
      <c r="AI59" s="198">
        <f>ROUND(N(data!BH92), 0)</f>
        <v>434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193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193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610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211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193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193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0.46</v>
      </c>
      <c r="G63" s="198">
        <f>ROUND(N(data!BL61), 0)</f>
        <v>0</v>
      </c>
      <c r="H63" s="198">
        <f>ROUND(N(data!BL62), 0)</f>
        <v>71</v>
      </c>
      <c r="I63" s="198">
        <f>ROUND(N(data!BL63), 0)</f>
        <v>-137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2008</v>
      </c>
      <c r="AH63" s="198">
        <f>ROUND(N(data!BL91), 0)</f>
        <v>0</v>
      </c>
      <c r="AI63" s="198">
        <f>ROUND(N(data!BL92), 0)</f>
        <v>577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193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193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5.13</v>
      </c>
      <c r="G65" s="198">
        <f>ROUND(N(data!BN61), 0)</f>
        <v>709567</v>
      </c>
      <c r="H65" s="198">
        <f>ROUND(N(data!BN62), 0)</f>
        <v>57483</v>
      </c>
      <c r="I65" s="198">
        <f>ROUND(N(data!BN63), 0)</f>
        <v>230140</v>
      </c>
      <c r="J65" s="198">
        <f>ROUND(N(data!BN64), 0)</f>
        <v>37007</v>
      </c>
      <c r="K65" s="198">
        <f>ROUND(N(data!BN65), 0)</f>
        <v>0</v>
      </c>
      <c r="L65" s="198">
        <f>ROUND(N(data!BN66), 0)</f>
        <v>60945</v>
      </c>
      <c r="M65" s="198">
        <f>ROUND(N(data!BN67), 0)</f>
        <v>698407</v>
      </c>
      <c r="N65" s="198">
        <f>ROUND(N(data!BN68), 0)</f>
        <v>500</v>
      </c>
      <c r="O65" s="198">
        <f>ROUND(N(data!BN69), 0)</f>
        <v>831431</v>
      </c>
      <c r="P65" s="198">
        <f>ROUND(N(data!BN70), 0)</f>
        <v>0</v>
      </c>
      <c r="Q65" s="198">
        <f>ROUND(N(data!BN71), 0)</f>
        <v>0</v>
      </c>
      <c r="R65" s="198">
        <f>ROUND(N(data!BN72), 0)</f>
        <v>26586</v>
      </c>
      <c r="S65" s="198">
        <f>ROUND(N(data!BN73), 0)</f>
        <v>0</v>
      </c>
      <c r="T65" s="198">
        <f>ROUND(N(data!BN74), 0)</f>
        <v>0</v>
      </c>
      <c r="U65" s="198">
        <f>ROUND(N(data!BN75), 0)</f>
        <v>7557</v>
      </c>
      <c r="V65" s="198">
        <f>ROUND(N(data!BN76), 0)</f>
        <v>0</v>
      </c>
      <c r="W65" s="198">
        <f>ROUND(N(data!BN77), 0)</f>
        <v>0</v>
      </c>
      <c r="X65" s="198">
        <f>ROUND(N(data!BN78), 0)</f>
        <v>257595</v>
      </c>
      <c r="Y65" s="198">
        <f>ROUND(N(data!BN79), 0)</f>
        <v>332</v>
      </c>
      <c r="Z65" s="198">
        <f>ROUND(N(data!BN80), 0)</f>
        <v>2820</v>
      </c>
      <c r="AA65" s="198">
        <f>ROUND(N(data!BN81), 0)</f>
        <v>390367</v>
      </c>
      <c r="AB65" s="198">
        <f>ROUND(N(data!BN82), 0)</f>
        <v>7027</v>
      </c>
      <c r="AC65" s="198">
        <f>ROUND(N(data!BN83), 0)</f>
        <v>139147</v>
      </c>
      <c r="AD65" s="198">
        <f>ROUND(N(data!BN84), 0)</f>
        <v>18734</v>
      </c>
      <c r="AE65" s="198">
        <f>ROUND(N(data!BN89), 0)</f>
        <v>0</v>
      </c>
      <c r="AF65" s="198">
        <f>ROUND(N(data!BN87), 0)</f>
        <v>0</v>
      </c>
      <c r="AG65" s="198">
        <f>ROUND(N(data!BN90), 0)</f>
        <v>5821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193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4971697</v>
      </c>
      <c r="I66" s="198">
        <f>ROUND(N(data!BO63), 0)</f>
        <v>0</v>
      </c>
      <c r="J66" s="198">
        <f>ROUND(N(data!BO64), 0)</f>
        <v>4694</v>
      </c>
      <c r="K66" s="198">
        <f>ROUND(N(data!BO65), 0)</f>
        <v>0</v>
      </c>
      <c r="L66" s="198">
        <f>ROUND(N(data!BO66), 0)</f>
        <v>3001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290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193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193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193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193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280</v>
      </c>
      <c r="AH70" s="198">
        <f>ROUND(N(data!BS91), 0)</f>
        <v>0</v>
      </c>
      <c r="AI70" s="198">
        <f>ROUND(N(data!BS92), 0)</f>
        <v>80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193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2.5499999999999998</v>
      </c>
      <c r="G71" s="198">
        <f>ROUND(N(data!BT61), 0)</f>
        <v>241927</v>
      </c>
      <c r="H71" s="198">
        <f>ROUND(N(data!BT62), 0)</f>
        <v>38407</v>
      </c>
      <c r="I71" s="198">
        <f>ROUND(N(data!BT63), 0)</f>
        <v>0</v>
      </c>
      <c r="J71" s="198">
        <f>ROUND(N(data!BT64), 0)</f>
        <v>10670</v>
      </c>
      <c r="K71" s="198">
        <f>ROUND(N(data!BT65), 0)</f>
        <v>0</v>
      </c>
      <c r="L71" s="198">
        <f>ROUND(N(data!BT66), 0)</f>
        <v>1024</v>
      </c>
      <c r="M71" s="198">
        <f>ROUND(N(data!BT67), 0)</f>
        <v>0</v>
      </c>
      <c r="N71" s="198">
        <f>ROUND(N(data!BT68), 0)</f>
        <v>0</v>
      </c>
      <c r="O71" s="198">
        <f>ROUND(N(data!BT69), 0)</f>
        <v>112217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6947</v>
      </c>
      <c r="X71" s="198">
        <f>ROUND(N(data!BT78), 0)</f>
        <v>87827</v>
      </c>
      <c r="Y71" s="198">
        <f>ROUND(N(data!BT79), 0)</f>
        <v>0</v>
      </c>
      <c r="Z71" s="198">
        <f>ROUND(N(data!BT80), 0)</f>
        <v>3800</v>
      </c>
      <c r="AA71" s="198">
        <f>ROUND(N(data!BT81), 0)</f>
        <v>0</v>
      </c>
      <c r="AB71" s="198">
        <f>ROUND(N(data!BT82), 0)</f>
        <v>2307</v>
      </c>
      <c r="AC71" s="198">
        <f>ROUND(N(data!BT83), 0)</f>
        <v>11336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1018</v>
      </c>
      <c r="AH71" s="198">
        <f>ROUND(N(data!BT91), 0)</f>
        <v>0</v>
      </c>
      <c r="AI71" s="198">
        <f>ROUND(N(data!BT92), 0)</f>
        <v>293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193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193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624</v>
      </c>
      <c r="AH73" s="198">
        <f>ROUND(N(data!BV91), 0)</f>
        <v>0</v>
      </c>
      <c r="AI73" s="198">
        <f>ROUND(N(data!BV92), 0)</f>
        <v>179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193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1444362</v>
      </c>
      <c r="J74" s="198">
        <f>ROUND(N(data!BW64), 0)</f>
        <v>1295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416</v>
      </c>
      <c r="AH74" s="198">
        <f>ROUND(N(data!BW91), 0)</f>
        <v>0</v>
      </c>
      <c r="AI74" s="198">
        <f>ROUND(N(data!BW92), 0)</f>
        <v>120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193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193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6.24</v>
      </c>
      <c r="G76" s="198">
        <f>ROUND(N(data!BY61), 0)</f>
        <v>822596</v>
      </c>
      <c r="H76" s="198">
        <f>ROUND(N(data!BY62), 0)</f>
        <v>98319</v>
      </c>
      <c r="I76" s="198">
        <f>ROUND(N(data!BY63), 0)</f>
        <v>5600</v>
      </c>
      <c r="J76" s="198">
        <f>ROUND(N(data!BY64), 0)</f>
        <v>4031</v>
      </c>
      <c r="K76" s="198">
        <f>ROUND(N(data!BY65), 0)</f>
        <v>0</v>
      </c>
      <c r="L76" s="198">
        <f>ROUND(N(data!BY66), 0)</f>
        <v>435355</v>
      </c>
      <c r="M76" s="198">
        <f>ROUND(N(data!BY67), 0)</f>
        <v>84773</v>
      </c>
      <c r="N76" s="198">
        <f>ROUND(N(data!BY68), 0)</f>
        <v>0</v>
      </c>
      <c r="O76" s="198">
        <f>ROUND(N(data!BY69), 0)</f>
        <v>389744</v>
      </c>
      <c r="P76" s="198">
        <f>ROUND(N(data!BY70), 0)</f>
        <v>0</v>
      </c>
      <c r="Q76" s="198">
        <f>ROUND(N(data!BY71), 0)</f>
        <v>70973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7061</v>
      </c>
      <c r="X76" s="198">
        <f>ROUND(N(data!BY78), 0)</f>
        <v>298628</v>
      </c>
      <c r="Y76" s="198">
        <f>ROUND(N(data!BY79), 0)</f>
        <v>0</v>
      </c>
      <c r="Z76" s="198">
        <f>ROUND(N(data!BY80), 0)</f>
        <v>5083</v>
      </c>
      <c r="AA76" s="198">
        <f>ROUND(N(data!BY81), 0)</f>
        <v>661</v>
      </c>
      <c r="AB76" s="198">
        <f>ROUND(N(data!BY82), 0)</f>
        <v>0</v>
      </c>
      <c r="AC76" s="198">
        <f>ROUND(N(data!BY83), 0)</f>
        <v>7338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886</v>
      </c>
      <c r="AH76" s="198">
        <f>ROUND(N(data!BY91), 0)</f>
        <v>0</v>
      </c>
      <c r="AI76" s="198">
        <f>ROUND(N(data!BY92), 0)</f>
        <v>255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193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193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0.01</v>
      </c>
      <c r="G78" s="198">
        <f>ROUND(N(data!CA61), 0)</f>
        <v>1497</v>
      </c>
      <c r="H78" s="198">
        <f>ROUND(N(data!CA62), 0)</f>
        <v>47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220431</v>
      </c>
      <c r="M78" s="198">
        <f>ROUND(N(data!CA67), 0)</f>
        <v>0</v>
      </c>
      <c r="N78" s="198">
        <f>ROUND(N(data!CA68), 0)</f>
        <v>0</v>
      </c>
      <c r="O78" s="198">
        <f>ROUND(N(data!CA69), 0)</f>
        <v>543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543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1610</v>
      </c>
      <c r="AH78" s="198">
        <f>ROUND(N(data!CA91), 0)</f>
        <v>0</v>
      </c>
      <c r="AI78" s="198">
        <f>ROUND(N(data!CA92), 0)</f>
        <v>463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193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193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0.99</v>
      </c>
      <c r="G80" s="198">
        <f>ROUND(N(data!CC61), 0)</f>
        <v>46839</v>
      </c>
      <c r="H80" s="198">
        <f>ROUND(N(data!CC62), 0)</f>
        <v>76275</v>
      </c>
      <c r="I80" s="198">
        <f>ROUND(N(data!CC63), 0)</f>
        <v>0</v>
      </c>
      <c r="J80" s="198">
        <f>ROUND(N(data!CC64), 0)</f>
        <v>2</v>
      </c>
      <c r="K80" s="198">
        <f>ROUND(N(data!CC65), 0)</f>
        <v>0</v>
      </c>
      <c r="L80" s="198">
        <f>ROUND(N(data!CC66), 0)</f>
        <v>0</v>
      </c>
      <c r="M80" s="198">
        <f>ROUND(N(data!CC67), 0)</f>
        <v>229515</v>
      </c>
      <c r="N80" s="198">
        <f>ROUND(N(data!CC68), 0)</f>
        <v>0</v>
      </c>
      <c r="O80" s="198">
        <f>ROUND(N(data!CC69), 0)</f>
        <v>1373841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595924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17004</v>
      </c>
      <c r="Y80" s="198">
        <f>ROUND(N(data!CC79), 0)</f>
        <v>0</v>
      </c>
      <c r="Z80" s="198">
        <f>ROUND(N(data!CC80), 0)</f>
        <v>0</v>
      </c>
      <c r="AA80" s="198">
        <f>ROUND(N(data!CC81), 0)</f>
        <v>760913</v>
      </c>
      <c r="AB80" s="198">
        <f>ROUND(N(data!CC82), 0)</f>
        <v>0</v>
      </c>
      <c r="AC80" s="198">
        <f>ROUND(N(data!CC83), 0)</f>
        <v>0</v>
      </c>
      <c r="AD80" s="198">
        <f>ROUND(N(data!CC84), 0)</f>
        <v>558</v>
      </c>
      <c r="AE80" s="198">
        <f>ROUND(N(data!CC89), 0)</f>
        <v>0</v>
      </c>
      <c r="AF80" s="198">
        <f>ROUND(N(data!CC87), 0)</f>
        <v>0</v>
      </c>
      <c r="AG80" s="198">
        <f>ROUND(N(data!CC90), 0)</f>
        <v>285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MOUNT CARMEL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H-193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982 E. COLUMBIA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982 E. COLUMBIA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Colville,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1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193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2894984</v>
      </c>
      <c r="C15" s="228">
        <f>data!C85</f>
        <v>2386556</v>
      </c>
      <c r="D15" s="228">
        <f>ROUND(N('Prior Year'!C59), 0)</f>
        <v>755</v>
      </c>
      <c r="E15" s="1">
        <f>data!C59</f>
        <v>818</v>
      </c>
      <c r="F15" s="205">
        <f t="shared" ref="F15:F59" si="0">IF(B15=0,"",IF(D15=0,"",B15/D15))</f>
        <v>3834.4158940397351</v>
      </c>
      <c r="G15" s="205">
        <f t="shared" ref="G15:G29" si="1">IF(C15=0,"",IF(E15=0,"",C15/E15))</f>
        <v>2917.5501222493886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8759585</v>
      </c>
      <c r="C17" s="228">
        <f>data!E85</f>
        <v>7202404</v>
      </c>
      <c r="D17" s="228">
        <f>ROUND(N('Prior Year'!E59), 0)</f>
        <v>3096</v>
      </c>
      <c r="E17" s="1">
        <f>data!E59</f>
        <v>2989</v>
      </c>
      <c r="F17" s="205">
        <f t="shared" si="0"/>
        <v>2829.3233204134367</v>
      </c>
      <c r="G17" s="205">
        <f t="shared" si="1"/>
        <v>2409.6366677818669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1656</v>
      </c>
      <c r="C22" s="228">
        <f>data!J85</f>
        <v>0</v>
      </c>
      <c r="D22" s="228">
        <f>ROUND(N('Prior Year'!J59), 0)</f>
        <v>298</v>
      </c>
      <c r="E22" s="1">
        <f>data!J59</f>
        <v>336</v>
      </c>
      <c r="F22" s="205">
        <f t="shared" si="0"/>
        <v>5.5570469798657722</v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165</v>
      </c>
      <c r="E27" s="1">
        <f>data!O59</f>
        <v>201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3708039</v>
      </c>
      <c r="C28" s="228">
        <f>data!P85</f>
        <v>3156540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437689</v>
      </c>
      <c r="C29" s="228">
        <f>data!Q85</f>
        <v>390328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2496545</v>
      </c>
      <c r="C30" s="228">
        <f>data!R85</f>
        <v>2448685.7800000003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77863</v>
      </c>
      <c r="C31" s="228">
        <f>data!S85</f>
        <v>-96716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1034214</v>
      </c>
      <c r="C32" s="228">
        <f>data!T85</f>
        <v>783685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3815126</v>
      </c>
      <c r="C33" s="228">
        <f>data!U85</f>
        <v>3225102.69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1144647</v>
      </c>
      <c r="C34" s="228">
        <f>data!V85</f>
        <v>901800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4546836</v>
      </c>
      <c r="C37" s="228">
        <f>data!Y85</f>
        <v>4036272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602610</v>
      </c>
      <c r="C39" s="228">
        <f>data!AA85</f>
        <v>600659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5208131</v>
      </c>
      <c r="C40" s="228">
        <f>data!AB85</f>
        <v>5070002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1551129</v>
      </c>
      <c r="C41" s="228">
        <f>data!AC85</f>
        <v>1218325.03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3055280</v>
      </c>
      <c r="C43" s="228">
        <f>data!AE85</f>
        <v>2181426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7123018</v>
      </c>
      <c r="C45" s="228">
        <f>data!AG85</f>
        <v>7305083.8700000001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1256809</v>
      </c>
      <c r="C48" s="228">
        <f>data!AJ85</f>
        <v>1295512.72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987124</v>
      </c>
      <c r="C63" s="228">
        <f>data!AY85</f>
        <v>788265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297062</v>
      </c>
      <c r="C65" s="228">
        <f>data!BA85</f>
        <v>233755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227957</v>
      </c>
      <c r="C66" s="228">
        <f>data!BB85</f>
        <v>177474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-708</v>
      </c>
      <c r="C68" s="228">
        <f>data!BD85</f>
        <v>-115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4115759</v>
      </c>
      <c r="C69" s="228">
        <f>data!BE85</f>
        <v>3387932</v>
      </c>
      <c r="D69" s="228">
        <f>ROUND(N('Prior Year'!BE59), 0)</f>
        <v>89552</v>
      </c>
      <c r="E69" s="1">
        <f>data!BE59</f>
        <v>89552</v>
      </c>
      <c r="F69" s="205">
        <f>IF(B69=0,"",IF(D69=0,"",B69/D69))</f>
        <v>45.959431391817041</v>
      </c>
      <c r="G69" s="205">
        <f t="shared" si="4"/>
        <v>37.832008218688586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0</v>
      </c>
      <c r="C70" s="228">
        <f>data!BF85</f>
        <v>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27658</v>
      </c>
      <c r="C71" s="228">
        <f>data!BG85</f>
        <v>7946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38412</v>
      </c>
      <c r="C72" s="228">
        <f>data!BH85</f>
        <v>6938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506</v>
      </c>
      <c r="C74" s="228">
        <f>data!BJ85</f>
        <v>610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-24972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-78151</v>
      </c>
      <c r="C76" s="228">
        <f>data!BL85</f>
        <v>-66.490000000000009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2958537</v>
      </c>
      <c r="C78" s="228">
        <f>data!BN85</f>
        <v>2606746.08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4127</v>
      </c>
      <c r="C79" s="228">
        <f>data!BO85</f>
        <v>4979392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968604</v>
      </c>
      <c r="C84" s="228">
        <f>data!BT85</f>
        <v>404245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-11356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1384002</v>
      </c>
      <c r="C87" s="228">
        <f>data!BW85</f>
        <v>1445656.94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2165956</v>
      </c>
      <c r="C89" s="228">
        <f>data!BY85</f>
        <v>1840418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225942</v>
      </c>
      <c r="C91" s="228">
        <f>data!CA85</f>
        <v>222518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5903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372625</v>
      </c>
      <c r="C93" s="228">
        <f>data!CC85</f>
        <v>1725914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134369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290984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MOUNT CARMEL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Stevens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Robert Campbell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Helen Andrus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Gary Livingston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509-685-2406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509-685-2492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846</v>
      </c>
      <c r="G23" s="67">
        <f>data!D127</f>
        <v>3810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201</v>
      </c>
      <c r="G26" s="67">
        <f>data!D130</f>
        <v>336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4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21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55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MOUNT CARMEL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421</v>
      </c>
      <c r="C7" s="127">
        <f>data!B155</f>
        <v>1897</v>
      </c>
      <c r="D7" s="127">
        <f>data!B156</f>
        <v>43210</v>
      </c>
      <c r="E7" s="127">
        <f>data!B157</f>
        <v>8836758</v>
      </c>
      <c r="F7" s="127">
        <f>data!B158</f>
        <v>60761339</v>
      </c>
      <c r="G7" s="127">
        <f>data!B157+data!B158</f>
        <v>69598097</v>
      </c>
    </row>
    <row r="8" spans="1:7" ht="20.100000000000001" customHeight="1" x14ac:dyDescent="0.25">
      <c r="A8" s="63" t="s">
        <v>354</v>
      </c>
      <c r="B8" s="127">
        <f>data!C154</f>
        <v>183</v>
      </c>
      <c r="C8" s="127">
        <f>data!C155</f>
        <v>826</v>
      </c>
      <c r="D8" s="127">
        <f>data!C156</f>
        <v>18824</v>
      </c>
      <c r="E8" s="127">
        <f>data!C157</f>
        <v>5625722</v>
      </c>
      <c r="F8" s="127">
        <f>data!C158</f>
        <v>24693159</v>
      </c>
      <c r="G8" s="127">
        <f>data!C157+data!C158</f>
        <v>30318881</v>
      </c>
    </row>
    <row r="9" spans="1:7" ht="20.100000000000001" customHeight="1" x14ac:dyDescent="0.25">
      <c r="A9" s="63" t="s">
        <v>858</v>
      </c>
      <c r="B9" s="127">
        <f>data!D154</f>
        <v>241</v>
      </c>
      <c r="C9" s="127">
        <f>data!D155</f>
        <v>1087</v>
      </c>
      <c r="D9" s="127">
        <f>data!D156</f>
        <v>24772</v>
      </c>
      <c r="E9" s="127">
        <f>data!D157</f>
        <v>4354005</v>
      </c>
      <c r="F9" s="127">
        <f>data!D158</f>
        <v>35545543</v>
      </c>
      <c r="G9" s="127">
        <f>data!D157+data!D158</f>
        <v>39899548</v>
      </c>
    </row>
    <row r="10" spans="1:7" ht="20.100000000000001" customHeight="1" x14ac:dyDescent="0.25">
      <c r="A10" s="78" t="s">
        <v>229</v>
      </c>
      <c r="B10" s="127">
        <f>data!E154</f>
        <v>845</v>
      </c>
      <c r="C10" s="127">
        <f>data!E155</f>
        <v>3810</v>
      </c>
      <c r="D10" s="127">
        <f>data!E156</f>
        <v>86806</v>
      </c>
      <c r="E10" s="127">
        <f>data!E157</f>
        <v>18816485</v>
      </c>
      <c r="F10" s="127">
        <f>data!E158</f>
        <v>121000041</v>
      </c>
      <c r="G10" s="127">
        <f>E10+F10</f>
        <v>139816526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MOUNT CARMEL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1650341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319395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3805364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1289551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302098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7366749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68873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94736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163609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595924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595924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434990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760913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1195903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6869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784491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791360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MOUNT CARMEL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169015</v>
      </c>
      <c r="D7" s="67">
        <f>data!C211</f>
        <v>0</v>
      </c>
      <c r="E7" s="67">
        <f>data!D211</f>
        <v>0</v>
      </c>
      <c r="F7" s="67">
        <f>data!E211</f>
        <v>169015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3512771</v>
      </c>
      <c r="D8" s="67">
        <f>data!C212</f>
        <v>0</v>
      </c>
      <c r="E8" s="67">
        <f>data!D212</f>
        <v>0</v>
      </c>
      <c r="F8" s="67">
        <f>data!E212</f>
        <v>3512771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41333610</v>
      </c>
      <c r="D9" s="67">
        <f>data!C213</f>
        <v>160716</v>
      </c>
      <c r="E9" s="67">
        <f>data!D213</f>
        <v>0</v>
      </c>
      <c r="F9" s="67">
        <f>data!E213</f>
        <v>41494326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1054204</v>
      </c>
      <c r="D11" s="67">
        <f>data!C215</f>
        <v>0</v>
      </c>
      <c r="E11" s="67">
        <f>data!D215</f>
        <v>0</v>
      </c>
      <c r="F11" s="67">
        <f>data!E215</f>
        <v>1054204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15693714</v>
      </c>
      <c r="D12" s="67">
        <f>data!C216</f>
        <v>706918</v>
      </c>
      <c r="E12" s="67">
        <f>data!D216</f>
        <v>0</v>
      </c>
      <c r="F12" s="67">
        <f>data!E216</f>
        <v>16400632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422460</v>
      </c>
      <c r="D15" s="67">
        <f>data!C219</f>
        <v>-28251</v>
      </c>
      <c r="E15" s="67">
        <f>data!D219</f>
        <v>0</v>
      </c>
      <c r="F15" s="67">
        <f>data!E219</f>
        <v>394209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62185774</v>
      </c>
      <c r="D16" s="67">
        <f>data!C220</f>
        <v>839383</v>
      </c>
      <c r="E16" s="67">
        <f>data!D220</f>
        <v>0</v>
      </c>
      <c r="F16" s="67">
        <f>data!E220</f>
        <v>63025157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3496546</v>
      </c>
      <c r="D24" s="67">
        <f>data!C225</f>
        <v>1307</v>
      </c>
      <c r="E24" s="67">
        <f>data!D225</f>
        <v>0</v>
      </c>
      <c r="F24" s="67">
        <f>data!E225</f>
        <v>3497853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20678380</v>
      </c>
      <c r="D25" s="67">
        <f>data!C226</f>
        <v>1074312</v>
      </c>
      <c r="E25" s="67">
        <f>data!D226</f>
        <v>0</v>
      </c>
      <c r="F25" s="67">
        <f>data!E226</f>
        <v>21752692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1025482</v>
      </c>
      <c r="D27" s="67">
        <f>data!C228</f>
        <v>23093</v>
      </c>
      <c r="E27" s="67">
        <f>data!D228</f>
        <v>0</v>
      </c>
      <c r="F27" s="67">
        <f>data!E228</f>
        <v>1048575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14123850</v>
      </c>
      <c r="D28" s="67">
        <f>data!C229</f>
        <v>490341</v>
      </c>
      <c r="E28" s="67">
        <f>data!D229</f>
        <v>0</v>
      </c>
      <c r="F28" s="67">
        <f>data!E229</f>
        <v>14614191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39324258</v>
      </c>
      <c r="D32" s="67">
        <f>data!C233</f>
        <v>1589053</v>
      </c>
      <c r="E32" s="67">
        <f>data!D233</f>
        <v>0</v>
      </c>
      <c r="F32" s="67">
        <f>data!E233</f>
        <v>40913311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MOUNT CARMEL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1960993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40637038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15324580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497430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4954929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4711064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43658.93999999974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66168699.939999998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559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922750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2413172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3335922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2025-05-01T17:49:57Z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