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BE74B438-A740-44A2-ABDF-1525423359B5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CC69" i="24"/>
  <c r="O80" i="31"/>
  <c r="N80" i="31"/>
  <c r="CC52" i="24"/>
  <c r="CC67" i="24"/>
  <c r="M80" i="31"/>
  <c r="L80" i="31"/>
  <c r="K80" i="31"/>
  <c r="J80" i="31"/>
  <c r="I80" i="31"/>
  <c r="CC48" i="24"/>
  <c r="CC62" i="24"/>
  <c r="H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CB69" i="24"/>
  <c r="O79" i="31"/>
  <c r="N79" i="31"/>
  <c r="CB52" i="24"/>
  <c r="CB67" i="24"/>
  <c r="M79" i="31"/>
  <c r="L79" i="31"/>
  <c r="K79" i="31"/>
  <c r="J79" i="31"/>
  <c r="I79" i="31"/>
  <c r="CB48" i="24"/>
  <c r="CB62" i="24"/>
  <c r="H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CA69" i="24"/>
  <c r="O78" i="31"/>
  <c r="N78" i="31"/>
  <c r="CA52" i="24"/>
  <c r="CA67" i="24"/>
  <c r="M78" i="31"/>
  <c r="L78" i="31"/>
  <c r="K78" i="31"/>
  <c r="J78" i="31"/>
  <c r="I78" i="31"/>
  <c r="CA48" i="24"/>
  <c r="CA62" i="24"/>
  <c r="H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BZ69" i="24"/>
  <c r="O77" i="31"/>
  <c r="N77" i="31"/>
  <c r="BZ52" i="24"/>
  <c r="BZ67" i="24"/>
  <c r="M77" i="31"/>
  <c r="L77" i="31"/>
  <c r="K77" i="31"/>
  <c r="J77" i="31"/>
  <c r="I77" i="31"/>
  <c r="BZ48" i="24"/>
  <c r="BZ62" i="24"/>
  <c r="H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BY69" i="24"/>
  <c r="O76" i="31"/>
  <c r="N76" i="31"/>
  <c r="BY52" i="24"/>
  <c r="BY67" i="24"/>
  <c r="M76" i="31"/>
  <c r="L76" i="31"/>
  <c r="K76" i="31"/>
  <c r="J76" i="31"/>
  <c r="I76" i="31"/>
  <c r="BY48" i="24"/>
  <c r="BY62" i="24"/>
  <c r="H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BX69" i="24"/>
  <c r="O75" i="31"/>
  <c r="N75" i="31"/>
  <c r="BX52" i="24"/>
  <c r="BX67" i="24"/>
  <c r="M75" i="31"/>
  <c r="L75" i="31"/>
  <c r="K75" i="31"/>
  <c r="J75" i="31"/>
  <c r="I75" i="31"/>
  <c r="BX48" i="24"/>
  <c r="BX62" i="24"/>
  <c r="H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BW69" i="24"/>
  <c r="O74" i="31"/>
  <c r="N74" i="31"/>
  <c r="BW52" i="24"/>
  <c r="BW67" i="24"/>
  <c r="M74" i="31"/>
  <c r="L74" i="31"/>
  <c r="K74" i="31"/>
  <c r="J74" i="31"/>
  <c r="I74" i="31"/>
  <c r="BW48" i="24"/>
  <c r="BW62" i="24"/>
  <c r="H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BV69" i="24"/>
  <c r="O73" i="31"/>
  <c r="N73" i="31"/>
  <c r="BV52" i="24"/>
  <c r="BV67" i="24"/>
  <c r="M73" i="31"/>
  <c r="L73" i="31"/>
  <c r="K73" i="31"/>
  <c r="J73" i="31"/>
  <c r="I73" i="31"/>
  <c r="BV48" i="24"/>
  <c r="BV62" i="24"/>
  <c r="H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BU69" i="24"/>
  <c r="O72" i="31"/>
  <c r="N72" i="31"/>
  <c r="BU52" i="24"/>
  <c r="BU67" i="24"/>
  <c r="M72" i="31"/>
  <c r="L72" i="31"/>
  <c r="K72" i="31"/>
  <c r="J72" i="31"/>
  <c r="I72" i="31"/>
  <c r="BU48" i="24"/>
  <c r="BU62" i="24"/>
  <c r="H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BT69" i="24"/>
  <c r="O71" i="31"/>
  <c r="N71" i="31"/>
  <c r="BT52" i="24"/>
  <c r="BT67" i="24"/>
  <c r="M71" i="31"/>
  <c r="L71" i="31"/>
  <c r="K71" i="31"/>
  <c r="J71" i="31"/>
  <c r="I71" i="31"/>
  <c r="BT48" i="24"/>
  <c r="BT62" i="24"/>
  <c r="H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BS69" i="24"/>
  <c r="O70" i="31"/>
  <c r="N70" i="31"/>
  <c r="BS52" i="24"/>
  <c r="BS67" i="24"/>
  <c r="M70" i="31"/>
  <c r="L70" i="31"/>
  <c r="K70" i="31"/>
  <c r="J70" i="31"/>
  <c r="I70" i="31"/>
  <c r="BS48" i="24"/>
  <c r="BS62" i="24"/>
  <c r="H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BR69" i="24"/>
  <c r="O69" i="31"/>
  <c r="N69" i="31"/>
  <c r="BR52" i="24"/>
  <c r="BR67" i="24"/>
  <c r="M69" i="31"/>
  <c r="L69" i="31"/>
  <c r="K69" i="31"/>
  <c r="J69" i="31"/>
  <c r="I69" i="31"/>
  <c r="BR48" i="24"/>
  <c r="BR62" i="24"/>
  <c r="H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BQ69" i="24"/>
  <c r="O68" i="31"/>
  <c r="N68" i="31"/>
  <c r="BQ52" i="24"/>
  <c r="BQ67" i="24"/>
  <c r="M68" i="31"/>
  <c r="L68" i="31"/>
  <c r="K68" i="31"/>
  <c r="J68" i="31"/>
  <c r="I68" i="31"/>
  <c r="BQ48" i="24"/>
  <c r="BQ62" i="24"/>
  <c r="H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BP69" i="24"/>
  <c r="O67" i="31"/>
  <c r="N67" i="31"/>
  <c r="BP52" i="24"/>
  <c r="BP67" i="24"/>
  <c r="M67" i="31"/>
  <c r="L67" i="31"/>
  <c r="K67" i="31"/>
  <c r="J67" i="31"/>
  <c r="I67" i="31"/>
  <c r="BP48" i="24"/>
  <c r="BP62" i="24"/>
  <c r="H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BO69" i="24"/>
  <c r="O66" i="31"/>
  <c r="N66" i="31"/>
  <c r="BO52" i="24"/>
  <c r="BO67" i="24"/>
  <c r="M66" i="31"/>
  <c r="L66" i="31"/>
  <c r="K66" i="31"/>
  <c r="J66" i="31"/>
  <c r="I66" i="31"/>
  <c r="BO48" i="24"/>
  <c r="BO62" i="24"/>
  <c r="H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BN69" i="24"/>
  <c r="O65" i="31"/>
  <c r="N65" i="31"/>
  <c r="BN52" i="24"/>
  <c r="BN67" i="24"/>
  <c r="M65" i="31"/>
  <c r="L65" i="31"/>
  <c r="K65" i="31"/>
  <c r="J65" i="31"/>
  <c r="I65" i="31"/>
  <c r="BN48" i="24"/>
  <c r="BN62" i="24"/>
  <c r="H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BM69" i="24"/>
  <c r="O64" i="31"/>
  <c r="N64" i="31"/>
  <c r="BM52" i="24"/>
  <c r="BM67" i="24"/>
  <c r="M64" i="31"/>
  <c r="L64" i="31"/>
  <c r="K64" i="31"/>
  <c r="J64" i="31"/>
  <c r="I64" i="31"/>
  <c r="BM48" i="24"/>
  <c r="BM62" i="24"/>
  <c r="H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BL69" i="24"/>
  <c r="O63" i="31"/>
  <c r="N63" i="31"/>
  <c r="BL52" i="24"/>
  <c r="BL67" i="24"/>
  <c r="M63" i="31"/>
  <c r="L63" i="31"/>
  <c r="K63" i="31"/>
  <c r="J63" i="31"/>
  <c r="I63" i="31"/>
  <c r="BL48" i="24"/>
  <c r="BL62" i="24"/>
  <c r="H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BK69" i="24"/>
  <c r="O62" i="31"/>
  <c r="N62" i="31"/>
  <c r="BK52" i="24"/>
  <c r="BK67" i="24"/>
  <c r="M62" i="31"/>
  <c r="L62" i="31"/>
  <c r="K62" i="31"/>
  <c r="J62" i="31"/>
  <c r="I62" i="31"/>
  <c r="BK48" i="24"/>
  <c r="BK62" i="24"/>
  <c r="H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BJ69" i="24"/>
  <c r="O61" i="31"/>
  <c r="N61" i="31"/>
  <c r="BJ52" i="24"/>
  <c r="BJ67" i="24"/>
  <c r="M61" i="31"/>
  <c r="L61" i="31"/>
  <c r="K61" i="31"/>
  <c r="J61" i="31"/>
  <c r="I61" i="31"/>
  <c r="BJ48" i="24"/>
  <c r="BJ62" i="24"/>
  <c r="H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BI69" i="24"/>
  <c r="O60" i="31"/>
  <c r="N60" i="31"/>
  <c r="BI52" i="24"/>
  <c r="BI67" i="24"/>
  <c r="M60" i="31"/>
  <c r="L60" i="31"/>
  <c r="K60" i="31"/>
  <c r="J60" i="31"/>
  <c r="I60" i="31"/>
  <c r="BI48" i="24"/>
  <c r="BI62" i="24"/>
  <c r="H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BH69" i="24"/>
  <c r="O59" i="31"/>
  <c r="N59" i="31"/>
  <c r="BH52" i="24"/>
  <c r="BH67" i="24"/>
  <c r="M59" i="31"/>
  <c r="L59" i="31"/>
  <c r="K59" i="31"/>
  <c r="J59" i="31"/>
  <c r="I59" i="31"/>
  <c r="BH48" i="24"/>
  <c r="BH62" i="24"/>
  <c r="H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BG69" i="24"/>
  <c r="O58" i="31"/>
  <c r="N58" i="31"/>
  <c r="BG52" i="24"/>
  <c r="BG67" i="24"/>
  <c r="M58" i="31"/>
  <c r="L58" i="31"/>
  <c r="K58" i="31"/>
  <c r="J58" i="31"/>
  <c r="I58" i="31"/>
  <c r="BG48" i="24"/>
  <c r="BG62" i="24"/>
  <c r="H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BF69" i="24"/>
  <c r="O57" i="31"/>
  <c r="N57" i="31"/>
  <c r="BF52" i="24"/>
  <c r="BF67" i="24"/>
  <c r="M57" i="31"/>
  <c r="L57" i="31"/>
  <c r="K57" i="31"/>
  <c r="J57" i="31"/>
  <c r="I57" i="31"/>
  <c r="BF48" i="24"/>
  <c r="BF62" i="24"/>
  <c r="H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BE69" i="24"/>
  <c r="O56" i="31"/>
  <c r="N56" i="31"/>
  <c r="BE52" i="24"/>
  <c r="BE67" i="24"/>
  <c r="M56" i="31"/>
  <c r="L56" i="31"/>
  <c r="K56" i="31"/>
  <c r="J56" i="31"/>
  <c r="I56" i="31"/>
  <c r="BE48" i="24"/>
  <c r="BE62" i="24"/>
  <c r="H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BD69" i="24"/>
  <c r="O55" i="31"/>
  <c r="N55" i="31"/>
  <c r="BD52" i="24"/>
  <c r="BD67" i="24"/>
  <c r="M55" i="31"/>
  <c r="L55" i="31"/>
  <c r="K55" i="31"/>
  <c r="J55" i="31"/>
  <c r="I55" i="31"/>
  <c r="BD48" i="24"/>
  <c r="BD62" i="24"/>
  <c r="H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BC69" i="24"/>
  <c r="O54" i="31"/>
  <c r="N54" i="31"/>
  <c r="BC52" i="24"/>
  <c r="BC67" i="24"/>
  <c r="M54" i="31"/>
  <c r="L54" i="31"/>
  <c r="K54" i="31"/>
  <c r="J54" i="31"/>
  <c r="I54" i="31"/>
  <c r="BC48" i="24"/>
  <c r="BC62" i="24"/>
  <c r="H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BB69" i="24"/>
  <c r="O53" i="31"/>
  <c r="N53" i="31"/>
  <c r="BB52" i="24"/>
  <c r="BB67" i="24"/>
  <c r="M53" i="31"/>
  <c r="L53" i="31"/>
  <c r="K53" i="31"/>
  <c r="J53" i="31"/>
  <c r="I53" i="31"/>
  <c r="BB48" i="24"/>
  <c r="BB62" i="24"/>
  <c r="H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BA69" i="24"/>
  <c r="O52" i="31"/>
  <c r="N52" i="31"/>
  <c r="BA52" i="24"/>
  <c r="BA67" i="24"/>
  <c r="M52" i="31"/>
  <c r="L52" i="31"/>
  <c r="K52" i="31"/>
  <c r="J52" i="31"/>
  <c r="I52" i="31"/>
  <c r="BA48" i="24"/>
  <c r="BA62" i="24"/>
  <c r="H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AZ69" i="24"/>
  <c r="O51" i="31"/>
  <c r="N51" i="31"/>
  <c r="AZ52" i="24"/>
  <c r="AZ67" i="24"/>
  <c r="M51" i="31"/>
  <c r="L51" i="31"/>
  <c r="K51" i="31"/>
  <c r="J51" i="31"/>
  <c r="I51" i="31"/>
  <c r="AZ48" i="24"/>
  <c r="AZ62" i="24"/>
  <c r="H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AY69" i="24"/>
  <c r="O50" i="31"/>
  <c r="N50" i="31"/>
  <c r="AY52" i="24"/>
  <c r="AY67" i="24"/>
  <c r="M50" i="31"/>
  <c r="L50" i="31"/>
  <c r="K50" i="31"/>
  <c r="J50" i="31"/>
  <c r="I50" i="31"/>
  <c r="AY48" i="24"/>
  <c r="AY62" i="24"/>
  <c r="H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AX69" i="24"/>
  <c r="O49" i="31"/>
  <c r="N49" i="31"/>
  <c r="AX52" i="24"/>
  <c r="AX67" i="24"/>
  <c r="M49" i="31"/>
  <c r="L49" i="31"/>
  <c r="K49" i="31"/>
  <c r="J49" i="31"/>
  <c r="I49" i="31"/>
  <c r="AX48" i="24"/>
  <c r="AX62" i="24"/>
  <c r="H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AW69" i="24"/>
  <c r="O48" i="31"/>
  <c r="N48" i="31"/>
  <c r="AW52" i="24"/>
  <c r="AW67" i="24"/>
  <c r="M48" i="31"/>
  <c r="L48" i="31"/>
  <c r="K48" i="31"/>
  <c r="J48" i="31"/>
  <c r="I48" i="31"/>
  <c r="AW48" i="24"/>
  <c r="AW62" i="24"/>
  <c r="H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V89" i="24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AV69" i="24"/>
  <c r="O47" i="31"/>
  <c r="N47" i="31"/>
  <c r="AV52" i="24"/>
  <c r="AV67" i="24"/>
  <c r="M47" i="31"/>
  <c r="L47" i="31"/>
  <c r="K47" i="31"/>
  <c r="J47" i="31"/>
  <c r="I47" i="31"/>
  <c r="AV48" i="24"/>
  <c r="AV62" i="24"/>
  <c r="H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U89" i="24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AU69" i="24"/>
  <c r="O46" i="31"/>
  <c r="N46" i="31"/>
  <c r="AU52" i="24"/>
  <c r="AU67" i="24"/>
  <c r="M46" i="31"/>
  <c r="L46" i="31"/>
  <c r="K46" i="31"/>
  <c r="J46" i="31"/>
  <c r="I46" i="31"/>
  <c r="AU48" i="24"/>
  <c r="AU62" i="24"/>
  <c r="H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T89" i="24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AT69" i="24"/>
  <c r="O45" i="31"/>
  <c r="N45" i="31"/>
  <c r="AT52" i="24"/>
  <c r="AT67" i="24"/>
  <c r="M45" i="31"/>
  <c r="L45" i="31"/>
  <c r="K45" i="31"/>
  <c r="J45" i="31"/>
  <c r="I45" i="31"/>
  <c r="AT48" i="24"/>
  <c r="AT62" i="24"/>
  <c r="H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S89" i="24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AS69" i="24"/>
  <c r="O44" i="31"/>
  <c r="N44" i="31"/>
  <c r="AS52" i="24"/>
  <c r="AS67" i="24"/>
  <c r="M44" i="31"/>
  <c r="L44" i="31"/>
  <c r="K44" i="31"/>
  <c r="J44" i="31"/>
  <c r="I44" i="31"/>
  <c r="AS48" i="24"/>
  <c r="AS62" i="24"/>
  <c r="H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R89" i="24"/>
  <c r="AE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AR69" i="24"/>
  <c r="O43" i="31"/>
  <c r="N43" i="31"/>
  <c r="AR52" i="24"/>
  <c r="AR67" i="24"/>
  <c r="M43" i="31"/>
  <c r="L43" i="31"/>
  <c r="K43" i="31"/>
  <c r="J43" i="31"/>
  <c r="I43" i="31"/>
  <c r="AR48" i="24"/>
  <c r="AR62" i="24"/>
  <c r="H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Q89" i="24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AQ69" i="24"/>
  <c r="O42" i="31"/>
  <c r="N42" i="31"/>
  <c r="AQ52" i="24"/>
  <c r="AQ67" i="24"/>
  <c r="M42" i="31"/>
  <c r="L42" i="31"/>
  <c r="K42" i="31"/>
  <c r="J42" i="31"/>
  <c r="I42" i="31"/>
  <c r="AQ48" i="24"/>
  <c r="AQ62" i="24"/>
  <c r="H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P89" i="24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AP69" i="24"/>
  <c r="O41" i="31"/>
  <c r="N41" i="31"/>
  <c r="AP52" i="24"/>
  <c r="AP67" i="24"/>
  <c r="M41" i="31"/>
  <c r="L41" i="31"/>
  <c r="K41" i="31"/>
  <c r="J41" i="31"/>
  <c r="I41" i="31"/>
  <c r="AP48" i="24"/>
  <c r="AP62" i="24"/>
  <c r="H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O89" i="24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AO69" i="24"/>
  <c r="O40" i="31"/>
  <c r="N40" i="31"/>
  <c r="AO52" i="24"/>
  <c r="AO67" i="24"/>
  <c r="M40" i="31"/>
  <c r="L40" i="31"/>
  <c r="K40" i="31"/>
  <c r="J40" i="31"/>
  <c r="I40" i="31"/>
  <c r="AO48" i="24"/>
  <c r="AO62" i="24"/>
  <c r="H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N89" i="24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AN69" i="24"/>
  <c r="O39" i="31"/>
  <c r="N39" i="31"/>
  <c r="AN52" i="24"/>
  <c r="AN67" i="24"/>
  <c r="M39" i="31"/>
  <c r="L39" i="31"/>
  <c r="K39" i="31"/>
  <c r="J39" i="31"/>
  <c r="I39" i="31"/>
  <c r="AN48" i="24"/>
  <c r="AN62" i="24"/>
  <c r="H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M89" i="24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AM69" i="24"/>
  <c r="O38" i="31"/>
  <c r="N38" i="31"/>
  <c r="AM52" i="24"/>
  <c r="AM67" i="24"/>
  <c r="M38" i="31"/>
  <c r="L38" i="31"/>
  <c r="K38" i="31"/>
  <c r="J38" i="31"/>
  <c r="I38" i="31"/>
  <c r="AM48" i="24"/>
  <c r="AM62" i="24"/>
  <c r="H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L89" i="24"/>
  <c r="AE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AL69" i="24"/>
  <c r="O37" i="31"/>
  <c r="N37" i="31"/>
  <c r="AL52" i="24"/>
  <c r="AL67" i="24"/>
  <c r="M37" i="31"/>
  <c r="L37" i="31"/>
  <c r="K37" i="31"/>
  <c r="J37" i="31"/>
  <c r="I37" i="31"/>
  <c r="AL48" i="24"/>
  <c r="AL62" i="24"/>
  <c r="H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K89" i="24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AK69" i="24"/>
  <c r="O36" i="31"/>
  <c r="N36" i="31"/>
  <c r="AK52" i="24"/>
  <c r="AK67" i="24"/>
  <c r="M36" i="31"/>
  <c r="L36" i="31"/>
  <c r="K36" i="31"/>
  <c r="J36" i="31"/>
  <c r="I36" i="31"/>
  <c r="AK48" i="24"/>
  <c r="AK62" i="24"/>
  <c r="H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J89" i="24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AJ69" i="24"/>
  <c r="O35" i="31"/>
  <c r="N35" i="31"/>
  <c r="AJ52" i="24"/>
  <c r="AJ67" i="24"/>
  <c r="M35" i="31"/>
  <c r="L35" i="31"/>
  <c r="K35" i="31"/>
  <c r="J35" i="31"/>
  <c r="I35" i="31"/>
  <c r="AJ48" i="24"/>
  <c r="AJ62" i="24"/>
  <c r="H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I89" i="24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AI69" i="24"/>
  <c r="O34" i="31"/>
  <c r="N34" i="31"/>
  <c r="AI52" i="24"/>
  <c r="AI67" i="24"/>
  <c r="M34" i="31"/>
  <c r="L34" i="31"/>
  <c r="K34" i="31"/>
  <c r="J34" i="31"/>
  <c r="I34" i="31"/>
  <c r="AI48" i="24"/>
  <c r="AI62" i="24"/>
  <c r="H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H89" i="24"/>
  <c r="AE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AH69" i="24"/>
  <c r="O33" i="31"/>
  <c r="N33" i="31"/>
  <c r="AH52" i="24"/>
  <c r="AH67" i="24"/>
  <c r="M33" i="31"/>
  <c r="L33" i="31"/>
  <c r="K33" i="31"/>
  <c r="J33" i="31"/>
  <c r="I33" i="31"/>
  <c r="AH48" i="24"/>
  <c r="AH62" i="24"/>
  <c r="H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G89" i="24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AG69" i="24"/>
  <c r="O32" i="31"/>
  <c r="N32" i="31"/>
  <c r="AG52" i="24"/>
  <c r="AG67" i="24"/>
  <c r="M32" i="31"/>
  <c r="L32" i="31"/>
  <c r="K32" i="31"/>
  <c r="J32" i="31"/>
  <c r="I32" i="31"/>
  <c r="AG48" i="24"/>
  <c r="AG62" i="24"/>
  <c r="H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F89" i="24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AF69" i="24"/>
  <c r="O31" i="31"/>
  <c r="N31" i="31"/>
  <c r="AF52" i="24"/>
  <c r="AF67" i="24"/>
  <c r="M31" i="31"/>
  <c r="L31" i="31"/>
  <c r="K31" i="31"/>
  <c r="J31" i="31"/>
  <c r="I31" i="31"/>
  <c r="AF48" i="24"/>
  <c r="AF62" i="24"/>
  <c r="H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89" i="24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AE69" i="24"/>
  <c r="O30" i="31"/>
  <c r="N30" i="31"/>
  <c r="AE52" i="24"/>
  <c r="AE67" i="24"/>
  <c r="M30" i="31"/>
  <c r="L30" i="31"/>
  <c r="K30" i="31"/>
  <c r="J30" i="31"/>
  <c r="I30" i="31"/>
  <c r="AE48" i="24"/>
  <c r="AE62" i="24"/>
  <c r="H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89" i="24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AD69" i="24"/>
  <c r="O29" i="31"/>
  <c r="N29" i="31"/>
  <c r="AD52" i="24"/>
  <c r="AD67" i="24"/>
  <c r="M29" i="31"/>
  <c r="L29" i="31"/>
  <c r="K29" i="31"/>
  <c r="J29" i="31"/>
  <c r="I29" i="31"/>
  <c r="AD48" i="24"/>
  <c r="AD62" i="24"/>
  <c r="H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C89" i="24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AC69" i="24"/>
  <c r="O28" i="31"/>
  <c r="N28" i="31"/>
  <c r="AC52" i="24"/>
  <c r="AC67" i="24"/>
  <c r="M28" i="31"/>
  <c r="L28" i="31"/>
  <c r="K28" i="31"/>
  <c r="J28" i="31"/>
  <c r="I28" i="31"/>
  <c r="AC48" i="24"/>
  <c r="AC62" i="24"/>
  <c r="H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B89" i="24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AB69" i="24"/>
  <c r="O27" i="31"/>
  <c r="N27" i="31"/>
  <c r="AB52" i="24"/>
  <c r="AB67" i="24"/>
  <c r="M27" i="31"/>
  <c r="L27" i="31"/>
  <c r="K27" i="31"/>
  <c r="J27" i="31"/>
  <c r="I27" i="31"/>
  <c r="AB48" i="24"/>
  <c r="AB62" i="24"/>
  <c r="H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A89" i="24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AA69" i="24"/>
  <c r="O26" i="31"/>
  <c r="N26" i="31"/>
  <c r="AA52" i="24"/>
  <c r="AA67" i="24"/>
  <c r="M26" i="31"/>
  <c r="L26" i="31"/>
  <c r="K26" i="31"/>
  <c r="J26" i="31"/>
  <c r="I26" i="31"/>
  <c r="AA48" i="24"/>
  <c r="AA62" i="24"/>
  <c r="H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Z89" i="24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Z69" i="24"/>
  <c r="O25" i="31"/>
  <c r="N25" i="31"/>
  <c r="Z52" i="24"/>
  <c r="Z67" i="24"/>
  <c r="M25" i="31"/>
  <c r="L25" i="31"/>
  <c r="K25" i="31"/>
  <c r="J25" i="31"/>
  <c r="I25" i="31"/>
  <c r="Z48" i="24"/>
  <c r="Z62" i="24"/>
  <c r="H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Y89" i="24"/>
  <c r="AE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Y69" i="24"/>
  <c r="O24" i="31"/>
  <c r="N24" i="31"/>
  <c r="Y52" i="24"/>
  <c r="Y67" i="24"/>
  <c r="M24" i="31"/>
  <c r="L24" i="31"/>
  <c r="K24" i="31"/>
  <c r="J24" i="31"/>
  <c r="I24" i="31"/>
  <c r="Y48" i="24"/>
  <c r="Y62" i="24"/>
  <c r="H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X89" i="24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X69" i="24"/>
  <c r="O23" i="31"/>
  <c r="N23" i="31"/>
  <c r="X52" i="24"/>
  <c r="X67" i="24"/>
  <c r="M23" i="31"/>
  <c r="L23" i="31"/>
  <c r="K23" i="31"/>
  <c r="J23" i="31"/>
  <c r="I23" i="31"/>
  <c r="X48" i="24"/>
  <c r="X62" i="24"/>
  <c r="H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W89" i="24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W69" i="24"/>
  <c r="O22" i="31"/>
  <c r="N22" i="31"/>
  <c r="W52" i="24"/>
  <c r="W67" i="24"/>
  <c r="M22" i="31"/>
  <c r="L22" i="31"/>
  <c r="K22" i="31"/>
  <c r="J22" i="31"/>
  <c r="I22" i="31"/>
  <c r="W48" i="24"/>
  <c r="W62" i="24"/>
  <c r="H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V89" i="24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V69" i="24"/>
  <c r="O21" i="31"/>
  <c r="N21" i="31"/>
  <c r="V52" i="24"/>
  <c r="V67" i="24"/>
  <c r="M21" i="31"/>
  <c r="L21" i="31"/>
  <c r="K21" i="31"/>
  <c r="J21" i="31"/>
  <c r="I21" i="31"/>
  <c r="V48" i="24"/>
  <c r="V62" i="24"/>
  <c r="H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U89" i="24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U69" i="24"/>
  <c r="O20" i="31"/>
  <c r="N20" i="31"/>
  <c r="U52" i="24"/>
  <c r="U67" i="24"/>
  <c r="M20" i="31"/>
  <c r="L20" i="31"/>
  <c r="K20" i="31"/>
  <c r="J20" i="31"/>
  <c r="I20" i="31"/>
  <c r="U48" i="24"/>
  <c r="U62" i="24"/>
  <c r="H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T89" i="24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T69" i="24"/>
  <c r="O19" i="31"/>
  <c r="N19" i="31"/>
  <c r="T52" i="24"/>
  <c r="T67" i="24"/>
  <c r="M19" i="31"/>
  <c r="L19" i="31"/>
  <c r="K19" i="31"/>
  <c r="J19" i="31"/>
  <c r="I19" i="31"/>
  <c r="T48" i="24"/>
  <c r="T62" i="24"/>
  <c r="H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S89" i="24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S69" i="24"/>
  <c r="O18" i="31"/>
  <c r="N18" i="31"/>
  <c r="S52" i="24"/>
  <c r="S67" i="24"/>
  <c r="M18" i="31"/>
  <c r="L18" i="31"/>
  <c r="K18" i="31"/>
  <c r="J18" i="31"/>
  <c r="I18" i="31"/>
  <c r="S48" i="24"/>
  <c r="S62" i="24"/>
  <c r="H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R89" i="24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R69" i="24"/>
  <c r="O17" i="31"/>
  <c r="N17" i="31"/>
  <c r="R52" i="24"/>
  <c r="R67" i="24"/>
  <c r="M17" i="31"/>
  <c r="L17" i="31"/>
  <c r="K17" i="31"/>
  <c r="J17" i="31"/>
  <c r="I17" i="31"/>
  <c r="R48" i="24"/>
  <c r="R62" i="24"/>
  <c r="H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Q89" i="24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Q69" i="24"/>
  <c r="O16" i="31"/>
  <c r="N16" i="31"/>
  <c r="Q52" i="24"/>
  <c r="Q67" i="24"/>
  <c r="M16" i="31"/>
  <c r="L16" i="31"/>
  <c r="K16" i="31"/>
  <c r="J16" i="31"/>
  <c r="I16" i="31"/>
  <c r="Q48" i="24"/>
  <c r="Q62" i="24"/>
  <c r="H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P89" i="24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P69" i="24"/>
  <c r="O15" i="31"/>
  <c r="N15" i="31"/>
  <c r="P52" i="24"/>
  <c r="P67" i="24"/>
  <c r="M15" i="31"/>
  <c r="L15" i="31"/>
  <c r="K15" i="31"/>
  <c r="J15" i="31"/>
  <c r="I15" i="31"/>
  <c r="P48" i="24"/>
  <c r="P62" i="24"/>
  <c r="H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O89" i="24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69" i="24"/>
  <c r="O14" i="31"/>
  <c r="N14" i="31"/>
  <c r="O52" i="24"/>
  <c r="O67" i="24"/>
  <c r="M14" i="31"/>
  <c r="L14" i="31"/>
  <c r="K14" i="31"/>
  <c r="J14" i="31"/>
  <c r="I14" i="31"/>
  <c r="O48" i="24"/>
  <c r="O62" i="24"/>
  <c r="H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N89" i="24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69" i="24"/>
  <c r="O13" i="31"/>
  <c r="N13" i="31"/>
  <c r="N52" i="24"/>
  <c r="N67" i="24"/>
  <c r="M13" i="31"/>
  <c r="L13" i="31"/>
  <c r="K13" i="31"/>
  <c r="J13" i="31"/>
  <c r="I13" i="31"/>
  <c r="N48" i="24"/>
  <c r="N62" i="24"/>
  <c r="H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M89" i="24"/>
  <c r="AE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M69" i="24"/>
  <c r="O12" i="31"/>
  <c r="N12" i="31"/>
  <c r="M52" i="24"/>
  <c r="M67" i="24"/>
  <c r="M12" i="31"/>
  <c r="L12" i="31"/>
  <c r="K12" i="31"/>
  <c r="J12" i="31"/>
  <c r="I12" i="31"/>
  <c r="M48" i="24"/>
  <c r="M62" i="24"/>
  <c r="H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L89" i="24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L69" i="24"/>
  <c r="O11" i="31"/>
  <c r="N11" i="31"/>
  <c r="L52" i="24"/>
  <c r="L67" i="24"/>
  <c r="M11" i="31"/>
  <c r="L11" i="31"/>
  <c r="K11" i="31"/>
  <c r="J11" i="31"/>
  <c r="I11" i="31"/>
  <c r="L48" i="24"/>
  <c r="L62" i="24"/>
  <c r="H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K89" i="24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K69" i="24"/>
  <c r="O10" i="31"/>
  <c r="N10" i="31"/>
  <c r="K52" i="24"/>
  <c r="K67" i="24"/>
  <c r="M10" i="31"/>
  <c r="L10" i="31"/>
  <c r="K10" i="31"/>
  <c r="J10" i="31"/>
  <c r="I10" i="31"/>
  <c r="K48" i="24"/>
  <c r="K62" i="24"/>
  <c r="H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J89" i="24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J69" i="24"/>
  <c r="O9" i="31"/>
  <c r="N9" i="31"/>
  <c r="J52" i="24"/>
  <c r="J67" i="24"/>
  <c r="M9" i="31"/>
  <c r="L9" i="31"/>
  <c r="K9" i="31"/>
  <c r="J9" i="31"/>
  <c r="I9" i="31"/>
  <c r="J48" i="24"/>
  <c r="J62" i="24"/>
  <c r="H9" i="31"/>
  <c r="G9" i="31"/>
  <c r="F9" i="31"/>
  <c r="E9" i="31"/>
  <c r="C9" i="31"/>
  <c r="B9" i="31"/>
  <c r="A9" i="31"/>
  <c r="AK8" i="31"/>
  <c r="AJ8" i="31"/>
  <c r="AI8" i="31"/>
  <c r="AH8" i="31"/>
  <c r="AG8" i="31"/>
  <c r="AF8" i="31"/>
  <c r="I89" i="24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I69" i="24"/>
  <c r="O8" i="31"/>
  <c r="N8" i="31"/>
  <c r="I52" i="24"/>
  <c r="I67" i="24"/>
  <c r="M8" i="31"/>
  <c r="L8" i="31"/>
  <c r="K8" i="31"/>
  <c r="J8" i="31"/>
  <c r="I8" i="31"/>
  <c r="I48" i="24"/>
  <c r="I62" i="24"/>
  <c r="H8" i="31"/>
  <c r="G8" i="31"/>
  <c r="F8" i="31"/>
  <c r="E8" i="31"/>
  <c r="C8" i="31"/>
  <c r="B8" i="31"/>
  <c r="A8" i="31"/>
  <c r="AK7" i="31"/>
  <c r="AJ7" i="31"/>
  <c r="AI7" i="31"/>
  <c r="AH7" i="31"/>
  <c r="AG7" i="31"/>
  <c r="AF7" i="31"/>
  <c r="H89" i="24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H69" i="24"/>
  <c r="O7" i="31"/>
  <c r="N7" i="31"/>
  <c r="H52" i="24"/>
  <c r="H67" i="24"/>
  <c r="M7" i="31"/>
  <c r="L7" i="31"/>
  <c r="K7" i="31"/>
  <c r="J7" i="31"/>
  <c r="I7" i="31"/>
  <c r="H48" i="24"/>
  <c r="H62" i="24"/>
  <c r="H7" i="31"/>
  <c r="G7" i="31"/>
  <c r="F7" i="31"/>
  <c r="E7" i="31"/>
  <c r="C7" i="31"/>
  <c r="B7" i="31"/>
  <c r="A7" i="31"/>
  <c r="AK6" i="31"/>
  <c r="AJ6" i="31"/>
  <c r="AI6" i="31"/>
  <c r="AH6" i="31"/>
  <c r="AG6" i="31"/>
  <c r="AF6" i="31"/>
  <c r="G89" i="24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G69" i="24"/>
  <c r="O6" i="31"/>
  <c r="N6" i="31"/>
  <c r="G52" i="24"/>
  <c r="G67" i="24"/>
  <c r="M6" i="31"/>
  <c r="L6" i="31"/>
  <c r="K6" i="31"/>
  <c r="J6" i="31"/>
  <c r="I6" i="31"/>
  <c r="G48" i="24"/>
  <c r="G62" i="24"/>
  <c r="H6" i="31"/>
  <c r="G6" i="31"/>
  <c r="F6" i="31"/>
  <c r="E6" i="31"/>
  <c r="C6" i="31"/>
  <c r="B6" i="31"/>
  <c r="A6" i="31"/>
  <c r="AK5" i="31"/>
  <c r="AJ5" i="31"/>
  <c r="AI5" i="31"/>
  <c r="AH5" i="31"/>
  <c r="AG5" i="31"/>
  <c r="AF5" i="31"/>
  <c r="F89" i="24"/>
  <c r="AE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F69" i="24"/>
  <c r="O5" i="31"/>
  <c r="N5" i="31"/>
  <c r="F52" i="24"/>
  <c r="F67" i="24"/>
  <c r="M5" i="31"/>
  <c r="L5" i="31"/>
  <c r="K5" i="31"/>
  <c r="J5" i="31"/>
  <c r="I5" i="31"/>
  <c r="F48" i="24"/>
  <c r="F62" i="24"/>
  <c r="H5" i="31"/>
  <c r="G5" i="31"/>
  <c r="F5" i="31"/>
  <c r="E5" i="31"/>
  <c r="C5" i="31"/>
  <c r="B5" i="31"/>
  <c r="A5" i="31"/>
  <c r="AK4" i="31"/>
  <c r="AJ4" i="31"/>
  <c r="AI4" i="31"/>
  <c r="AH4" i="31"/>
  <c r="AG4" i="31"/>
  <c r="AF4" i="31"/>
  <c r="E89" i="24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E69" i="24"/>
  <c r="O4" i="31"/>
  <c r="N4" i="31"/>
  <c r="E52" i="24"/>
  <c r="E67" i="24"/>
  <c r="M4" i="31"/>
  <c r="L4" i="31"/>
  <c r="K4" i="31"/>
  <c r="J4" i="31"/>
  <c r="I4" i="31"/>
  <c r="E48" i="24"/>
  <c r="E62" i="24"/>
  <c r="H4" i="31"/>
  <c r="G4" i="31"/>
  <c r="F4" i="31"/>
  <c r="E4" i="31"/>
  <c r="C4" i="31"/>
  <c r="B4" i="31"/>
  <c r="A4" i="31"/>
  <c r="AK3" i="31"/>
  <c r="AJ3" i="31"/>
  <c r="AI3" i="31"/>
  <c r="AH3" i="31"/>
  <c r="AG3" i="31"/>
  <c r="AF3" i="31"/>
  <c r="D89" i="24"/>
  <c r="AE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D69" i="24"/>
  <c r="O3" i="31"/>
  <c r="N3" i="31"/>
  <c r="D52" i="24"/>
  <c r="D67" i="24"/>
  <c r="M3" i="31"/>
  <c r="L3" i="31"/>
  <c r="K3" i="31"/>
  <c r="J3" i="31"/>
  <c r="I3" i="31"/>
  <c r="D48" i="24"/>
  <c r="D62" i="24"/>
  <c r="H3" i="31"/>
  <c r="G3" i="31"/>
  <c r="F3" i="31"/>
  <c r="E3" i="31"/>
  <c r="C3" i="31"/>
  <c r="B3" i="31"/>
  <c r="A3" i="31"/>
  <c r="AK2" i="31"/>
  <c r="AJ2" i="31"/>
  <c r="AI2" i="31"/>
  <c r="AH2" i="31"/>
  <c r="AG2" i="31"/>
  <c r="AF2" i="31"/>
  <c r="C89" i="24"/>
  <c r="AE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C69" i="24"/>
  <c r="O2" i="31"/>
  <c r="N2" i="31"/>
  <c r="C52" i="24"/>
  <c r="C67" i="24"/>
  <c r="M2" i="31"/>
  <c r="L2" i="31"/>
  <c r="K2" i="31"/>
  <c r="J2" i="31"/>
  <c r="I2" i="31"/>
  <c r="C48" i="24"/>
  <c r="C62" i="24"/>
  <c r="H2" i="31"/>
  <c r="G2" i="31"/>
  <c r="F2" i="31"/>
  <c r="E2" i="31"/>
  <c r="C2" i="31"/>
  <c r="B2" i="31"/>
  <c r="A2" i="31"/>
  <c r="DH2" i="30"/>
  <c r="DG2" i="30"/>
  <c r="D420" i="24"/>
  <c r="DF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D415" i="24"/>
  <c r="CP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D381" i="24"/>
  <c r="BQ2" i="30"/>
  <c r="D256" i="24"/>
  <c r="BP2" i="30"/>
  <c r="BO2" i="30"/>
  <c r="D245" i="24"/>
  <c r="BN2" i="30"/>
  <c r="BM2" i="30"/>
  <c r="BL2" i="30"/>
  <c r="CE60" i="24"/>
  <c r="BK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D237" i="24"/>
  <c r="CF2" i="28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4" i="34"/>
  <c r="C615" i="34"/>
  <c r="C616" i="34"/>
  <c r="C617" i="34"/>
  <c r="C618" i="34"/>
  <c r="C619" i="34"/>
  <c r="C620" i="34"/>
  <c r="C621" i="34"/>
  <c r="C622" i="34"/>
  <c r="C623" i="34"/>
  <c r="C624" i="34"/>
  <c r="C625" i="34"/>
  <c r="C626" i="34"/>
  <c r="C627" i="34"/>
  <c r="C628" i="34"/>
  <c r="C629" i="34"/>
  <c r="C630" i="34"/>
  <c r="C631" i="34"/>
  <c r="C632" i="34"/>
  <c r="C633" i="34"/>
  <c r="C634" i="34"/>
  <c r="C635" i="34"/>
  <c r="C636" i="34"/>
  <c r="C637" i="34"/>
  <c r="C638" i="34"/>
  <c r="C639" i="34"/>
  <c r="C640" i="34"/>
  <c r="C641" i="34"/>
  <c r="C642" i="34"/>
  <c r="C643" i="34"/>
  <c r="C644" i="34"/>
  <c r="C645" i="34"/>
  <c r="C646" i="34"/>
  <c r="C647" i="34"/>
  <c r="C648" i="34"/>
  <c r="M716" i="34"/>
  <c r="D615" i="34"/>
  <c r="D612" i="34"/>
  <c r="D645" i="34"/>
  <c r="D616" i="34"/>
  <c r="D617" i="34"/>
  <c r="D618" i="34"/>
  <c r="D619" i="34"/>
  <c r="D620" i="34"/>
  <c r="D621" i="34"/>
  <c r="D622" i="34"/>
  <c r="D623" i="34"/>
  <c r="E623" i="34"/>
  <c r="D624" i="34"/>
  <c r="D625" i="34"/>
  <c r="D626" i="34"/>
  <c r="D627" i="34"/>
  <c r="D628" i="34"/>
  <c r="D629" i="34"/>
  <c r="D630" i="34"/>
  <c r="D631" i="34"/>
  <c r="D632" i="34"/>
  <c r="D633" i="34"/>
  <c r="D634" i="34"/>
  <c r="D635" i="34"/>
  <c r="D636" i="34"/>
  <c r="D637" i="34"/>
  <c r="D638" i="34"/>
  <c r="D639" i="34"/>
  <c r="D640" i="34"/>
  <c r="D641" i="34"/>
  <c r="D642" i="34"/>
  <c r="D643" i="34"/>
  <c r="D644" i="34"/>
  <c r="D646" i="34"/>
  <c r="D647" i="34"/>
  <c r="C668" i="34"/>
  <c r="D668" i="34"/>
  <c r="C669" i="34"/>
  <c r="D669" i="34"/>
  <c r="C670" i="34"/>
  <c r="D670" i="34"/>
  <c r="C671" i="34"/>
  <c r="D671" i="34"/>
  <c r="C672" i="34"/>
  <c r="D672" i="34"/>
  <c r="C673" i="34"/>
  <c r="D673" i="34"/>
  <c r="C674" i="34"/>
  <c r="D674" i="34"/>
  <c r="C675" i="34"/>
  <c r="D675" i="34"/>
  <c r="C676" i="34"/>
  <c r="D676" i="34"/>
  <c r="C677" i="34"/>
  <c r="D677" i="34"/>
  <c r="C678" i="34"/>
  <c r="D678" i="34"/>
  <c r="C679" i="34"/>
  <c r="D679" i="34"/>
  <c r="C680" i="34"/>
  <c r="D680" i="34"/>
  <c r="C681" i="34"/>
  <c r="D681" i="34"/>
  <c r="C682" i="34"/>
  <c r="D682" i="34"/>
  <c r="C683" i="34"/>
  <c r="D683" i="34"/>
  <c r="C684" i="34"/>
  <c r="D684" i="34"/>
  <c r="C685" i="34"/>
  <c r="D685" i="34"/>
  <c r="C686" i="34"/>
  <c r="D686" i="34"/>
  <c r="C687" i="34"/>
  <c r="D687" i="34"/>
  <c r="C688" i="34"/>
  <c r="D688" i="34"/>
  <c r="C689" i="34"/>
  <c r="D689" i="34"/>
  <c r="C690" i="34"/>
  <c r="D690" i="34"/>
  <c r="C691" i="34"/>
  <c r="D691" i="34"/>
  <c r="C692" i="34"/>
  <c r="D692" i="34"/>
  <c r="C693" i="34"/>
  <c r="D693" i="34"/>
  <c r="C694" i="34"/>
  <c r="D694" i="34"/>
  <c r="C695" i="34"/>
  <c r="D695" i="34"/>
  <c r="C696" i="34"/>
  <c r="D696" i="34"/>
  <c r="C697" i="34"/>
  <c r="D697" i="34"/>
  <c r="C698" i="34"/>
  <c r="D698" i="34"/>
  <c r="C699" i="34"/>
  <c r="D699" i="34"/>
  <c r="C700" i="34"/>
  <c r="D700" i="34"/>
  <c r="C701" i="34"/>
  <c r="D701" i="34"/>
  <c r="C702" i="34"/>
  <c r="D702" i="34"/>
  <c r="C703" i="34"/>
  <c r="D703" i="34"/>
  <c r="C704" i="34"/>
  <c r="D704" i="34"/>
  <c r="C705" i="34"/>
  <c r="D705" i="34"/>
  <c r="C706" i="34"/>
  <c r="D706" i="34"/>
  <c r="C707" i="34"/>
  <c r="D707" i="34"/>
  <c r="C708" i="34"/>
  <c r="D708" i="34"/>
  <c r="C709" i="34"/>
  <c r="D709" i="34"/>
  <c r="C710" i="34"/>
  <c r="D710" i="34"/>
  <c r="C711" i="34"/>
  <c r="D711" i="34"/>
  <c r="C712" i="34"/>
  <c r="D712" i="34"/>
  <c r="C713" i="34"/>
  <c r="D713" i="34"/>
  <c r="E612" i="34"/>
  <c r="E645" i="34"/>
  <c r="E624" i="34"/>
  <c r="F624" i="34"/>
  <c r="F612" i="34"/>
  <c r="F645" i="34"/>
  <c r="E625" i="34"/>
  <c r="F625" i="34"/>
  <c r="G625" i="34"/>
  <c r="G612" i="34"/>
  <c r="G645" i="34"/>
  <c r="L647" i="34"/>
  <c r="L716" i="34"/>
  <c r="E631" i="34"/>
  <c r="F631" i="34"/>
  <c r="G631" i="34"/>
  <c r="K644" i="34"/>
  <c r="K716" i="34"/>
  <c r="E630" i="34"/>
  <c r="F630" i="34"/>
  <c r="G630" i="34"/>
  <c r="J630" i="34"/>
  <c r="J716" i="34"/>
  <c r="E629" i="34"/>
  <c r="F629" i="34"/>
  <c r="G629" i="34"/>
  <c r="I629" i="34"/>
  <c r="I716" i="34"/>
  <c r="E626" i="34"/>
  <c r="F626" i="34"/>
  <c r="G626" i="34"/>
  <c r="H628" i="34"/>
  <c r="H716" i="34"/>
  <c r="G716" i="34"/>
  <c r="F716" i="34"/>
  <c r="E716" i="34"/>
  <c r="D716" i="34"/>
  <c r="C716" i="34"/>
  <c r="E668" i="34"/>
  <c r="F668" i="34"/>
  <c r="G668" i="34"/>
  <c r="M668" i="34"/>
  <c r="M715" i="34"/>
  <c r="L612" i="34"/>
  <c r="L668" i="34"/>
  <c r="L715" i="34"/>
  <c r="K612" i="34"/>
  <c r="K668" i="34"/>
  <c r="K715" i="34"/>
  <c r="J612" i="34"/>
  <c r="J631" i="34"/>
  <c r="J668" i="34"/>
  <c r="J715" i="34"/>
  <c r="I612" i="34"/>
  <c r="I630" i="34"/>
  <c r="I668" i="34"/>
  <c r="I715" i="34"/>
  <c r="H612" i="34"/>
  <c r="H629" i="34"/>
  <c r="H668" i="34"/>
  <c r="H715" i="34"/>
  <c r="G715" i="34"/>
  <c r="F627" i="34"/>
  <c r="F628" i="34"/>
  <c r="F632" i="34"/>
  <c r="F633" i="34"/>
  <c r="F634" i="34"/>
  <c r="F635" i="34"/>
  <c r="F636" i="34"/>
  <c r="F637" i="34"/>
  <c r="F638" i="34"/>
  <c r="F639" i="34"/>
  <c r="F640" i="34"/>
  <c r="F641" i="34"/>
  <c r="F642" i="34"/>
  <c r="F643" i="34"/>
  <c r="F644" i="34"/>
  <c r="F646" i="34"/>
  <c r="F647" i="34"/>
  <c r="F669" i="34"/>
  <c r="F670" i="34"/>
  <c r="F671" i="34"/>
  <c r="F672" i="34"/>
  <c r="F673" i="34"/>
  <c r="F674" i="34"/>
  <c r="F675" i="34"/>
  <c r="F676" i="34"/>
  <c r="F677" i="34"/>
  <c r="F678" i="34"/>
  <c r="F679" i="34"/>
  <c r="F680" i="34"/>
  <c r="F681" i="34"/>
  <c r="F682" i="34"/>
  <c r="F683" i="34"/>
  <c r="F684" i="34"/>
  <c r="F685" i="34"/>
  <c r="F686" i="34"/>
  <c r="F687" i="34"/>
  <c r="F688" i="34"/>
  <c r="F689" i="34"/>
  <c r="F690" i="34"/>
  <c r="F691" i="34"/>
  <c r="F692" i="34"/>
  <c r="F693" i="34"/>
  <c r="F694" i="34"/>
  <c r="F695" i="34"/>
  <c r="F696" i="34"/>
  <c r="F697" i="34"/>
  <c r="F698" i="34"/>
  <c r="F699" i="34"/>
  <c r="F700" i="34"/>
  <c r="F701" i="34"/>
  <c r="F702" i="34"/>
  <c r="F703" i="34"/>
  <c r="F704" i="34"/>
  <c r="F705" i="34"/>
  <c r="F706" i="34"/>
  <c r="F707" i="34"/>
  <c r="F708" i="34"/>
  <c r="F709" i="34"/>
  <c r="F710" i="34"/>
  <c r="F711" i="34"/>
  <c r="F712" i="34"/>
  <c r="F713" i="34"/>
  <c r="F715" i="34"/>
  <c r="E627" i="34"/>
  <c r="E628" i="34"/>
  <c r="E632" i="34"/>
  <c r="E633" i="34"/>
  <c r="E634" i="34"/>
  <c r="E635" i="34"/>
  <c r="E636" i="34"/>
  <c r="E637" i="34"/>
  <c r="E638" i="34"/>
  <c r="E639" i="34"/>
  <c r="E640" i="34"/>
  <c r="E641" i="34"/>
  <c r="E642" i="34"/>
  <c r="E643" i="34"/>
  <c r="E644" i="34"/>
  <c r="E646" i="34"/>
  <c r="E647" i="34"/>
  <c r="E669" i="34"/>
  <c r="E670" i="34"/>
  <c r="E671" i="34"/>
  <c r="E672" i="34"/>
  <c r="E673" i="34"/>
  <c r="E674" i="34"/>
  <c r="E675" i="34"/>
  <c r="E676" i="34"/>
  <c r="E677" i="34"/>
  <c r="E678" i="34"/>
  <c r="E679" i="34"/>
  <c r="E680" i="34"/>
  <c r="E681" i="34"/>
  <c r="E682" i="34"/>
  <c r="E683" i="34"/>
  <c r="E684" i="34"/>
  <c r="E685" i="34"/>
  <c r="E686" i="34"/>
  <c r="E687" i="34"/>
  <c r="E688" i="34"/>
  <c r="E689" i="34"/>
  <c r="E690" i="34"/>
  <c r="E691" i="34"/>
  <c r="E692" i="34"/>
  <c r="E693" i="34"/>
  <c r="E694" i="34"/>
  <c r="E695" i="34"/>
  <c r="E696" i="34"/>
  <c r="E697" i="34"/>
  <c r="E698" i="34"/>
  <c r="E699" i="34"/>
  <c r="E700" i="34"/>
  <c r="E701" i="34"/>
  <c r="E702" i="34"/>
  <c r="E703" i="34"/>
  <c r="E704" i="34"/>
  <c r="E705" i="34"/>
  <c r="E706" i="34"/>
  <c r="E707" i="34"/>
  <c r="E708" i="34"/>
  <c r="E709" i="34"/>
  <c r="E710" i="34"/>
  <c r="E711" i="34"/>
  <c r="E712" i="34"/>
  <c r="E713" i="34"/>
  <c r="E715" i="34"/>
  <c r="D715" i="34"/>
  <c r="C715" i="34"/>
  <c r="G713" i="34"/>
  <c r="M713" i="34"/>
  <c r="L713" i="34"/>
  <c r="K713" i="34"/>
  <c r="J713" i="34"/>
  <c r="I713" i="34"/>
  <c r="H713" i="34"/>
  <c r="G712" i="34"/>
  <c r="M712" i="34"/>
  <c r="L712" i="34"/>
  <c r="K712" i="34"/>
  <c r="J712" i="34"/>
  <c r="I712" i="34"/>
  <c r="H712" i="34"/>
  <c r="G711" i="34"/>
  <c r="M711" i="34"/>
  <c r="L711" i="34"/>
  <c r="K711" i="34"/>
  <c r="J711" i="34"/>
  <c r="I711" i="34"/>
  <c r="H711" i="34"/>
  <c r="G710" i="34"/>
  <c r="M710" i="34"/>
  <c r="L710" i="34"/>
  <c r="K710" i="34"/>
  <c r="J710" i="34"/>
  <c r="I710" i="34"/>
  <c r="H710" i="34"/>
  <c r="G709" i="34"/>
  <c r="M709" i="34"/>
  <c r="L709" i="34"/>
  <c r="K709" i="34"/>
  <c r="J709" i="34"/>
  <c r="I709" i="34"/>
  <c r="H709" i="34"/>
  <c r="G708" i="34"/>
  <c r="M708" i="34"/>
  <c r="L708" i="34"/>
  <c r="K708" i="34"/>
  <c r="J708" i="34"/>
  <c r="I708" i="34"/>
  <c r="H708" i="34"/>
  <c r="G707" i="34"/>
  <c r="M707" i="34"/>
  <c r="L707" i="34"/>
  <c r="K707" i="34"/>
  <c r="J707" i="34"/>
  <c r="I707" i="34"/>
  <c r="H707" i="34"/>
  <c r="G706" i="34"/>
  <c r="M706" i="34"/>
  <c r="L706" i="34"/>
  <c r="K706" i="34"/>
  <c r="J706" i="34"/>
  <c r="I706" i="34"/>
  <c r="H706" i="34"/>
  <c r="G705" i="34"/>
  <c r="M705" i="34"/>
  <c r="L705" i="34"/>
  <c r="K705" i="34"/>
  <c r="J705" i="34"/>
  <c r="I705" i="34"/>
  <c r="H705" i="34"/>
  <c r="G704" i="34"/>
  <c r="M704" i="34"/>
  <c r="L704" i="34"/>
  <c r="K704" i="34"/>
  <c r="J704" i="34"/>
  <c r="I704" i="34"/>
  <c r="H704" i="34"/>
  <c r="G703" i="34"/>
  <c r="M703" i="34"/>
  <c r="L703" i="34"/>
  <c r="K703" i="34"/>
  <c r="J703" i="34"/>
  <c r="I703" i="34"/>
  <c r="H703" i="34"/>
  <c r="G702" i="34"/>
  <c r="M702" i="34"/>
  <c r="L702" i="34"/>
  <c r="K702" i="34"/>
  <c r="J702" i="34"/>
  <c r="I702" i="34"/>
  <c r="H702" i="34"/>
  <c r="G701" i="34"/>
  <c r="M701" i="34"/>
  <c r="L701" i="34"/>
  <c r="K701" i="34"/>
  <c r="J701" i="34"/>
  <c r="I701" i="34"/>
  <c r="H701" i="34"/>
  <c r="G700" i="34"/>
  <c r="M700" i="34"/>
  <c r="L700" i="34"/>
  <c r="K700" i="34"/>
  <c r="J700" i="34"/>
  <c r="I700" i="34"/>
  <c r="H700" i="34"/>
  <c r="G699" i="34"/>
  <c r="M699" i="34"/>
  <c r="L699" i="34"/>
  <c r="K699" i="34"/>
  <c r="J699" i="34"/>
  <c r="I699" i="34"/>
  <c r="H699" i="34"/>
  <c r="G698" i="34"/>
  <c r="M698" i="34"/>
  <c r="L698" i="34"/>
  <c r="K698" i="34"/>
  <c r="J698" i="34"/>
  <c r="I698" i="34"/>
  <c r="H698" i="34"/>
  <c r="G697" i="34"/>
  <c r="M697" i="34"/>
  <c r="L697" i="34"/>
  <c r="K697" i="34"/>
  <c r="J697" i="34"/>
  <c r="I697" i="34"/>
  <c r="H697" i="34"/>
  <c r="G696" i="34"/>
  <c r="M696" i="34"/>
  <c r="L696" i="34"/>
  <c r="K696" i="34"/>
  <c r="J696" i="34"/>
  <c r="I696" i="34"/>
  <c r="H696" i="34"/>
  <c r="G695" i="34"/>
  <c r="M695" i="34"/>
  <c r="L695" i="34"/>
  <c r="K695" i="34"/>
  <c r="J695" i="34"/>
  <c r="I695" i="34"/>
  <c r="H695" i="34"/>
  <c r="G694" i="34"/>
  <c r="M694" i="34"/>
  <c r="L694" i="34"/>
  <c r="K694" i="34"/>
  <c r="J694" i="34"/>
  <c r="I694" i="34"/>
  <c r="H694" i="34"/>
  <c r="G693" i="34"/>
  <c r="M693" i="34"/>
  <c r="L693" i="34"/>
  <c r="K693" i="34"/>
  <c r="J693" i="34"/>
  <c r="I693" i="34"/>
  <c r="H693" i="34"/>
  <c r="G692" i="34"/>
  <c r="M692" i="34"/>
  <c r="L692" i="34"/>
  <c r="K692" i="34"/>
  <c r="J692" i="34"/>
  <c r="I692" i="34"/>
  <c r="H692" i="34"/>
  <c r="G691" i="34"/>
  <c r="M691" i="34"/>
  <c r="L691" i="34"/>
  <c r="K691" i="34"/>
  <c r="J691" i="34"/>
  <c r="I691" i="34"/>
  <c r="H691" i="34"/>
  <c r="G690" i="34"/>
  <c r="M690" i="34"/>
  <c r="L690" i="34"/>
  <c r="K690" i="34"/>
  <c r="J690" i="34"/>
  <c r="I690" i="34"/>
  <c r="H690" i="34"/>
  <c r="G689" i="34"/>
  <c r="M689" i="34"/>
  <c r="L689" i="34"/>
  <c r="K689" i="34"/>
  <c r="J689" i="34"/>
  <c r="I689" i="34"/>
  <c r="H689" i="34"/>
  <c r="G688" i="34"/>
  <c r="M688" i="34"/>
  <c r="L688" i="34"/>
  <c r="K688" i="34"/>
  <c r="J688" i="34"/>
  <c r="I688" i="34"/>
  <c r="H688" i="34"/>
  <c r="G687" i="34"/>
  <c r="M687" i="34"/>
  <c r="L687" i="34"/>
  <c r="K687" i="34"/>
  <c r="J687" i="34"/>
  <c r="I687" i="34"/>
  <c r="H687" i="34"/>
  <c r="G686" i="34"/>
  <c r="M686" i="34"/>
  <c r="L686" i="34"/>
  <c r="K686" i="34"/>
  <c r="J686" i="34"/>
  <c r="I686" i="34"/>
  <c r="H686" i="34"/>
  <c r="G685" i="34"/>
  <c r="M685" i="34"/>
  <c r="L685" i="34"/>
  <c r="K685" i="34"/>
  <c r="J685" i="34"/>
  <c r="I685" i="34"/>
  <c r="H685" i="34"/>
  <c r="G684" i="34"/>
  <c r="M684" i="34"/>
  <c r="L684" i="34"/>
  <c r="K684" i="34"/>
  <c r="J684" i="34"/>
  <c r="I684" i="34"/>
  <c r="H684" i="34"/>
  <c r="G683" i="34"/>
  <c r="M683" i="34"/>
  <c r="L683" i="34"/>
  <c r="K683" i="34"/>
  <c r="J683" i="34"/>
  <c r="I683" i="34"/>
  <c r="H683" i="34"/>
  <c r="G682" i="34"/>
  <c r="M682" i="34"/>
  <c r="L682" i="34"/>
  <c r="K682" i="34"/>
  <c r="J682" i="34"/>
  <c r="I682" i="34"/>
  <c r="H682" i="34"/>
  <c r="G681" i="34"/>
  <c r="M681" i="34"/>
  <c r="L681" i="34"/>
  <c r="K681" i="34"/>
  <c r="J681" i="34"/>
  <c r="I681" i="34"/>
  <c r="H681" i="34"/>
  <c r="G680" i="34"/>
  <c r="M680" i="34"/>
  <c r="L680" i="34"/>
  <c r="K680" i="34"/>
  <c r="J680" i="34"/>
  <c r="I680" i="34"/>
  <c r="H680" i="34"/>
  <c r="G679" i="34"/>
  <c r="M679" i="34"/>
  <c r="L679" i="34"/>
  <c r="K679" i="34"/>
  <c r="J679" i="34"/>
  <c r="I679" i="34"/>
  <c r="H679" i="34"/>
  <c r="G678" i="34"/>
  <c r="M678" i="34"/>
  <c r="L678" i="34"/>
  <c r="K678" i="34"/>
  <c r="J678" i="34"/>
  <c r="I678" i="34"/>
  <c r="H678" i="34"/>
  <c r="G677" i="34"/>
  <c r="M677" i="34"/>
  <c r="L677" i="34"/>
  <c r="K677" i="34"/>
  <c r="J677" i="34"/>
  <c r="I677" i="34"/>
  <c r="H677" i="34"/>
  <c r="G676" i="34"/>
  <c r="M676" i="34"/>
  <c r="L676" i="34"/>
  <c r="K676" i="34"/>
  <c r="J676" i="34"/>
  <c r="I676" i="34"/>
  <c r="H676" i="34"/>
  <c r="G675" i="34"/>
  <c r="M675" i="34"/>
  <c r="L675" i="34"/>
  <c r="K675" i="34"/>
  <c r="J675" i="34"/>
  <c r="I675" i="34"/>
  <c r="H675" i="34"/>
  <c r="G674" i="34"/>
  <c r="M674" i="34"/>
  <c r="L674" i="34"/>
  <c r="K674" i="34"/>
  <c r="J674" i="34"/>
  <c r="I674" i="34"/>
  <c r="H674" i="34"/>
  <c r="G673" i="34"/>
  <c r="M673" i="34"/>
  <c r="L673" i="34"/>
  <c r="K673" i="34"/>
  <c r="J673" i="34"/>
  <c r="I673" i="34"/>
  <c r="H673" i="34"/>
  <c r="G672" i="34"/>
  <c r="M672" i="34"/>
  <c r="L672" i="34"/>
  <c r="K672" i="34"/>
  <c r="J672" i="34"/>
  <c r="I672" i="34"/>
  <c r="H672" i="34"/>
  <c r="G671" i="34"/>
  <c r="M671" i="34"/>
  <c r="L671" i="34"/>
  <c r="K671" i="34"/>
  <c r="J671" i="34"/>
  <c r="I671" i="34"/>
  <c r="H671" i="34"/>
  <c r="G670" i="34"/>
  <c r="M670" i="34"/>
  <c r="L670" i="34"/>
  <c r="K670" i="34"/>
  <c r="J670" i="34"/>
  <c r="I670" i="34"/>
  <c r="H670" i="34"/>
  <c r="G669" i="34"/>
  <c r="M669" i="34"/>
  <c r="L669" i="34"/>
  <c r="K669" i="34"/>
  <c r="J669" i="34"/>
  <c r="I669" i="34"/>
  <c r="H669" i="34"/>
  <c r="J647" i="34"/>
  <c r="I647" i="34"/>
  <c r="H647" i="34"/>
  <c r="G647" i="34"/>
  <c r="J646" i="34"/>
  <c r="I646" i="34"/>
  <c r="H646" i="34"/>
  <c r="G646" i="34"/>
  <c r="J645" i="34"/>
  <c r="I645" i="34"/>
  <c r="H645" i="34"/>
  <c r="J644" i="34"/>
  <c r="I644" i="34"/>
  <c r="H644" i="34"/>
  <c r="G644" i="34"/>
  <c r="J643" i="34"/>
  <c r="I643" i="34"/>
  <c r="H643" i="34"/>
  <c r="G643" i="34"/>
  <c r="J642" i="34"/>
  <c r="I642" i="34"/>
  <c r="H642" i="34"/>
  <c r="G642" i="34"/>
  <c r="J641" i="34"/>
  <c r="I641" i="34"/>
  <c r="H641" i="34"/>
  <c r="G641" i="34"/>
  <c r="J640" i="34"/>
  <c r="I640" i="34"/>
  <c r="H640" i="34"/>
  <c r="G640" i="34"/>
  <c r="J639" i="34"/>
  <c r="I639" i="34"/>
  <c r="H639" i="34"/>
  <c r="G639" i="34"/>
  <c r="J638" i="34"/>
  <c r="I638" i="34"/>
  <c r="H638" i="34"/>
  <c r="G638" i="34"/>
  <c r="J637" i="34"/>
  <c r="I637" i="34"/>
  <c r="H637" i="34"/>
  <c r="G637" i="34"/>
  <c r="J636" i="34"/>
  <c r="I636" i="34"/>
  <c r="H636" i="34"/>
  <c r="G636" i="34"/>
  <c r="J635" i="34"/>
  <c r="I635" i="34"/>
  <c r="H635" i="34"/>
  <c r="G635" i="34"/>
  <c r="J634" i="34"/>
  <c r="I634" i="34"/>
  <c r="H634" i="34"/>
  <c r="G634" i="34"/>
  <c r="J633" i="34"/>
  <c r="I633" i="34"/>
  <c r="H633" i="34"/>
  <c r="G633" i="34"/>
  <c r="J632" i="34"/>
  <c r="I632" i="34"/>
  <c r="H632" i="34"/>
  <c r="G632" i="34"/>
  <c r="I631" i="34"/>
  <c r="H631" i="34"/>
  <c r="H630" i="34"/>
  <c r="G628" i="34"/>
  <c r="G627" i="34"/>
  <c r="CE94" i="24"/>
  <c r="I384" i="32"/>
  <c r="D384" i="32"/>
  <c r="C384" i="32"/>
  <c r="CE93" i="24"/>
  <c r="I383" i="32"/>
  <c r="D383" i="32"/>
  <c r="C383" i="32"/>
  <c r="CE92" i="24"/>
  <c r="I382" i="32"/>
  <c r="D382" i="32"/>
  <c r="C382" i="32"/>
  <c r="CE91" i="24"/>
  <c r="I381" i="32"/>
  <c r="D381" i="32"/>
  <c r="C381" i="32"/>
  <c r="CE90" i="24"/>
  <c r="I380" i="32"/>
  <c r="D380" i="32"/>
  <c r="C380" i="32"/>
  <c r="CE89" i="24"/>
  <c r="I378" i="32"/>
  <c r="D378" i="32"/>
  <c r="C378" i="32"/>
  <c r="CE88" i="24"/>
  <c r="I377" i="32"/>
  <c r="D377" i="32"/>
  <c r="C377" i="32"/>
  <c r="CE87" i="24"/>
  <c r="I376" i="32"/>
  <c r="D376" i="32"/>
  <c r="C376" i="32"/>
  <c r="I374" i="32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T85" i="24"/>
  <c r="U85" i="24"/>
  <c r="V85" i="24"/>
  <c r="W85" i="24"/>
  <c r="X85" i="24"/>
  <c r="Y85" i="24"/>
  <c r="Z85" i="24"/>
  <c r="AA85" i="24"/>
  <c r="AB85" i="24"/>
  <c r="AC85" i="24"/>
  <c r="AD85" i="24"/>
  <c r="AE85" i="24"/>
  <c r="AF85" i="24"/>
  <c r="AG85" i="24"/>
  <c r="AH85" i="24"/>
  <c r="AI85" i="24"/>
  <c r="AJ85" i="24"/>
  <c r="AK85" i="24"/>
  <c r="AL85" i="24"/>
  <c r="AM85" i="24"/>
  <c r="AN85" i="24"/>
  <c r="AO85" i="24"/>
  <c r="AP85" i="24"/>
  <c r="AQ85" i="24"/>
  <c r="AR85" i="24"/>
  <c r="AS85" i="24"/>
  <c r="AT85" i="24"/>
  <c r="AU85" i="24"/>
  <c r="AV85" i="24"/>
  <c r="AW85" i="24"/>
  <c r="AX85" i="24"/>
  <c r="AY85" i="24"/>
  <c r="AZ85" i="24"/>
  <c r="BA85" i="24"/>
  <c r="BB85" i="24"/>
  <c r="BC85" i="24"/>
  <c r="BD85" i="24"/>
  <c r="BE85" i="24"/>
  <c r="BF85" i="24"/>
  <c r="BG85" i="24"/>
  <c r="BH85" i="24"/>
  <c r="BI85" i="24"/>
  <c r="BJ85" i="24"/>
  <c r="BK85" i="24"/>
  <c r="BL85" i="24"/>
  <c r="BM85" i="24"/>
  <c r="BN85" i="24"/>
  <c r="BO85" i="24"/>
  <c r="BP85" i="24"/>
  <c r="BQ85" i="24"/>
  <c r="BR85" i="24"/>
  <c r="BS85" i="24"/>
  <c r="BT85" i="24"/>
  <c r="BU85" i="24"/>
  <c r="BV85" i="24"/>
  <c r="BW85" i="24"/>
  <c r="BX85" i="24"/>
  <c r="BY85" i="24"/>
  <c r="BZ85" i="24"/>
  <c r="CA85" i="24"/>
  <c r="CB85" i="24"/>
  <c r="CC85" i="24"/>
  <c r="CD69" i="24"/>
  <c r="CD85" i="24"/>
  <c r="CE85" i="24"/>
  <c r="I373" i="32"/>
  <c r="E373" i="32"/>
  <c r="D373" i="32"/>
  <c r="C373" i="32"/>
  <c r="CE84" i="24"/>
  <c r="I372" i="32"/>
  <c r="E372" i="32"/>
  <c r="D372" i="32"/>
  <c r="C372" i="32"/>
  <c r="CE70" i="24"/>
  <c r="CE71" i="24"/>
  <c r="CE72" i="24"/>
  <c r="CE73" i="24"/>
  <c r="CE74" i="24"/>
  <c r="CE75" i="24"/>
  <c r="CE76" i="24"/>
  <c r="CE77" i="24"/>
  <c r="CE78" i="24"/>
  <c r="CE79" i="24"/>
  <c r="CE80" i="24"/>
  <c r="CE81" i="24"/>
  <c r="CE82" i="24"/>
  <c r="CE83" i="24"/>
  <c r="CE69" i="24"/>
  <c r="I371" i="32"/>
  <c r="E371" i="32"/>
  <c r="D371" i="32"/>
  <c r="C371" i="32"/>
  <c r="CE68" i="24"/>
  <c r="I370" i="32"/>
  <c r="D370" i="32"/>
  <c r="C370" i="32"/>
  <c r="CE67" i="24"/>
  <c r="I369" i="32"/>
  <c r="D369" i="32"/>
  <c r="C369" i="32"/>
  <c r="CE66" i="24"/>
  <c r="I368" i="32"/>
  <c r="D368" i="32"/>
  <c r="C368" i="32"/>
  <c r="CE65" i="24"/>
  <c r="I367" i="32"/>
  <c r="D367" i="32"/>
  <c r="C367" i="32"/>
  <c r="CE64" i="24"/>
  <c r="I366" i="32"/>
  <c r="D366" i="32"/>
  <c r="C366" i="32"/>
  <c r="CE63" i="24"/>
  <c r="I365" i="32"/>
  <c r="D365" i="32"/>
  <c r="C365" i="32"/>
  <c r="CE62" i="24"/>
  <c r="I364" i="32"/>
  <c r="D364" i="32"/>
  <c r="C364" i="32"/>
  <c r="CE61" i="24"/>
  <c r="I363" i="32"/>
  <c r="D363" i="32"/>
  <c r="C363" i="32"/>
  <c r="I362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1" i="32"/>
  <c r="H341" i="32"/>
  <c r="G341" i="32"/>
  <c r="F341" i="32"/>
  <c r="E341" i="32"/>
  <c r="D341" i="32"/>
  <c r="C341" i="32"/>
  <c r="I340" i="32"/>
  <c r="H340" i="32"/>
  <c r="G340" i="32"/>
  <c r="F340" i="32"/>
  <c r="E340" i="32"/>
  <c r="D340" i="32"/>
  <c r="C340" i="32"/>
  <c r="I339" i="32"/>
  <c r="H339" i="32"/>
  <c r="G339" i="32"/>
  <c r="F339" i="32"/>
  <c r="E339" i="32"/>
  <c r="D339" i="32"/>
  <c r="C339" i="32"/>
  <c r="I338" i="32"/>
  <c r="H338" i="32"/>
  <c r="G338" i="32"/>
  <c r="F338" i="32"/>
  <c r="E338" i="32"/>
  <c r="D338" i="32"/>
  <c r="C338" i="32"/>
  <c r="I337" i="32"/>
  <c r="H337" i="32"/>
  <c r="G337" i="32"/>
  <c r="F337" i="32"/>
  <c r="E337" i="32"/>
  <c r="D337" i="32"/>
  <c r="C337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2" i="32"/>
  <c r="H332" i="32"/>
  <c r="G332" i="32"/>
  <c r="F332" i="32"/>
  <c r="E332" i="32"/>
  <c r="D332" i="32"/>
  <c r="C332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9" i="32"/>
  <c r="H309" i="32"/>
  <c r="G309" i="32"/>
  <c r="F309" i="32"/>
  <c r="E309" i="32"/>
  <c r="D309" i="32"/>
  <c r="C309" i="32"/>
  <c r="I308" i="32"/>
  <c r="H308" i="32"/>
  <c r="G308" i="32"/>
  <c r="F308" i="32"/>
  <c r="E308" i="32"/>
  <c r="D308" i="32"/>
  <c r="C308" i="32"/>
  <c r="I307" i="32"/>
  <c r="H307" i="32"/>
  <c r="G307" i="32"/>
  <c r="F307" i="32"/>
  <c r="E307" i="32"/>
  <c r="D307" i="32"/>
  <c r="C307" i="32"/>
  <c r="I306" i="32"/>
  <c r="H306" i="32"/>
  <c r="G306" i="32"/>
  <c r="F306" i="32"/>
  <c r="E306" i="32"/>
  <c r="D306" i="32"/>
  <c r="C306" i="32"/>
  <c r="I305" i="32"/>
  <c r="H305" i="32"/>
  <c r="G305" i="32"/>
  <c r="F305" i="32"/>
  <c r="E305" i="32"/>
  <c r="D305" i="32"/>
  <c r="C305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300" i="32"/>
  <c r="H300" i="32"/>
  <c r="G300" i="32"/>
  <c r="F300" i="32"/>
  <c r="E300" i="32"/>
  <c r="D300" i="32"/>
  <c r="C300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7" i="32"/>
  <c r="H277" i="32"/>
  <c r="G277" i="32"/>
  <c r="F277" i="32"/>
  <c r="E277" i="32"/>
  <c r="D277" i="32"/>
  <c r="C277" i="32"/>
  <c r="I276" i="32"/>
  <c r="H276" i="32"/>
  <c r="G276" i="32"/>
  <c r="F276" i="32"/>
  <c r="E276" i="32"/>
  <c r="D276" i="32"/>
  <c r="C276" i="32"/>
  <c r="I275" i="32"/>
  <c r="H275" i="32"/>
  <c r="G275" i="32"/>
  <c r="F275" i="32"/>
  <c r="E275" i="32"/>
  <c r="D275" i="32"/>
  <c r="C275" i="32"/>
  <c r="I274" i="32"/>
  <c r="H274" i="32"/>
  <c r="G274" i="32"/>
  <c r="F274" i="32"/>
  <c r="E274" i="32"/>
  <c r="D274" i="32"/>
  <c r="C274" i="32"/>
  <c r="I273" i="32"/>
  <c r="H273" i="32"/>
  <c r="G273" i="32"/>
  <c r="F273" i="32"/>
  <c r="E273" i="32"/>
  <c r="D273" i="32"/>
  <c r="C273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8" i="32"/>
  <c r="H268" i="32"/>
  <c r="G268" i="32"/>
  <c r="F268" i="32"/>
  <c r="E268" i="32"/>
  <c r="D268" i="32"/>
  <c r="C268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5" i="32"/>
  <c r="H245" i="32"/>
  <c r="G245" i="32"/>
  <c r="F245" i="32"/>
  <c r="E245" i="32"/>
  <c r="D245" i="32"/>
  <c r="C245" i="32"/>
  <c r="I244" i="32"/>
  <c r="H244" i="32"/>
  <c r="G244" i="32"/>
  <c r="F244" i="32"/>
  <c r="E244" i="32"/>
  <c r="D244" i="32"/>
  <c r="C244" i="32"/>
  <c r="I243" i="32"/>
  <c r="H243" i="32"/>
  <c r="G243" i="32"/>
  <c r="F243" i="32"/>
  <c r="E243" i="32"/>
  <c r="D243" i="32"/>
  <c r="C243" i="32"/>
  <c r="I242" i="32"/>
  <c r="H242" i="32"/>
  <c r="G242" i="32"/>
  <c r="F242" i="32"/>
  <c r="E242" i="32"/>
  <c r="D242" i="32"/>
  <c r="C242" i="32"/>
  <c r="I241" i="32"/>
  <c r="H241" i="32"/>
  <c r="G241" i="32"/>
  <c r="F241" i="32"/>
  <c r="E241" i="32"/>
  <c r="D241" i="32"/>
  <c r="C241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6" i="32"/>
  <c r="H236" i="32"/>
  <c r="G236" i="32"/>
  <c r="F236" i="32"/>
  <c r="E236" i="32"/>
  <c r="D236" i="32"/>
  <c r="C236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D218" i="32"/>
  <c r="C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C614" i="24"/>
  <c r="C615" i="24"/>
  <c r="D615" i="24"/>
  <c r="D612" i="24"/>
  <c r="D713" i="24"/>
  <c r="C616" i="24"/>
  <c r="D616" i="24"/>
  <c r="C617" i="24"/>
  <c r="D617" i="24"/>
  <c r="C618" i="24"/>
  <c r="D618" i="24"/>
  <c r="C619" i="24"/>
  <c r="D619" i="24"/>
  <c r="C620" i="24"/>
  <c r="D620" i="24"/>
  <c r="C621" i="24"/>
  <c r="D621" i="24"/>
  <c r="C622" i="24"/>
  <c r="D622" i="24"/>
  <c r="C623" i="24"/>
  <c r="D623" i="24"/>
  <c r="E623" i="24"/>
  <c r="C624" i="24"/>
  <c r="D624" i="24"/>
  <c r="C625" i="24"/>
  <c r="D625" i="24"/>
  <c r="C626" i="24"/>
  <c r="D626" i="24"/>
  <c r="C627" i="24"/>
  <c r="D627" i="24"/>
  <c r="C628" i="24"/>
  <c r="D628" i="24"/>
  <c r="C629" i="24"/>
  <c r="D629" i="24"/>
  <c r="C630" i="24"/>
  <c r="D630" i="24"/>
  <c r="C631" i="24"/>
  <c r="D631" i="24"/>
  <c r="C632" i="24"/>
  <c r="D632" i="24"/>
  <c r="C633" i="24"/>
  <c r="D633" i="24"/>
  <c r="C634" i="24"/>
  <c r="D634" i="24"/>
  <c r="C635" i="24"/>
  <c r="D635" i="24"/>
  <c r="C636" i="24"/>
  <c r="D636" i="24"/>
  <c r="C637" i="24"/>
  <c r="D637" i="24"/>
  <c r="C638" i="24"/>
  <c r="D638" i="24"/>
  <c r="C639" i="24"/>
  <c r="D639" i="24"/>
  <c r="C640" i="24"/>
  <c r="D640" i="24"/>
  <c r="C641" i="24"/>
  <c r="D641" i="24"/>
  <c r="C642" i="24"/>
  <c r="D642" i="24"/>
  <c r="C643" i="24"/>
  <c r="D643" i="24"/>
  <c r="C644" i="24"/>
  <c r="D644" i="24"/>
  <c r="C645" i="24"/>
  <c r="D645" i="24"/>
  <c r="C646" i="24"/>
  <c r="D646" i="24"/>
  <c r="C647" i="24"/>
  <c r="D647" i="24"/>
  <c r="C668" i="24"/>
  <c r="D668" i="24"/>
  <c r="C669" i="24"/>
  <c r="D669" i="24"/>
  <c r="C670" i="24"/>
  <c r="D670" i="24"/>
  <c r="C671" i="24"/>
  <c r="D671" i="24"/>
  <c r="C672" i="24"/>
  <c r="D672" i="24"/>
  <c r="C673" i="24"/>
  <c r="D673" i="24"/>
  <c r="C674" i="24"/>
  <c r="D674" i="24"/>
  <c r="C675" i="24"/>
  <c r="D675" i="24"/>
  <c r="C676" i="24"/>
  <c r="D676" i="24"/>
  <c r="C677" i="24"/>
  <c r="D677" i="24"/>
  <c r="C678" i="24"/>
  <c r="D678" i="24"/>
  <c r="C679" i="24"/>
  <c r="D679" i="24"/>
  <c r="C680" i="24"/>
  <c r="D680" i="24"/>
  <c r="C681" i="24"/>
  <c r="D681" i="24"/>
  <c r="C682" i="24"/>
  <c r="D682" i="24"/>
  <c r="C683" i="24"/>
  <c r="D683" i="24"/>
  <c r="C684" i="24"/>
  <c r="D684" i="24"/>
  <c r="C685" i="24"/>
  <c r="D685" i="24"/>
  <c r="C686" i="24"/>
  <c r="D686" i="24"/>
  <c r="C687" i="24"/>
  <c r="D687" i="24"/>
  <c r="C688" i="24"/>
  <c r="D688" i="24"/>
  <c r="C689" i="24"/>
  <c r="D689" i="24"/>
  <c r="C690" i="24"/>
  <c r="D690" i="24"/>
  <c r="C691" i="24"/>
  <c r="D691" i="24"/>
  <c r="C692" i="24"/>
  <c r="D692" i="24"/>
  <c r="C693" i="24"/>
  <c r="D693" i="24"/>
  <c r="C694" i="24"/>
  <c r="D694" i="24"/>
  <c r="C695" i="24"/>
  <c r="D695" i="24"/>
  <c r="C696" i="24"/>
  <c r="D696" i="24"/>
  <c r="C697" i="24"/>
  <c r="D697" i="24"/>
  <c r="C698" i="24"/>
  <c r="D698" i="24"/>
  <c r="C699" i="24"/>
  <c r="D699" i="24"/>
  <c r="C700" i="24"/>
  <c r="D700" i="24"/>
  <c r="C701" i="24"/>
  <c r="D701" i="24"/>
  <c r="C702" i="24"/>
  <c r="D702" i="24"/>
  <c r="C703" i="24"/>
  <c r="D703" i="24"/>
  <c r="C704" i="24"/>
  <c r="D704" i="24"/>
  <c r="C705" i="24"/>
  <c r="D705" i="24"/>
  <c r="C706" i="24"/>
  <c r="D706" i="24"/>
  <c r="C707" i="24"/>
  <c r="D707" i="24"/>
  <c r="C708" i="24"/>
  <c r="D708" i="24"/>
  <c r="C709" i="24"/>
  <c r="D709" i="24"/>
  <c r="C710" i="24"/>
  <c r="D710" i="24"/>
  <c r="C711" i="24"/>
  <c r="D711" i="24"/>
  <c r="C712" i="24"/>
  <c r="D712" i="24"/>
  <c r="C713" i="24"/>
  <c r="E612" i="24"/>
  <c r="E713" i="24"/>
  <c r="E624" i="24"/>
  <c r="F624" i="24"/>
  <c r="F713" i="24"/>
  <c r="E625" i="24"/>
  <c r="F625" i="24"/>
  <c r="G625" i="24"/>
  <c r="G612" i="24"/>
  <c r="G713" i="24"/>
  <c r="M713" i="24"/>
  <c r="F215" i="32"/>
  <c r="E712" i="24"/>
  <c r="F712" i="24"/>
  <c r="G712" i="24"/>
  <c r="M712" i="24"/>
  <c r="E215" i="32"/>
  <c r="E711" i="24"/>
  <c r="F711" i="24"/>
  <c r="G711" i="24"/>
  <c r="M711" i="24"/>
  <c r="D215" i="32"/>
  <c r="E710" i="24"/>
  <c r="F710" i="24"/>
  <c r="G710" i="24"/>
  <c r="M710" i="24"/>
  <c r="C215" i="32"/>
  <c r="I213" i="32"/>
  <c r="H213" i="32"/>
  <c r="G213" i="32"/>
  <c r="F213" i="32"/>
  <c r="E213" i="32"/>
  <c r="D213" i="32"/>
  <c r="C213" i="32"/>
  <c r="I212" i="32"/>
  <c r="H212" i="32"/>
  <c r="G212" i="32"/>
  <c r="F212" i="32"/>
  <c r="E212" i="32"/>
  <c r="D212" i="32"/>
  <c r="C212" i="32"/>
  <c r="I211" i="32"/>
  <c r="H211" i="32"/>
  <c r="G211" i="32"/>
  <c r="F211" i="32"/>
  <c r="E211" i="32"/>
  <c r="D211" i="32"/>
  <c r="C211" i="32"/>
  <c r="I210" i="32"/>
  <c r="H210" i="32"/>
  <c r="G210" i="32"/>
  <c r="F210" i="32"/>
  <c r="E210" i="32"/>
  <c r="D210" i="32"/>
  <c r="C210" i="32"/>
  <c r="I209" i="32"/>
  <c r="H209" i="32"/>
  <c r="G209" i="32"/>
  <c r="F209" i="32"/>
  <c r="E209" i="32"/>
  <c r="D209" i="32"/>
  <c r="C209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4" i="32"/>
  <c r="H204" i="32"/>
  <c r="G204" i="32"/>
  <c r="F204" i="32"/>
  <c r="E204" i="32"/>
  <c r="D204" i="32"/>
  <c r="C204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6" i="32"/>
  <c r="H186" i="32"/>
  <c r="G186" i="32"/>
  <c r="F186" i="32"/>
  <c r="E186" i="32"/>
  <c r="D186" i="32"/>
  <c r="C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E709" i="24"/>
  <c r="F709" i="24"/>
  <c r="G709" i="24"/>
  <c r="M709" i="24"/>
  <c r="I183" i="32"/>
  <c r="E708" i="24"/>
  <c r="F708" i="24"/>
  <c r="G708" i="24"/>
  <c r="M708" i="24"/>
  <c r="H183" i="32"/>
  <c r="E707" i="24"/>
  <c r="F707" i="24"/>
  <c r="G707" i="24"/>
  <c r="M707" i="24"/>
  <c r="G183" i="32"/>
  <c r="E706" i="24"/>
  <c r="F706" i="24"/>
  <c r="G706" i="24"/>
  <c r="M706" i="24"/>
  <c r="F183" i="32"/>
  <c r="E705" i="24"/>
  <c r="F705" i="24"/>
  <c r="G705" i="24"/>
  <c r="M705" i="24"/>
  <c r="E183" i="32"/>
  <c r="E704" i="24"/>
  <c r="F704" i="24"/>
  <c r="G704" i="24"/>
  <c r="M704" i="24"/>
  <c r="D183" i="32"/>
  <c r="E703" i="24"/>
  <c r="F703" i="24"/>
  <c r="G703" i="24"/>
  <c r="M703" i="24"/>
  <c r="C183" i="32"/>
  <c r="I181" i="32"/>
  <c r="H181" i="32"/>
  <c r="G181" i="32"/>
  <c r="F181" i="32"/>
  <c r="E181" i="32"/>
  <c r="D181" i="32"/>
  <c r="C181" i="32"/>
  <c r="I180" i="32"/>
  <c r="H180" i="32"/>
  <c r="G180" i="32"/>
  <c r="F180" i="32"/>
  <c r="E180" i="32"/>
  <c r="D180" i="32"/>
  <c r="C180" i="32"/>
  <c r="I179" i="32"/>
  <c r="H179" i="32"/>
  <c r="G179" i="32"/>
  <c r="F179" i="32"/>
  <c r="E179" i="32"/>
  <c r="D179" i="32"/>
  <c r="C179" i="32"/>
  <c r="I178" i="32"/>
  <c r="H178" i="32"/>
  <c r="G178" i="32"/>
  <c r="F178" i="32"/>
  <c r="E178" i="32"/>
  <c r="D178" i="32"/>
  <c r="C178" i="32"/>
  <c r="I177" i="32"/>
  <c r="H177" i="32"/>
  <c r="G177" i="32"/>
  <c r="F177" i="32"/>
  <c r="E177" i="32"/>
  <c r="D177" i="32"/>
  <c r="C177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2" i="32"/>
  <c r="H172" i="32"/>
  <c r="G172" i="32"/>
  <c r="F172" i="32"/>
  <c r="E172" i="32"/>
  <c r="D172" i="32"/>
  <c r="C172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4" i="32"/>
  <c r="H154" i="32"/>
  <c r="G154" i="32"/>
  <c r="F154" i="32"/>
  <c r="E154" i="32"/>
  <c r="D154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E702" i="24"/>
  <c r="F702" i="24"/>
  <c r="G702" i="24"/>
  <c r="M702" i="24"/>
  <c r="I151" i="32"/>
  <c r="E701" i="24"/>
  <c r="F701" i="24"/>
  <c r="G701" i="24"/>
  <c r="M701" i="24"/>
  <c r="H151" i="32"/>
  <c r="E700" i="24"/>
  <c r="F700" i="24"/>
  <c r="G700" i="24"/>
  <c r="M700" i="24"/>
  <c r="G151" i="32"/>
  <c r="E699" i="24"/>
  <c r="F699" i="24"/>
  <c r="G699" i="24"/>
  <c r="M699" i="24"/>
  <c r="F151" i="32"/>
  <c r="E698" i="24"/>
  <c r="F698" i="24"/>
  <c r="G698" i="24"/>
  <c r="M698" i="24"/>
  <c r="E151" i="32"/>
  <c r="E697" i="24"/>
  <c r="F697" i="24"/>
  <c r="G697" i="24"/>
  <c r="M697" i="24"/>
  <c r="D151" i="32"/>
  <c r="E696" i="24"/>
  <c r="F696" i="24"/>
  <c r="G696" i="24"/>
  <c r="M696" i="24"/>
  <c r="C151" i="32"/>
  <c r="I149" i="32"/>
  <c r="H149" i="32"/>
  <c r="G149" i="32"/>
  <c r="F149" i="32"/>
  <c r="E149" i="32"/>
  <c r="D149" i="32"/>
  <c r="C149" i="32"/>
  <c r="I148" i="32"/>
  <c r="H148" i="32"/>
  <c r="G148" i="32"/>
  <c r="F148" i="32"/>
  <c r="E148" i="32"/>
  <c r="D148" i="32"/>
  <c r="C148" i="32"/>
  <c r="I147" i="32"/>
  <c r="H147" i="32"/>
  <c r="G147" i="32"/>
  <c r="F147" i="32"/>
  <c r="E147" i="32"/>
  <c r="D147" i="32"/>
  <c r="C147" i="32"/>
  <c r="I146" i="32"/>
  <c r="H146" i="32"/>
  <c r="G146" i="32"/>
  <c r="F146" i="32"/>
  <c r="E146" i="32"/>
  <c r="D146" i="32"/>
  <c r="C146" i="32"/>
  <c r="I145" i="32"/>
  <c r="H145" i="32"/>
  <c r="G145" i="32"/>
  <c r="F145" i="32"/>
  <c r="E145" i="32"/>
  <c r="D145" i="32"/>
  <c r="C145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40" i="32"/>
  <c r="H140" i="32"/>
  <c r="G140" i="32"/>
  <c r="F140" i="32"/>
  <c r="E140" i="32"/>
  <c r="D140" i="32"/>
  <c r="C140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2" i="32"/>
  <c r="H122" i="32"/>
  <c r="G122" i="32"/>
  <c r="F122" i="32"/>
  <c r="E122" i="32"/>
  <c r="D122" i="32"/>
  <c r="C122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E695" i="24"/>
  <c r="F695" i="24"/>
  <c r="G695" i="24"/>
  <c r="M695" i="24"/>
  <c r="I119" i="32"/>
  <c r="E694" i="24"/>
  <c r="F694" i="24"/>
  <c r="G694" i="24"/>
  <c r="M694" i="24"/>
  <c r="H119" i="32"/>
  <c r="E693" i="24"/>
  <c r="F693" i="24"/>
  <c r="G693" i="24"/>
  <c r="M693" i="24"/>
  <c r="G119" i="32"/>
  <c r="E692" i="24"/>
  <c r="F692" i="24"/>
  <c r="G692" i="24"/>
  <c r="M692" i="24"/>
  <c r="F119" i="32"/>
  <c r="E691" i="24"/>
  <c r="F691" i="24"/>
  <c r="G691" i="24"/>
  <c r="M691" i="24"/>
  <c r="E119" i="32"/>
  <c r="E690" i="24"/>
  <c r="F690" i="24"/>
  <c r="G690" i="24"/>
  <c r="M690" i="24"/>
  <c r="D119" i="32"/>
  <c r="E689" i="24"/>
  <c r="F689" i="24"/>
  <c r="G689" i="24"/>
  <c r="M689" i="24"/>
  <c r="C119" i="32"/>
  <c r="I117" i="32"/>
  <c r="H117" i="32"/>
  <c r="G117" i="32"/>
  <c r="F117" i="32"/>
  <c r="E117" i="32"/>
  <c r="D117" i="32"/>
  <c r="C117" i="32"/>
  <c r="I116" i="32"/>
  <c r="H116" i="32"/>
  <c r="G116" i="32"/>
  <c r="F116" i="32"/>
  <c r="E116" i="32"/>
  <c r="D116" i="32"/>
  <c r="C116" i="32"/>
  <c r="I115" i="32"/>
  <c r="H115" i="32"/>
  <c r="G115" i="32"/>
  <c r="F115" i="32"/>
  <c r="E115" i="32"/>
  <c r="D115" i="32"/>
  <c r="C115" i="32"/>
  <c r="I114" i="32"/>
  <c r="H114" i="32"/>
  <c r="G114" i="32"/>
  <c r="F114" i="32"/>
  <c r="E114" i="32"/>
  <c r="D114" i="32"/>
  <c r="C114" i="32"/>
  <c r="I113" i="32"/>
  <c r="H113" i="32"/>
  <c r="G113" i="32"/>
  <c r="F113" i="32"/>
  <c r="E113" i="32"/>
  <c r="D113" i="32"/>
  <c r="C113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8" i="32"/>
  <c r="H108" i="32"/>
  <c r="G108" i="32"/>
  <c r="F108" i="32"/>
  <c r="E108" i="32"/>
  <c r="D108" i="32"/>
  <c r="C108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G90" i="32"/>
  <c r="F90" i="32"/>
  <c r="E90" i="32"/>
  <c r="D90" i="32"/>
  <c r="C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E688" i="24"/>
  <c r="F688" i="24"/>
  <c r="G688" i="24"/>
  <c r="M688" i="24"/>
  <c r="I87" i="32"/>
  <c r="E687" i="24"/>
  <c r="F687" i="24"/>
  <c r="G687" i="24"/>
  <c r="M687" i="24"/>
  <c r="H87" i="32"/>
  <c r="E686" i="24"/>
  <c r="F686" i="24"/>
  <c r="G686" i="24"/>
  <c r="M686" i="24"/>
  <c r="G87" i="32"/>
  <c r="E685" i="24"/>
  <c r="F685" i="24"/>
  <c r="G685" i="24"/>
  <c r="M685" i="24"/>
  <c r="F87" i="32"/>
  <c r="E684" i="24"/>
  <c r="F684" i="24"/>
  <c r="G684" i="24"/>
  <c r="M684" i="24"/>
  <c r="E87" i="32"/>
  <c r="E683" i="24"/>
  <c r="F683" i="24"/>
  <c r="G683" i="24"/>
  <c r="M683" i="24"/>
  <c r="D87" i="32"/>
  <c r="E682" i="24"/>
  <c r="F682" i="24"/>
  <c r="G682" i="24"/>
  <c r="M682" i="24"/>
  <c r="C87" i="32"/>
  <c r="I85" i="32"/>
  <c r="H85" i="32"/>
  <c r="G85" i="32"/>
  <c r="F85" i="32"/>
  <c r="E85" i="32"/>
  <c r="D85" i="32"/>
  <c r="C85" i="32"/>
  <c r="I84" i="32"/>
  <c r="H84" i="32"/>
  <c r="G84" i="32"/>
  <c r="F84" i="32"/>
  <c r="E84" i="32"/>
  <c r="D84" i="32"/>
  <c r="C84" i="32"/>
  <c r="I83" i="32"/>
  <c r="H83" i="32"/>
  <c r="G83" i="32"/>
  <c r="F83" i="32"/>
  <c r="E83" i="32"/>
  <c r="D83" i="32"/>
  <c r="C83" i="32"/>
  <c r="I82" i="32"/>
  <c r="H82" i="32"/>
  <c r="G82" i="32"/>
  <c r="F82" i="32"/>
  <c r="E82" i="32"/>
  <c r="D82" i="32"/>
  <c r="C82" i="32"/>
  <c r="I81" i="32"/>
  <c r="H81" i="32"/>
  <c r="G81" i="32"/>
  <c r="F81" i="32"/>
  <c r="E81" i="32"/>
  <c r="D81" i="32"/>
  <c r="C81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6" i="32"/>
  <c r="H76" i="32"/>
  <c r="G76" i="32"/>
  <c r="F76" i="32"/>
  <c r="E76" i="32"/>
  <c r="D76" i="32"/>
  <c r="C76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8" i="32"/>
  <c r="H58" i="32"/>
  <c r="G58" i="32"/>
  <c r="F58" i="32"/>
  <c r="E58" i="32"/>
  <c r="D58" i="32"/>
  <c r="C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E681" i="24"/>
  <c r="F681" i="24"/>
  <c r="G681" i="24"/>
  <c r="M681" i="24"/>
  <c r="I55" i="32"/>
  <c r="E680" i="24"/>
  <c r="F680" i="24"/>
  <c r="G680" i="24"/>
  <c r="M680" i="24"/>
  <c r="H55" i="32"/>
  <c r="G55" i="32"/>
  <c r="F55" i="32"/>
  <c r="E55" i="32"/>
  <c r="E676" i="24"/>
  <c r="F676" i="24"/>
  <c r="G676" i="24"/>
  <c r="M676" i="24"/>
  <c r="D55" i="32"/>
  <c r="E675" i="24"/>
  <c r="F675" i="24"/>
  <c r="G675" i="24"/>
  <c r="M675" i="24"/>
  <c r="C55" i="32"/>
  <c r="I53" i="32"/>
  <c r="H53" i="32"/>
  <c r="G53" i="32"/>
  <c r="F53" i="32"/>
  <c r="E53" i="32"/>
  <c r="D53" i="32"/>
  <c r="C53" i="32"/>
  <c r="I52" i="32"/>
  <c r="H52" i="32"/>
  <c r="G52" i="32"/>
  <c r="F52" i="32"/>
  <c r="E52" i="32"/>
  <c r="D52" i="32"/>
  <c r="C52" i="32"/>
  <c r="I51" i="32"/>
  <c r="H51" i="32"/>
  <c r="G51" i="32"/>
  <c r="F51" i="32"/>
  <c r="E51" i="32"/>
  <c r="D51" i="32"/>
  <c r="C51" i="32"/>
  <c r="I50" i="32"/>
  <c r="H50" i="32"/>
  <c r="G50" i="32"/>
  <c r="F50" i="32"/>
  <c r="E50" i="32"/>
  <c r="D50" i="32"/>
  <c r="C50" i="32"/>
  <c r="I49" i="32"/>
  <c r="H49" i="32"/>
  <c r="G49" i="32"/>
  <c r="F49" i="32"/>
  <c r="E49" i="32"/>
  <c r="D49" i="32"/>
  <c r="C49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4" i="32"/>
  <c r="H44" i="32"/>
  <c r="G44" i="32"/>
  <c r="F44" i="32"/>
  <c r="E44" i="32"/>
  <c r="D44" i="32"/>
  <c r="C44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H26" i="32"/>
  <c r="G26" i="32"/>
  <c r="F26" i="32"/>
  <c r="E26" i="32"/>
  <c r="D26" i="32"/>
  <c r="C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E674" i="24"/>
  <c r="F674" i="24"/>
  <c r="G674" i="24"/>
  <c r="M674" i="24"/>
  <c r="I23" i="32"/>
  <c r="E673" i="24"/>
  <c r="F673" i="24"/>
  <c r="G673" i="24"/>
  <c r="M673" i="24"/>
  <c r="H23" i="32"/>
  <c r="E672" i="24"/>
  <c r="F672" i="24"/>
  <c r="G672" i="24"/>
  <c r="M672" i="24"/>
  <c r="G23" i="32"/>
  <c r="E671" i="24"/>
  <c r="F671" i="24"/>
  <c r="G671" i="24"/>
  <c r="M671" i="24"/>
  <c r="F23" i="32"/>
  <c r="E670" i="24"/>
  <c r="F670" i="24"/>
  <c r="G670" i="24"/>
  <c r="M670" i="24"/>
  <c r="E23" i="32"/>
  <c r="E669" i="24"/>
  <c r="F669" i="24"/>
  <c r="G669" i="24"/>
  <c r="M669" i="24"/>
  <c r="D23" i="32"/>
  <c r="E668" i="24"/>
  <c r="F668" i="24"/>
  <c r="G668" i="24"/>
  <c r="M668" i="24"/>
  <c r="C23" i="32"/>
  <c r="I21" i="32"/>
  <c r="H21" i="32"/>
  <c r="G21" i="32"/>
  <c r="F21" i="32"/>
  <c r="E21" i="32"/>
  <c r="D21" i="32"/>
  <c r="C21" i="32"/>
  <c r="I20" i="32"/>
  <c r="H20" i="32"/>
  <c r="G20" i="32"/>
  <c r="F20" i="32"/>
  <c r="E20" i="32"/>
  <c r="D20" i="32"/>
  <c r="C20" i="32"/>
  <c r="I19" i="32"/>
  <c r="H19" i="32"/>
  <c r="G19" i="32"/>
  <c r="F19" i="32"/>
  <c r="E19" i="32"/>
  <c r="D19" i="32"/>
  <c r="C19" i="32"/>
  <c r="I18" i="32"/>
  <c r="H18" i="32"/>
  <c r="G18" i="32"/>
  <c r="F18" i="32"/>
  <c r="E18" i="32"/>
  <c r="D18" i="32"/>
  <c r="C18" i="32"/>
  <c r="I17" i="32"/>
  <c r="H17" i="32"/>
  <c r="G17" i="32"/>
  <c r="F17" i="32"/>
  <c r="E17" i="32"/>
  <c r="D17" i="32"/>
  <c r="C17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2" i="32"/>
  <c r="H12" i="32"/>
  <c r="G12" i="32"/>
  <c r="F12" i="32"/>
  <c r="E12" i="32"/>
  <c r="D12" i="32"/>
  <c r="C12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D360" i="24"/>
  <c r="D366" i="24"/>
  <c r="D367" i="24"/>
  <c r="D383" i="24"/>
  <c r="D384" i="24"/>
  <c r="D416" i="24"/>
  <c r="D417" i="24"/>
  <c r="D421" i="24"/>
  <c r="D424" i="24"/>
  <c r="C177" i="8"/>
  <c r="C175" i="8"/>
  <c r="C174" i="8"/>
  <c r="C172" i="8"/>
  <c r="C170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1" i="8"/>
  <c r="C120" i="8"/>
  <c r="C119" i="8"/>
  <c r="C118" i="8"/>
  <c r="C117" i="8"/>
  <c r="C116" i="8"/>
  <c r="C113" i="8"/>
  <c r="C112" i="8"/>
  <c r="C111" i="8"/>
  <c r="C108" i="8"/>
  <c r="A108" i="8"/>
  <c r="D276" i="24"/>
  <c r="D281" i="24"/>
  <c r="D291" i="24"/>
  <c r="D293" i="24"/>
  <c r="D299" i="24"/>
  <c r="D306" i="24"/>
  <c r="D308" i="24"/>
  <c r="D352" i="24"/>
  <c r="C103" i="8"/>
  <c r="C102" i="8"/>
  <c r="C101" i="8"/>
  <c r="C98" i="8"/>
  <c r="C96" i="8"/>
  <c r="C94" i="8"/>
  <c r="C92" i="8"/>
  <c r="C89" i="8"/>
  <c r="D339" i="24"/>
  <c r="D340" i="24"/>
  <c r="D341" i="24"/>
  <c r="C87" i="8"/>
  <c r="C86" i="8"/>
  <c r="C85" i="8"/>
  <c r="C84" i="8"/>
  <c r="C83" i="8"/>
  <c r="C82" i="8"/>
  <c r="C81" i="8"/>
  <c r="C80" i="8"/>
  <c r="C79" i="8"/>
  <c r="C78" i="8"/>
  <c r="C77" i="8"/>
  <c r="D329" i="24"/>
  <c r="C74" i="8"/>
  <c r="C73" i="8"/>
  <c r="C72" i="8"/>
  <c r="C71" i="8"/>
  <c r="D324" i="24"/>
  <c r="C68" i="8"/>
  <c r="C67" i="8"/>
  <c r="C66" i="8"/>
  <c r="C65" i="8"/>
  <c r="C64" i="8"/>
  <c r="C63" i="8"/>
  <c r="C62" i="8"/>
  <c r="C61" i="8"/>
  <c r="C60" i="8"/>
  <c r="C59" i="8"/>
  <c r="C58" i="8"/>
  <c r="C55" i="8"/>
  <c r="A55" i="8"/>
  <c r="C50" i="8"/>
  <c r="C49" i="8"/>
  <c r="C48" i="8"/>
  <c r="C47" i="8"/>
  <c r="C46" i="8"/>
  <c r="C45" i="8"/>
  <c r="C42" i="8"/>
  <c r="C41" i="8"/>
  <c r="C40" i="8"/>
  <c r="C39" i="8"/>
  <c r="C38" i="8"/>
  <c r="C35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6" i="8"/>
  <c r="C15" i="8"/>
  <c r="C14" i="8"/>
  <c r="C13" i="8"/>
  <c r="C12" i="8"/>
  <c r="C11" i="8"/>
  <c r="C10" i="8"/>
  <c r="C9" i="8"/>
  <c r="C8" i="8"/>
  <c r="C7" i="8"/>
  <c r="C6" i="8"/>
  <c r="C3" i="8"/>
  <c r="A3" i="8"/>
  <c r="D27" i="7"/>
  <c r="D26" i="7"/>
  <c r="D24" i="7"/>
  <c r="D252" i="24"/>
  <c r="D22" i="7"/>
  <c r="D19" i="7"/>
  <c r="D18" i="7"/>
  <c r="D16" i="7"/>
  <c r="D13" i="7"/>
  <c r="D12" i="7"/>
  <c r="D11" i="7"/>
  <c r="D10" i="7"/>
  <c r="D9" i="7"/>
  <c r="D8" i="7"/>
  <c r="D7" i="7"/>
  <c r="D5" i="7"/>
  <c r="D2" i="7"/>
  <c r="A2" i="7"/>
  <c r="E225" i="24"/>
  <c r="E226" i="24"/>
  <c r="E227" i="24"/>
  <c r="E228" i="24"/>
  <c r="E229" i="24"/>
  <c r="E230" i="24"/>
  <c r="E231" i="24"/>
  <c r="E232" i="24"/>
  <c r="E233" i="24"/>
  <c r="F32" i="6"/>
  <c r="D233" i="24"/>
  <c r="E32" i="6"/>
  <c r="C233" i="24"/>
  <c r="D32" i="6"/>
  <c r="B233" i="24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E211" i="24"/>
  <c r="E212" i="24"/>
  <c r="E213" i="24"/>
  <c r="E214" i="24"/>
  <c r="E215" i="24"/>
  <c r="E216" i="24"/>
  <c r="E217" i="24"/>
  <c r="E218" i="24"/>
  <c r="E219" i="24"/>
  <c r="E220" i="24"/>
  <c r="F16" i="6"/>
  <c r="D220" i="24"/>
  <c r="E16" i="6"/>
  <c r="C220" i="24"/>
  <c r="D16" i="6"/>
  <c r="B220" i="24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F3" i="6"/>
  <c r="A3" i="6"/>
  <c r="D206" i="24"/>
  <c r="C40" i="5"/>
  <c r="C39" i="5"/>
  <c r="C38" i="5"/>
  <c r="D202" i="24"/>
  <c r="C34" i="5"/>
  <c r="C33" i="5"/>
  <c r="C32" i="5"/>
  <c r="C31" i="5"/>
  <c r="D197" i="24"/>
  <c r="C27" i="5"/>
  <c r="C26" i="5"/>
  <c r="C25" i="5"/>
  <c r="D193" i="24"/>
  <c r="C20" i="5"/>
  <c r="C19" i="5"/>
  <c r="C18" i="5"/>
  <c r="D189" i="24"/>
  <c r="C14" i="5"/>
  <c r="C13" i="5"/>
  <c r="C12" i="5"/>
  <c r="C11" i="5"/>
  <c r="C10" i="5"/>
  <c r="C9" i="5"/>
  <c r="C8" i="5"/>
  <c r="C7" i="5"/>
  <c r="C6" i="5"/>
  <c r="C3" i="5"/>
  <c r="A3" i="5"/>
  <c r="C33" i="4"/>
  <c r="C32" i="4"/>
  <c r="E169" i="24"/>
  <c r="E170" i="24"/>
  <c r="G28" i="4"/>
  <c r="F28" i="4"/>
  <c r="E28" i="4"/>
  <c r="E168" i="24"/>
  <c r="D28" i="4"/>
  <c r="E167" i="24"/>
  <c r="C28" i="4"/>
  <c r="E166" i="2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63" i="24"/>
  <c r="E164" i="24"/>
  <c r="G19" i="4"/>
  <c r="F19" i="4"/>
  <c r="E19" i="4"/>
  <c r="E162" i="24"/>
  <c r="D19" i="4"/>
  <c r="E161" i="24"/>
  <c r="C19" i="4"/>
  <c r="E160" i="2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57" i="24"/>
  <c r="E10" i="4"/>
  <c r="E158" i="24"/>
  <c r="F10" i="4"/>
  <c r="G10" i="4"/>
  <c r="E156" i="24"/>
  <c r="D10" i="4"/>
  <c r="E155" i="24"/>
  <c r="C10" i="4"/>
  <c r="E154" i="2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E143" i="24"/>
  <c r="G34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25" i="33"/>
  <c r="D12" i="33"/>
  <c r="D11" i="33"/>
  <c r="I94" i="15"/>
  <c r="C94" i="15"/>
  <c r="G94" i="15"/>
  <c r="B94" i="15"/>
  <c r="I93" i="15"/>
  <c r="C93" i="15"/>
  <c r="G93" i="15"/>
  <c r="B93" i="15"/>
  <c r="I92" i="15"/>
  <c r="C92" i="15"/>
  <c r="G92" i="15"/>
  <c r="B92" i="15"/>
  <c r="I91" i="15"/>
  <c r="C91" i="15"/>
  <c r="G91" i="15"/>
  <c r="B91" i="15"/>
  <c r="I90" i="15"/>
  <c r="C90" i="15"/>
  <c r="G90" i="15"/>
  <c r="B90" i="15"/>
  <c r="I89" i="15"/>
  <c r="C89" i="15"/>
  <c r="G89" i="15"/>
  <c r="B89" i="15"/>
  <c r="I88" i="15"/>
  <c r="C88" i="15"/>
  <c r="G88" i="15"/>
  <c r="B88" i="15"/>
  <c r="I87" i="15"/>
  <c r="C87" i="15"/>
  <c r="G87" i="15"/>
  <c r="B87" i="15"/>
  <c r="I86" i="15"/>
  <c r="C86" i="15"/>
  <c r="G86" i="15"/>
  <c r="B86" i="15"/>
  <c r="I85" i="15"/>
  <c r="C85" i="15"/>
  <c r="G85" i="15"/>
  <c r="B85" i="15"/>
  <c r="I84" i="15"/>
  <c r="C84" i="15"/>
  <c r="G84" i="15"/>
  <c r="B84" i="15"/>
  <c r="I83" i="15"/>
  <c r="C83" i="15"/>
  <c r="G83" i="15"/>
  <c r="B83" i="15"/>
  <c r="I82" i="15"/>
  <c r="C82" i="15"/>
  <c r="G82" i="15"/>
  <c r="B82" i="15"/>
  <c r="I81" i="15"/>
  <c r="C81" i="15"/>
  <c r="G81" i="15"/>
  <c r="B81" i="15"/>
  <c r="I80" i="15"/>
  <c r="C80" i="15"/>
  <c r="G80" i="15"/>
  <c r="B80" i="15"/>
  <c r="I79" i="15"/>
  <c r="C79" i="15"/>
  <c r="G79" i="15"/>
  <c r="B79" i="15"/>
  <c r="I78" i="15"/>
  <c r="C78" i="15"/>
  <c r="G78" i="15"/>
  <c r="B78" i="15"/>
  <c r="I77" i="15"/>
  <c r="C77" i="15"/>
  <c r="G77" i="15"/>
  <c r="B77" i="15"/>
  <c r="I76" i="15"/>
  <c r="C76" i="15"/>
  <c r="G76" i="15"/>
  <c r="B76" i="15"/>
  <c r="I75" i="15"/>
  <c r="C75" i="15"/>
  <c r="G75" i="15"/>
  <c r="B75" i="15"/>
  <c r="I74" i="15"/>
  <c r="C74" i="15"/>
  <c r="G74" i="15"/>
  <c r="B74" i="15"/>
  <c r="I73" i="15"/>
  <c r="C73" i="15"/>
  <c r="G73" i="15"/>
  <c r="B73" i="15"/>
  <c r="I72" i="15"/>
  <c r="C72" i="15"/>
  <c r="G72" i="15"/>
  <c r="B72" i="15"/>
  <c r="I71" i="15"/>
  <c r="C71" i="15"/>
  <c r="G71" i="15"/>
  <c r="B71" i="15"/>
  <c r="I70" i="15"/>
  <c r="C70" i="15"/>
  <c r="G70" i="15"/>
  <c r="B70" i="15"/>
  <c r="B69" i="15"/>
  <c r="C69" i="15"/>
  <c r="H69" i="15"/>
  <c r="I69" i="15"/>
  <c r="G69" i="15"/>
  <c r="D69" i="15"/>
  <c r="F69" i="15"/>
  <c r="E69" i="15"/>
  <c r="I68" i="15"/>
  <c r="C68" i="15"/>
  <c r="G68" i="15"/>
  <c r="B68" i="15"/>
  <c r="I67" i="15"/>
  <c r="C67" i="15"/>
  <c r="G67" i="15"/>
  <c r="B67" i="15"/>
  <c r="I66" i="15"/>
  <c r="C66" i="15"/>
  <c r="G66" i="15"/>
  <c r="B66" i="15"/>
  <c r="B65" i="15"/>
  <c r="C65" i="15"/>
  <c r="H65" i="15"/>
  <c r="I65" i="15"/>
  <c r="G65" i="15"/>
  <c r="D65" i="15"/>
  <c r="F65" i="15"/>
  <c r="E65" i="15"/>
  <c r="B64" i="15"/>
  <c r="H64" i="15"/>
  <c r="I64" i="15"/>
  <c r="C64" i="15"/>
  <c r="G64" i="15"/>
  <c r="F64" i="15"/>
  <c r="E64" i="15"/>
  <c r="D64" i="15"/>
  <c r="B63" i="15"/>
  <c r="C63" i="15"/>
  <c r="H63" i="15"/>
  <c r="I63" i="15"/>
  <c r="E63" i="15"/>
  <c r="G63" i="15"/>
  <c r="D63" i="15"/>
  <c r="F63" i="15"/>
  <c r="I62" i="15"/>
  <c r="C62" i="15"/>
  <c r="B62" i="15"/>
  <c r="I61" i="15"/>
  <c r="C61" i="15"/>
  <c r="B61" i="15"/>
  <c r="I60" i="15"/>
  <c r="C60" i="15"/>
  <c r="B60" i="15"/>
  <c r="B59" i="15"/>
  <c r="H59" i="15"/>
  <c r="I59" i="15"/>
  <c r="C59" i="15"/>
  <c r="G59" i="15"/>
  <c r="F59" i="15"/>
  <c r="E59" i="15"/>
  <c r="D59" i="15"/>
  <c r="B58" i="15"/>
  <c r="H58" i="15"/>
  <c r="I58" i="15"/>
  <c r="C58" i="15"/>
  <c r="G58" i="15"/>
  <c r="F58" i="15"/>
  <c r="E58" i="15"/>
  <c r="D58" i="15"/>
  <c r="B57" i="15"/>
  <c r="H57" i="15"/>
  <c r="I57" i="15"/>
  <c r="C57" i="15"/>
  <c r="G57" i="15"/>
  <c r="F57" i="15"/>
  <c r="E57" i="15"/>
  <c r="D57" i="15"/>
  <c r="B56" i="15"/>
  <c r="H56" i="15"/>
  <c r="I56" i="15"/>
  <c r="C56" i="15"/>
  <c r="G56" i="15"/>
  <c r="F56" i="15"/>
  <c r="E56" i="15"/>
  <c r="D56" i="15"/>
  <c r="B55" i="15"/>
  <c r="H55" i="15"/>
  <c r="I55" i="15"/>
  <c r="C55" i="15"/>
  <c r="G55" i="15"/>
  <c r="F55" i="15"/>
  <c r="E55" i="15"/>
  <c r="D55" i="15"/>
  <c r="B54" i="15"/>
  <c r="H54" i="15"/>
  <c r="I54" i="15"/>
  <c r="C54" i="15"/>
  <c r="G54" i="15"/>
  <c r="F54" i="15"/>
  <c r="E54" i="15"/>
  <c r="D54" i="15"/>
  <c r="B53" i="15"/>
  <c r="H53" i="15"/>
  <c r="I53" i="15"/>
  <c r="C53" i="15"/>
  <c r="G53" i="15"/>
  <c r="F53" i="15"/>
  <c r="E53" i="15"/>
  <c r="D53" i="15"/>
  <c r="B52" i="15"/>
  <c r="H52" i="15"/>
  <c r="I52" i="15"/>
  <c r="C52" i="15"/>
  <c r="G52" i="15"/>
  <c r="F52" i="15"/>
  <c r="E52" i="15"/>
  <c r="D52" i="15"/>
  <c r="B51" i="15"/>
  <c r="H51" i="15"/>
  <c r="I51" i="15"/>
  <c r="C51" i="15"/>
  <c r="G51" i="15"/>
  <c r="F51" i="15"/>
  <c r="E51" i="15"/>
  <c r="D51" i="15"/>
  <c r="B50" i="15"/>
  <c r="H50" i="15"/>
  <c r="I50" i="15"/>
  <c r="C50" i="15"/>
  <c r="G50" i="15"/>
  <c r="F50" i="15"/>
  <c r="E50" i="15"/>
  <c r="D50" i="15"/>
  <c r="B49" i="15"/>
  <c r="H49" i="15"/>
  <c r="I49" i="15"/>
  <c r="C49" i="15"/>
  <c r="G49" i="15"/>
  <c r="F49" i="15"/>
  <c r="E49" i="15"/>
  <c r="D49" i="15"/>
  <c r="B48" i="15"/>
  <c r="C48" i="15"/>
  <c r="H48" i="15"/>
  <c r="I48" i="15"/>
  <c r="E48" i="15"/>
  <c r="G48" i="15"/>
  <c r="D48" i="15"/>
  <c r="F48" i="15"/>
  <c r="B47" i="15"/>
  <c r="H47" i="15"/>
  <c r="I47" i="15"/>
  <c r="C47" i="15"/>
  <c r="G47" i="15"/>
  <c r="F47" i="15"/>
  <c r="E47" i="15"/>
  <c r="D47" i="15"/>
  <c r="B46" i="15"/>
  <c r="H46" i="15"/>
  <c r="I46" i="15"/>
  <c r="C46" i="15"/>
  <c r="G46" i="15"/>
  <c r="F46" i="15"/>
  <c r="E46" i="15"/>
  <c r="D46" i="15"/>
  <c r="B45" i="15"/>
  <c r="C45" i="15"/>
  <c r="H45" i="15"/>
  <c r="I45" i="15"/>
  <c r="E45" i="15"/>
  <c r="G45" i="15"/>
  <c r="D45" i="15"/>
  <c r="F45" i="15"/>
  <c r="B44" i="15"/>
  <c r="H44" i="15"/>
  <c r="I44" i="15"/>
  <c r="C44" i="15"/>
  <c r="G44" i="15"/>
  <c r="F44" i="15"/>
  <c r="E44" i="15"/>
  <c r="D44" i="15"/>
  <c r="B43" i="15"/>
  <c r="C43" i="15"/>
  <c r="H43" i="15"/>
  <c r="I43" i="15"/>
  <c r="E43" i="15"/>
  <c r="G43" i="15"/>
  <c r="D43" i="15"/>
  <c r="F43" i="15"/>
  <c r="B42" i="15"/>
  <c r="H42" i="15"/>
  <c r="I42" i="15"/>
  <c r="C42" i="15"/>
  <c r="G42" i="15"/>
  <c r="F42" i="15"/>
  <c r="E42" i="15"/>
  <c r="D42" i="15"/>
  <c r="B41" i="15"/>
  <c r="C41" i="15"/>
  <c r="H41" i="15"/>
  <c r="I41" i="15"/>
  <c r="E41" i="15"/>
  <c r="G41" i="15"/>
  <c r="D41" i="15"/>
  <c r="F41" i="15"/>
  <c r="I40" i="15"/>
  <c r="C40" i="15"/>
  <c r="G40" i="15"/>
  <c r="B40" i="15"/>
  <c r="B39" i="15"/>
  <c r="H39" i="15"/>
  <c r="I39" i="15"/>
  <c r="C39" i="15"/>
  <c r="G39" i="15"/>
  <c r="F39" i="15"/>
  <c r="E39" i="15"/>
  <c r="D39" i="15"/>
  <c r="B38" i="15"/>
  <c r="H38" i="15"/>
  <c r="I38" i="15"/>
  <c r="C38" i="15"/>
  <c r="G38" i="15"/>
  <c r="F38" i="15"/>
  <c r="E38" i="15"/>
  <c r="D38" i="15"/>
  <c r="B37" i="15"/>
  <c r="C37" i="15"/>
  <c r="H37" i="15"/>
  <c r="I37" i="15"/>
  <c r="E37" i="15"/>
  <c r="G37" i="15"/>
  <c r="D37" i="15"/>
  <c r="F37" i="15"/>
  <c r="B36" i="15"/>
  <c r="H36" i="15"/>
  <c r="I36" i="15"/>
  <c r="C36" i="15"/>
  <c r="G36" i="15"/>
  <c r="F36" i="15"/>
  <c r="E36" i="15"/>
  <c r="D36" i="15"/>
  <c r="B35" i="15"/>
  <c r="H35" i="15"/>
  <c r="I35" i="15"/>
  <c r="C35" i="15"/>
  <c r="G35" i="15"/>
  <c r="F35" i="15"/>
  <c r="E35" i="15"/>
  <c r="D35" i="15"/>
  <c r="B34" i="15"/>
  <c r="H34" i="15"/>
  <c r="I34" i="15"/>
  <c r="C34" i="15"/>
  <c r="G34" i="15"/>
  <c r="F34" i="15"/>
  <c r="E34" i="15"/>
  <c r="D34" i="15"/>
  <c r="B33" i="15"/>
  <c r="C33" i="15"/>
  <c r="H33" i="15"/>
  <c r="I33" i="15"/>
  <c r="E33" i="15"/>
  <c r="G33" i="15"/>
  <c r="D33" i="15"/>
  <c r="F33" i="15"/>
  <c r="I32" i="15"/>
  <c r="C32" i="15"/>
  <c r="G32" i="15"/>
  <c r="B32" i="15"/>
  <c r="I31" i="15"/>
  <c r="C31" i="15"/>
  <c r="G31" i="15"/>
  <c r="B31" i="15"/>
  <c r="B30" i="15"/>
  <c r="H30" i="15"/>
  <c r="I30" i="15"/>
  <c r="C30" i="15"/>
  <c r="G30" i="15"/>
  <c r="F30" i="15"/>
  <c r="E30" i="15"/>
  <c r="D30" i="15"/>
  <c r="B29" i="15"/>
  <c r="H29" i="15"/>
  <c r="I29" i="15"/>
  <c r="C29" i="15"/>
  <c r="G29" i="15"/>
  <c r="F29" i="15"/>
  <c r="E29" i="15"/>
  <c r="D29" i="15"/>
  <c r="B28" i="15"/>
  <c r="C28" i="15"/>
  <c r="H28" i="15"/>
  <c r="I28" i="15"/>
  <c r="E28" i="15"/>
  <c r="G28" i="15"/>
  <c r="D28" i="15"/>
  <c r="F28" i="15"/>
  <c r="B27" i="15"/>
  <c r="C27" i="15"/>
  <c r="H27" i="15"/>
  <c r="I27" i="15"/>
  <c r="G27" i="15"/>
  <c r="D27" i="15"/>
  <c r="F27" i="15"/>
  <c r="E27" i="15"/>
  <c r="B26" i="15"/>
  <c r="H26" i="15"/>
  <c r="I26" i="15"/>
  <c r="C26" i="15"/>
  <c r="G26" i="15"/>
  <c r="F26" i="15"/>
  <c r="E26" i="15"/>
  <c r="D26" i="15"/>
  <c r="B25" i="15"/>
  <c r="H25" i="15"/>
  <c r="I25" i="15"/>
  <c r="C25" i="15"/>
  <c r="G25" i="15"/>
  <c r="F25" i="15"/>
  <c r="E25" i="15"/>
  <c r="D25" i="15"/>
  <c r="B24" i="15"/>
  <c r="H24" i="15"/>
  <c r="I24" i="15"/>
  <c r="C24" i="15"/>
  <c r="G24" i="15"/>
  <c r="F24" i="15"/>
  <c r="E24" i="15"/>
  <c r="D24" i="15"/>
  <c r="B23" i="15"/>
  <c r="C23" i="15"/>
  <c r="H23" i="15"/>
  <c r="I23" i="15"/>
  <c r="E23" i="15"/>
  <c r="G23" i="15"/>
  <c r="D23" i="15"/>
  <c r="F23" i="15"/>
  <c r="B22" i="15"/>
  <c r="H22" i="15"/>
  <c r="I22" i="15"/>
  <c r="C22" i="15"/>
  <c r="G22" i="15"/>
  <c r="F22" i="15"/>
  <c r="E22" i="15"/>
  <c r="D22" i="15"/>
  <c r="B21" i="15"/>
  <c r="H21" i="15"/>
  <c r="I21" i="15"/>
  <c r="C21" i="15"/>
  <c r="G21" i="15"/>
  <c r="F21" i="15"/>
  <c r="E21" i="15"/>
  <c r="D21" i="15"/>
  <c r="B20" i="15"/>
  <c r="H20" i="15"/>
  <c r="I20" i="15"/>
  <c r="C20" i="15"/>
  <c r="G20" i="15"/>
  <c r="F20" i="15"/>
  <c r="E20" i="15"/>
  <c r="D20" i="15"/>
  <c r="B19" i="15"/>
  <c r="H19" i="15"/>
  <c r="I19" i="15"/>
  <c r="C19" i="15"/>
  <c r="G19" i="15"/>
  <c r="F19" i="15"/>
  <c r="E19" i="15"/>
  <c r="D19" i="15"/>
  <c r="B18" i="15"/>
  <c r="H18" i="15"/>
  <c r="I18" i="15"/>
  <c r="C18" i="15"/>
  <c r="G18" i="15"/>
  <c r="F18" i="15"/>
  <c r="E18" i="15"/>
  <c r="D18" i="15"/>
  <c r="B17" i="15"/>
  <c r="C17" i="15"/>
  <c r="E17" i="15"/>
  <c r="G17" i="15"/>
  <c r="H17" i="15"/>
  <c r="I17" i="15"/>
  <c r="D17" i="15"/>
  <c r="F17" i="15"/>
  <c r="B16" i="15"/>
  <c r="H16" i="15"/>
  <c r="I16" i="15"/>
  <c r="C16" i="15"/>
  <c r="G16" i="15"/>
  <c r="F16" i="15"/>
  <c r="E16" i="15"/>
  <c r="D16" i="15"/>
  <c r="B15" i="15"/>
  <c r="H15" i="15"/>
  <c r="I15" i="15"/>
  <c r="C15" i="15"/>
  <c r="G15" i="15"/>
  <c r="F15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48" i="24"/>
  <c r="M716" i="24"/>
  <c r="E645" i="24"/>
  <c r="F645" i="24"/>
  <c r="G645" i="24"/>
  <c r="L647" i="24"/>
  <c r="L716" i="24"/>
  <c r="E631" i="24"/>
  <c r="F631" i="24"/>
  <c r="G631" i="24"/>
  <c r="K644" i="24"/>
  <c r="K716" i="24"/>
  <c r="E630" i="24"/>
  <c r="F630" i="24"/>
  <c r="G630" i="24"/>
  <c r="J630" i="24"/>
  <c r="J716" i="24"/>
  <c r="E629" i="24"/>
  <c r="F629" i="24"/>
  <c r="G629" i="24"/>
  <c r="I629" i="24"/>
  <c r="I716" i="24"/>
  <c r="E626" i="24"/>
  <c r="F626" i="24"/>
  <c r="G626" i="24"/>
  <c r="H628" i="24"/>
  <c r="H716" i="24"/>
  <c r="G716" i="24"/>
  <c r="F716" i="24"/>
  <c r="E716" i="24"/>
  <c r="D716" i="24"/>
  <c r="C716" i="24"/>
  <c r="M715" i="24"/>
  <c r="L612" i="24"/>
  <c r="L668" i="24"/>
  <c r="L715" i="24"/>
  <c r="K612" i="24"/>
  <c r="K668" i="24"/>
  <c r="K715" i="24"/>
  <c r="J612" i="24"/>
  <c r="J631" i="24"/>
  <c r="J668" i="24"/>
  <c r="J715" i="24"/>
  <c r="I612" i="24"/>
  <c r="I630" i="24"/>
  <c r="I668" i="24"/>
  <c r="I715" i="24"/>
  <c r="H612" i="24"/>
  <c r="H629" i="24"/>
  <c r="H668" i="24"/>
  <c r="H715" i="24"/>
  <c r="G715" i="24"/>
  <c r="F612" i="24"/>
  <c r="F627" i="24"/>
  <c r="F628" i="24"/>
  <c r="F632" i="24"/>
  <c r="F633" i="24"/>
  <c r="F634" i="24"/>
  <c r="F635" i="24"/>
  <c r="F636" i="24"/>
  <c r="F637" i="24"/>
  <c r="F638" i="24"/>
  <c r="F639" i="24"/>
  <c r="F640" i="24"/>
  <c r="F641" i="24"/>
  <c r="F642" i="24"/>
  <c r="F643" i="24"/>
  <c r="F644" i="24"/>
  <c r="F646" i="24"/>
  <c r="F647" i="24"/>
  <c r="F677" i="24"/>
  <c r="F678" i="24"/>
  <c r="F679" i="24"/>
  <c r="F715" i="24"/>
  <c r="E627" i="24"/>
  <c r="E628" i="24"/>
  <c r="E632" i="24"/>
  <c r="E633" i="24"/>
  <c r="E634" i="24"/>
  <c r="E635" i="24"/>
  <c r="E636" i="24"/>
  <c r="E637" i="24"/>
  <c r="E638" i="24"/>
  <c r="E639" i="24"/>
  <c r="E640" i="24"/>
  <c r="E641" i="24"/>
  <c r="E642" i="24"/>
  <c r="E643" i="24"/>
  <c r="E644" i="24"/>
  <c r="E646" i="24"/>
  <c r="E647" i="24"/>
  <c r="E677" i="24"/>
  <c r="E678" i="24"/>
  <c r="E679" i="24"/>
  <c r="E715" i="24"/>
  <c r="D715" i="24"/>
  <c r="C715" i="24"/>
  <c r="L713" i="24"/>
  <c r="K713" i="24"/>
  <c r="J713" i="24"/>
  <c r="I713" i="24"/>
  <c r="H713" i="24"/>
  <c r="L712" i="24"/>
  <c r="K712" i="24"/>
  <c r="J712" i="24"/>
  <c r="I712" i="24"/>
  <c r="H712" i="24"/>
  <c r="L711" i="24"/>
  <c r="K711" i="24"/>
  <c r="J711" i="24"/>
  <c r="I711" i="24"/>
  <c r="H711" i="24"/>
  <c r="L710" i="24"/>
  <c r="K710" i="24"/>
  <c r="J710" i="24"/>
  <c r="I710" i="24"/>
  <c r="H710" i="24"/>
  <c r="L709" i="24"/>
  <c r="K709" i="24"/>
  <c r="J709" i="24"/>
  <c r="I709" i="24"/>
  <c r="H709" i="24"/>
  <c r="L708" i="24"/>
  <c r="K708" i="24"/>
  <c r="J708" i="24"/>
  <c r="I708" i="24"/>
  <c r="H708" i="24"/>
  <c r="L707" i="24"/>
  <c r="K707" i="24"/>
  <c r="J707" i="24"/>
  <c r="I707" i="24"/>
  <c r="H707" i="24"/>
  <c r="L706" i="24"/>
  <c r="K706" i="24"/>
  <c r="J706" i="24"/>
  <c r="I706" i="24"/>
  <c r="H706" i="24"/>
  <c r="L705" i="24"/>
  <c r="K705" i="24"/>
  <c r="J705" i="24"/>
  <c r="I705" i="24"/>
  <c r="H705" i="24"/>
  <c r="L704" i="24"/>
  <c r="K704" i="24"/>
  <c r="J704" i="24"/>
  <c r="I704" i="24"/>
  <c r="H704" i="24"/>
  <c r="L703" i="24"/>
  <c r="K703" i="24"/>
  <c r="J703" i="24"/>
  <c r="I703" i="24"/>
  <c r="H703" i="24"/>
  <c r="L702" i="24"/>
  <c r="K702" i="24"/>
  <c r="J702" i="24"/>
  <c r="I702" i="24"/>
  <c r="H702" i="24"/>
  <c r="L701" i="24"/>
  <c r="K701" i="24"/>
  <c r="J701" i="24"/>
  <c r="I701" i="24"/>
  <c r="H701" i="24"/>
  <c r="L700" i="24"/>
  <c r="K700" i="24"/>
  <c r="J700" i="24"/>
  <c r="I700" i="24"/>
  <c r="H700" i="24"/>
  <c r="L699" i="24"/>
  <c r="K699" i="24"/>
  <c r="J699" i="24"/>
  <c r="I699" i="24"/>
  <c r="H699" i="24"/>
  <c r="L698" i="24"/>
  <c r="K698" i="24"/>
  <c r="J698" i="24"/>
  <c r="I698" i="24"/>
  <c r="H698" i="24"/>
  <c r="L697" i="24"/>
  <c r="K697" i="24"/>
  <c r="J697" i="24"/>
  <c r="I697" i="24"/>
  <c r="H697" i="24"/>
  <c r="L696" i="24"/>
  <c r="K696" i="24"/>
  <c r="J696" i="24"/>
  <c r="I696" i="24"/>
  <c r="H696" i="24"/>
  <c r="L695" i="24"/>
  <c r="K695" i="24"/>
  <c r="J695" i="24"/>
  <c r="I695" i="24"/>
  <c r="H695" i="24"/>
  <c r="L694" i="24"/>
  <c r="K694" i="24"/>
  <c r="J694" i="24"/>
  <c r="I694" i="24"/>
  <c r="H694" i="24"/>
  <c r="L693" i="24"/>
  <c r="K693" i="24"/>
  <c r="J693" i="24"/>
  <c r="I693" i="24"/>
  <c r="H693" i="24"/>
  <c r="L692" i="24"/>
  <c r="K692" i="24"/>
  <c r="J692" i="24"/>
  <c r="I692" i="24"/>
  <c r="H692" i="24"/>
  <c r="L691" i="24"/>
  <c r="K691" i="24"/>
  <c r="J691" i="24"/>
  <c r="I691" i="24"/>
  <c r="H691" i="24"/>
  <c r="L690" i="24"/>
  <c r="K690" i="24"/>
  <c r="J690" i="24"/>
  <c r="I690" i="24"/>
  <c r="H690" i="24"/>
  <c r="L689" i="24"/>
  <c r="K689" i="24"/>
  <c r="J689" i="24"/>
  <c r="I689" i="24"/>
  <c r="H689" i="24"/>
  <c r="L688" i="24"/>
  <c r="K688" i="24"/>
  <c r="J688" i="24"/>
  <c r="I688" i="24"/>
  <c r="H688" i="24"/>
  <c r="L687" i="24"/>
  <c r="K687" i="24"/>
  <c r="J687" i="24"/>
  <c r="I687" i="24"/>
  <c r="H687" i="24"/>
  <c r="L686" i="24"/>
  <c r="K686" i="24"/>
  <c r="J686" i="24"/>
  <c r="I686" i="24"/>
  <c r="H686" i="24"/>
  <c r="L685" i="24"/>
  <c r="K685" i="24"/>
  <c r="J685" i="24"/>
  <c r="I685" i="24"/>
  <c r="H685" i="24"/>
  <c r="L684" i="24"/>
  <c r="K684" i="24"/>
  <c r="J684" i="24"/>
  <c r="I684" i="24"/>
  <c r="H684" i="24"/>
  <c r="L683" i="24"/>
  <c r="K683" i="24"/>
  <c r="J683" i="24"/>
  <c r="I683" i="24"/>
  <c r="H683" i="24"/>
  <c r="L682" i="24"/>
  <c r="K682" i="24"/>
  <c r="J682" i="24"/>
  <c r="I682" i="24"/>
  <c r="H682" i="24"/>
  <c r="L681" i="24"/>
  <c r="K681" i="24"/>
  <c r="J681" i="24"/>
  <c r="I681" i="24"/>
  <c r="H681" i="24"/>
  <c r="L680" i="24"/>
  <c r="K680" i="24"/>
  <c r="J680" i="24"/>
  <c r="I680" i="24"/>
  <c r="H680" i="24"/>
  <c r="G679" i="24"/>
  <c r="M679" i="24"/>
  <c r="L679" i="24"/>
  <c r="K679" i="24"/>
  <c r="J679" i="24"/>
  <c r="I679" i="24"/>
  <c r="H679" i="24"/>
  <c r="G678" i="24"/>
  <c r="M678" i="24"/>
  <c r="L678" i="24"/>
  <c r="K678" i="24"/>
  <c r="J678" i="24"/>
  <c r="I678" i="24"/>
  <c r="H678" i="24"/>
  <c r="G677" i="24"/>
  <c r="M677" i="24"/>
  <c r="L677" i="24"/>
  <c r="K677" i="24"/>
  <c r="J677" i="24"/>
  <c r="I677" i="24"/>
  <c r="H677" i="24"/>
  <c r="L676" i="24"/>
  <c r="K676" i="24"/>
  <c r="J676" i="24"/>
  <c r="I676" i="24"/>
  <c r="H676" i="24"/>
  <c r="L675" i="24"/>
  <c r="K675" i="24"/>
  <c r="J675" i="24"/>
  <c r="I675" i="24"/>
  <c r="H675" i="24"/>
  <c r="L674" i="24"/>
  <c r="K674" i="24"/>
  <c r="J674" i="24"/>
  <c r="I674" i="24"/>
  <c r="H674" i="24"/>
  <c r="L673" i="24"/>
  <c r="K673" i="24"/>
  <c r="J673" i="24"/>
  <c r="I673" i="24"/>
  <c r="H673" i="24"/>
  <c r="L672" i="24"/>
  <c r="K672" i="24"/>
  <c r="J672" i="24"/>
  <c r="I672" i="24"/>
  <c r="H672" i="24"/>
  <c r="L671" i="24"/>
  <c r="K671" i="24"/>
  <c r="J671" i="24"/>
  <c r="I671" i="24"/>
  <c r="H671" i="24"/>
  <c r="L670" i="24"/>
  <c r="K670" i="24"/>
  <c r="J670" i="24"/>
  <c r="I670" i="24"/>
  <c r="H670" i="24"/>
  <c r="L669" i="24"/>
  <c r="K669" i="24"/>
  <c r="J669" i="24"/>
  <c r="I669" i="24"/>
  <c r="H669" i="24"/>
  <c r="J647" i="24"/>
  <c r="I647" i="24"/>
  <c r="H647" i="24"/>
  <c r="G647" i="24"/>
  <c r="J646" i="24"/>
  <c r="I646" i="24"/>
  <c r="H646" i="24"/>
  <c r="G646" i="24"/>
  <c r="J645" i="24"/>
  <c r="I645" i="24"/>
  <c r="H645" i="24"/>
  <c r="J644" i="24"/>
  <c r="I644" i="24"/>
  <c r="H644" i="24"/>
  <c r="G644" i="24"/>
  <c r="J643" i="24"/>
  <c r="I643" i="24"/>
  <c r="H643" i="24"/>
  <c r="G643" i="24"/>
  <c r="J642" i="24"/>
  <c r="I642" i="24"/>
  <c r="H642" i="24"/>
  <c r="G642" i="24"/>
  <c r="J641" i="24"/>
  <c r="I641" i="24"/>
  <c r="H641" i="24"/>
  <c r="G641" i="24"/>
  <c r="J640" i="24"/>
  <c r="I640" i="24"/>
  <c r="H640" i="24"/>
  <c r="G640" i="24"/>
  <c r="J639" i="24"/>
  <c r="I639" i="24"/>
  <c r="H639" i="24"/>
  <c r="G639" i="24"/>
  <c r="J638" i="24"/>
  <c r="I638" i="24"/>
  <c r="H638" i="24"/>
  <c r="G638" i="24"/>
  <c r="J637" i="24"/>
  <c r="I637" i="24"/>
  <c r="H637" i="24"/>
  <c r="G637" i="24"/>
  <c r="J636" i="24"/>
  <c r="I636" i="24"/>
  <c r="H636" i="24"/>
  <c r="G636" i="24"/>
  <c r="J635" i="24"/>
  <c r="I635" i="24"/>
  <c r="H635" i="24"/>
  <c r="G635" i="24"/>
  <c r="J634" i="24"/>
  <c r="I634" i="24"/>
  <c r="H634" i="24"/>
  <c r="G634" i="24"/>
  <c r="J633" i="24"/>
  <c r="I633" i="24"/>
  <c r="H633" i="24"/>
  <c r="G633" i="24"/>
  <c r="J632" i="24"/>
  <c r="I632" i="24"/>
  <c r="H632" i="24"/>
  <c r="G632" i="24"/>
  <c r="I631" i="24"/>
  <c r="H631" i="24"/>
  <c r="H630" i="24"/>
  <c r="G628" i="24"/>
  <c r="G627" i="24"/>
  <c r="F420" i="24"/>
  <c r="E414" i="24"/>
  <c r="E380" i="24"/>
  <c r="D350" i="24"/>
  <c r="F309" i="24"/>
  <c r="D258" i="24"/>
  <c r="F234" i="24"/>
  <c r="CF93" i="24"/>
  <c r="CF91" i="24"/>
  <c r="CF90" i="24"/>
  <c r="B53" i="24"/>
  <c r="CD52" i="24"/>
  <c r="CE52" i="24"/>
  <c r="CE51" i="24"/>
  <c r="B49" i="24"/>
  <c r="CD48" i="24"/>
  <c r="CE48" i="24"/>
  <c r="CE47" i="24"/>
</calcChain>
</file>

<file path=xl/sharedStrings.xml><?xml version="1.0" encoding="utf-8"?>
<sst xmlns="http://schemas.openxmlformats.org/spreadsheetml/2006/main" count="4858" uniqueCount="1371">
  <si>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</si>
  <si>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</si>
  <si>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</si>
  <si>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</si>
  <si>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</si>
  <si>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</si>
  <si>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</si>
  <si>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</si>
  <si>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</si>
  <si>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</si>
  <si>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</si>
  <si>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</si>
  <si>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</si>
  <si>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</si>
  <si>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</si>
  <si>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</si>
  <si>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</si>
  <si>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</si>
  <si>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</si>
  <si>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</si>
  <si>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</si>
  <si>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</si>
  <si>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</si>
  <si>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</si>
  <si>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</si>
  <si>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</si>
  <si>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</si>
  <si>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</si>
  <si>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</si>
  <si>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</si>
  <si>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</si>
  <si>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</si>
  <si>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</si>
  <si>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</si>
  <si>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</si>
  <si>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</si>
  <si>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</si>
  <si>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</si>
  <si>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</si>
  <si>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</si>
  <si>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</si>
  <si>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</si>
  <si>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</si>
  <si>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</si>
  <si>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</si>
  <si>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</si>
  <si>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</si>
  <si>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</si>
  <si>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</si>
  <si>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</si>
  <si>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</si>
  <si>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</si>
  <si>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</si>
  <si>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</si>
  <si>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</si>
  <si>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</si>
  <si>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</si>
  <si>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</si>
  <si>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</si>
  <si>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</si>
  <si>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</si>
  <si>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</si>
  <si>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</si>
  <si>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</si>
  <si>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</si>
  <si>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</si>
  <si>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</si>
  <si>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</si>
  <si>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</si>
  <si>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</si>
  <si>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</si>
  <si>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</si>
  <si>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</si>
  <si>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</si>
  <si>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</si>
  <si>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</si>
  <si>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</si>
  <si>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</si>
  <si>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</si>
  <si>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</si>
  <si>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</si>
  <si>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</si>
  <si>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</si>
  <si>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</si>
  <si>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</si>
  <si>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</si>
  <si>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</si>
  <si>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</si>
  <si>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</si>
  <si>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</si>
  <si>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</si>
  <si>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</si>
  <si>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</si>
  <si>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</si>
  <si>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</si>
  <si>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</si>
  <si>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</si>
  <si>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</si>
  <si>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</si>
  <si>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</si>
  <si>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</si>
  <si>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</si>
  <si>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</si>
  <si>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</si>
  <si>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</si>
  <si>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</si>
  <si>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</si>
  <si>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</si>
  <si>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</si>
  <si>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</si>
  <si>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</si>
  <si>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</si>
  <si>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</si>
  <si>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</si>
  <si>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</si>
  <si>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</si>
  <si>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</si>
  <si>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</si>
  <si>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</si>
  <si>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</si>
  <si>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</si>
  <si>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</si>
  <si>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</si>
  <si>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</si>
  <si>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</si>
  <si>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</si>
  <si>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</si>
  <si>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</si>
  <si>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</si>
  <si>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</si>
  <si>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</si>
  <si>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</si>
  <si>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</si>
  <si>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</si>
  <si>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</si>
  <si>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</si>
  <si>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</si>
  <si>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</si>
  <si>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</si>
  <si>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</si>
  <si>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</si>
  <si>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</si>
  <si>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</si>
  <si>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</si>
  <si>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</si>
  <si>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</si>
  <si>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</si>
  <si>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</si>
  <si>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</si>
  <si>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</si>
  <si>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</si>
  <si>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</si>
  <si>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</si>
  <si>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</si>
  <si>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</si>
  <si>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</si>
  <si>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</si>
  <si>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</si>
  <si>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</si>
  <si>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</si>
  <si>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</si>
  <si>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</si>
  <si>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</si>
  <si>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</si>
  <si>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</si>
  <si>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</si>
  <si>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</si>
  <si>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</si>
  <si>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</si>
  <si>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</si>
  <si>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</si>
  <si>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</si>
  <si>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</si>
  <si>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</si>
  <si>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</si>
  <si>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</si>
  <si>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</si>
  <si>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</si>
  <si>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</si>
  <si>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</si>
  <si>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</si>
  <si>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</si>
  <si>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</si>
  <si>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</si>
  <si>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</si>
  <si>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</si>
  <si>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</si>
  <si>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</si>
  <si>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</si>
  <si>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</si>
  <si>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</si>
  <si>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</si>
  <si>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</si>
  <si>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</si>
  <si>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</si>
  <si>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</si>
  <si>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</si>
  <si>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</si>
  <si>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</si>
  <si>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</si>
  <si>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</si>
  <si>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</si>
  <si>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</si>
  <si>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</si>
  <si>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</si>
  <si>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</si>
  <si>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</si>
  <si>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</si>
  <si>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</si>
  <si>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</si>
  <si>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</si>
  <si>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</si>
  <si>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</si>
  <si>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</si>
  <si>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</si>
  <si>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</si>
  <si>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</si>
  <si>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</si>
  <si>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</si>
  <si>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</si>
  <si>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</si>
  <si>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</si>
  <si>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</si>
  <si>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</si>
  <si>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</si>
  <si>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</si>
  <si>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</si>
  <si>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</si>
  <si>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</si>
  <si>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</si>
  <si>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</si>
  <si>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</si>
  <si>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</si>
  <si>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</si>
  <si>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</si>
  <si>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</si>
  <si>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</si>
  <si>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</si>
  <si>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</si>
  <si>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</si>
  <si>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</si>
  <si>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</si>
  <si>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</si>
  <si>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</si>
  <si>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</si>
  <si>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</si>
  <si>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</si>
  <si>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</si>
  <si>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</si>
  <si>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</si>
  <si>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</si>
  <si>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</si>
  <si>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</si>
  <si>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</si>
  <si>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</si>
  <si>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</si>
  <si>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</si>
  <si>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</si>
  <si>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</si>
  <si>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</si>
  <si>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</si>
  <si>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</si>
  <si>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</si>
  <si>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</si>
  <si>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</si>
  <si>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</si>
  <si>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</si>
  <si>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</si>
  <si>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</si>
  <si>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</si>
  <si>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</si>
  <si>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</si>
  <si>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</si>
  <si>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</si>
  <si>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</si>
  <si>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</si>
  <si>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</si>
  <si>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</si>
  <si>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</si>
  <si>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</si>
  <si>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</si>
  <si>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</si>
  <si>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</si>
  <si>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</si>
  <si>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</si>
  <si>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</si>
  <si>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</si>
  <si>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</si>
  <si>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</si>
  <si>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</si>
  <si>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</si>
  <si>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</si>
  <si>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</si>
  <si>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</si>
  <si>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</si>
  <si>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</si>
  <si>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</si>
  <si>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</si>
  <si>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</si>
  <si>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</si>
  <si>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194</t>
  </si>
  <si>
    <t>Hospital Name</t>
  </si>
  <si>
    <t>PROVIDENCE ST JOSEPH HOSPITAL</t>
  </si>
  <si>
    <t>Mailing Address</t>
  </si>
  <si>
    <t>500 E WEBSTER</t>
  </si>
  <si>
    <t>City</t>
  </si>
  <si>
    <t>Chewelah</t>
  </si>
  <si>
    <t>State</t>
  </si>
  <si>
    <t>WA</t>
  </si>
  <si>
    <t>Zip</t>
  </si>
  <si>
    <t>County</t>
  </si>
  <si>
    <t>Stevens</t>
  </si>
  <si>
    <t>Chief Executive Officer</t>
  </si>
  <si>
    <t>Chief Financial Officer</t>
  </si>
  <si>
    <t>Chair of Governing Board</t>
  </si>
  <si>
    <t>Telephone Number</t>
  </si>
  <si>
    <t>(425) 254-5315</t>
  </si>
  <si>
    <t>Facsimile Number</t>
  </si>
  <si>
    <t>(425) 687-3674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</si>
  <si>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</si>
  <si>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</si>
  <si>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</si>
  <si>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</si>
  <si>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</si>
  <si>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</si>
  <si>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</si>
  <si>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</si>
  <si>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</si>
  <si>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</si>
  <si>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</si>
  <si>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</si>
  <si>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</si>
  <si>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</si>
  <si>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</si>
  <si>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</si>
  <si>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</si>
  <si>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</si>
  <si>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</si>
  <si>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</si>
  <si>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</si>
  <si>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</si>
  <si>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</si>
  <si>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</si>
  <si>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</si>
  <si>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</si>
  <si>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</si>
  <si>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</si>
  <si>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</si>
  <si>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</si>
  <si>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</si>
  <si>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</si>
  <si>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</si>
  <si>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</si>
  <si>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</si>
  <si>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</si>
  <si>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</si>
  <si>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</si>
  <si>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</si>
  <si>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</si>
  <si>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</si>
  <si>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</si>
  <si>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</si>
  <si>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</si>
  <si>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</si>
  <si>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</si>
  <si>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</si>
  <si>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</si>
  <si>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</si>
  <si>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</si>
  <si>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</si>
  <si>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</si>
  <si>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</si>
  <si>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</si>
  <si>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</si>
  <si>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</si>
  <si>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</si>
  <si>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</si>
  <si>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</si>
  <si>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</si>
  <si>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</si>
  <si>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</si>
  <si>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</si>
  <si>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</si>
  <si>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</si>
  <si>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</si>
  <si>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</si>
  <si>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</si>
  <si>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</si>
  <si>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</si>
  <si>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</si>
  <si>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</si>
  <si>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</si>
  <si>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</si>
  <si>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</si>
  <si>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</si>
  <si>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</si>
  <si>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</si>
  <si>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</si>
  <si>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</si>
  <si>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</si>
  <si>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</si>
  <si>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</si>
  <si>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</si>
  <si>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</si>
  <si>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</si>
  <si>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</si>
  <si>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</si>
  <si>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</si>
  <si>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</si>
  <si>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</si>
  <si>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</si>
  <si>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</si>
  <si>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</si>
  <si>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</si>
  <si>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</si>
  <si>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</si>
  <si>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</si>
  <si>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</si>
  <si>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</si>
  <si>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</si>
  <si>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</si>
  <si>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</si>
  <si>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</si>
  <si>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</si>
  <si>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</si>
  <si>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</si>
  <si>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</si>
  <si>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</si>
  <si>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</si>
  <si>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</si>
  <si>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</si>
  <si>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</si>
  <si>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</si>
  <si>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</si>
  <si>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</si>
  <si>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</si>
  <si>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</si>
  <si>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</si>
  <si>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</si>
  <si>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</si>
  <si>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</si>
  <si>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</si>
  <si>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</si>
  <si>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</si>
  <si>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</si>
  <si>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</si>
  <si>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</si>
  <si>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</si>
  <si>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</si>
  <si>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</si>
  <si>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</si>
  <si>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</si>
  <si>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</si>
  <si>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</si>
  <si>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</si>
  <si>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</si>
  <si>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</si>
  <si>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</si>
  <si>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</si>
  <si>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</si>
  <si>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</si>
  <si>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</si>
  <si>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</si>
  <si>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</si>
  <si>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</si>
  <si>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</si>
  <si>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</si>
  <si>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</si>
  <si>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</si>
  <si>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</si>
  <si>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</si>
  <si>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</si>
  <si>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</si>
  <si>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</si>
  <si>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</si>
  <si>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</si>
  <si>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</si>
  <si>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</si>
  <si>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</si>
  <si>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</si>
  <si>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</si>
  <si>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</si>
  <si>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</si>
  <si>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</si>
  <si>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</si>
  <si>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</si>
  <si>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</si>
  <si>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</si>
  <si>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</si>
  <si>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</si>
  <si>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</si>
  <si>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</si>
  <si>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</si>
  <si>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</si>
  <si>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</si>
  <si>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</si>
  <si>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</si>
  <si>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</si>
  <si>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</si>
  <si>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</si>
  <si>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</si>
  <si>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</si>
  <si>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</si>
  <si>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</si>
  <si>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</si>
  <si>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</si>
  <si>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</si>
  <si>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</si>
  <si>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</si>
  <si>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</si>
  <si>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</si>
  <si>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</si>
  <si>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</si>
  <si>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</si>
  <si>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</si>
  <si>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</si>
  <si>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</si>
  <si>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</si>
  <si>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</si>
  <si>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</si>
  <si>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</si>
  <si>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</si>
  <si>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</si>
  <si>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</si>
  <si>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</si>
  <si>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</si>
  <si>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</si>
  <si>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</si>
  <si>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</si>
  <si>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</si>
  <si>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</si>
  <si>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</si>
  <si>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</si>
  <si>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</si>
  <si>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</si>
  <si>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</si>
  <si>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</si>
  <si>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</si>
  <si>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</si>
  <si>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</si>
  <si>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</si>
  <si>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</si>
  <si>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</si>
  <si>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</si>
  <si>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</si>
  <si>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</si>
  <si>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</si>
  <si>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</si>
  <si>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</si>
  <si>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</si>
  <si>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</si>
  <si>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</si>
  <si>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</si>
  <si>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</si>
  <si>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</si>
  <si>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</si>
  <si>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</si>
  <si>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</si>
  <si>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</si>
  <si>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</si>
  <si>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</si>
  <si>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</si>
  <si>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</si>
  <si>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</si>
  <si>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</si>
  <si>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</si>
  <si>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</si>
  <si>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</si>
  <si>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</si>
  <si>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</si>
  <si>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</si>
  <si>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</si>
  <si>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</si>
  <si>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</si>
  <si>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</si>
  <si>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</si>
  <si>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</si>
  <si>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</si>
  <si>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</si>
  <si>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</si>
  <si>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</si>
  <si>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</si>
  <si>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</si>
  <si>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</si>
  <si>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</si>
  <si>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</si>
  <si>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</si>
  <si>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</si>
  <si>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</si>
  <si>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</si>
  <si>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</si>
  <si>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</si>
  <si>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</si>
  <si>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</si>
  <si>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</si>
  <si>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</si>
  <si>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</si>
  <si>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</si>
  <si>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</si>
  <si>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</si>
  <si>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</si>
  <si>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</si>
  <si>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</si>
  <si>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</si>
  <si>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</si>
  <si>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</si>
  <si>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</si>
  <si>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</si>
  <si>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</si>
  <si>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</si>
  <si>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</si>
  <si>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</si>
  <si>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</si>
  <si>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</si>
  <si>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</si>
  <si>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</si>
  <si>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</si>
  <si>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</si>
  <si>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</si>
  <si>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</si>
  <si>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</si>
  <si>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</si>
  <si>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</si>
  <si>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</si>
  <si>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</si>
  <si>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</si>
  <si>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</si>
  <si>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</si>
  <si>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</si>
  <si>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</si>
  <si>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</si>
  <si>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</si>
  <si>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</si>
  <si>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</si>
  <si>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</si>
  <si>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</si>
  <si>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</si>
  <si>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</si>
  <si>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</si>
  <si>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</si>
  <si>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</si>
  <si>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</si>
  <si>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</si>
  <si>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</si>
  <si>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</si>
  <si>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</si>
  <si>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</si>
  <si>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</si>
  <si>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</si>
  <si>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</si>
  <si>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</si>
  <si>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</si>
  <si>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</si>
  <si>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</si>
  <si>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</si>
  <si>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</si>
  <si>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</si>
  <si>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</si>
  <si>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</si>
  <si>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</si>
  <si>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</si>
  <si>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</si>
  <si>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</si>
  <si>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</si>
  <si>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</si>
  <si>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</si>
  <si>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</si>
  <si>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</si>
  <si>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</si>
  <si>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</si>
  <si>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</si>
  <si>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</si>
  <si>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</si>
  <si>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</si>
  <si>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</si>
  <si>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</si>
  <si>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</si>
  <si>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</si>
  <si>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</si>
  <si>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</si>
  <si>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</si>
  <si>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</si>
  <si>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</si>
  <si>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</si>
  <si>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</si>
  <si>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</si>
  <si>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</si>
  <si>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</si>
  <si>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</si>
  <si>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</si>
  <si>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</si>
  <si>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</si>
  <si>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</si>
  <si>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</si>
  <si>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</si>
  <si>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</si>
  <si>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</si>
  <si>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</si>
  <si>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</si>
  <si>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</si>
  <si>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</si>
  <si>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</si>
  <si>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</si>
  <si>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</si>
  <si>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</si>
  <si>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</si>
  <si>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</si>
  <si>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</si>
  <si>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</si>
  <si>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</si>
  <si>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</si>
  <si>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</si>
  <si>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</si>
  <si>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</si>
  <si>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</si>
  <si>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</si>
  <si>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</si>
  <si>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</si>
  <si>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</si>
  <si>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</si>
  <si>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</si>
  <si>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</si>
  <si>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</si>
  <si>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</si>
  <si>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</si>
  <si>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</si>
  <si>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</si>
  <si>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</si>
  <si>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</si>
  <si>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</si>
  <si>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</si>
  <si>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</si>
  <si>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</si>
  <si>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</si>
  <si>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</si>
  <si>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</si>
  <si>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</si>
  <si>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</si>
  <si>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</si>
  <si>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</si>
  <si>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</si>
  <si>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</si>
  <si>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</si>
  <si>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</si>
  <si>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</si>
  <si>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</si>
  <si>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</si>
  <si>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</si>
  <si>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</si>
  <si>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</si>
  <si>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</si>
  <si>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</si>
  <si>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</si>
  <si>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</si>
  <si>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</si>
  <si>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</si>
  <si>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</si>
  <si>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</si>
  <si>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</si>
  <si>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</si>
  <si>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</si>
  <si>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</si>
  <si>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</si>
  <si>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</si>
  <si>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</si>
  <si>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</si>
  <si>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</si>
  <si>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</si>
  <si>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</si>
  <si>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</si>
  <si>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</si>
  <si>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</si>
  <si>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</si>
  <si>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</si>
  <si>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</si>
  <si>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</si>
  <si>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</si>
  <si>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</si>
  <si>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</si>
  <si>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</si>
  <si>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</si>
  <si>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</si>
  <si>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</si>
  <si>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</si>
  <si>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</si>
  <si>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</si>
  <si>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</si>
  <si>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</si>
  <si>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</si>
  <si>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</si>
  <si>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</si>
  <si>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</si>
  <si>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</si>
  <si>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</si>
  <si>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</si>
  <si>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</si>
  <si>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</si>
  <si>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</si>
  <si>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</si>
  <si>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</si>
  <si>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</si>
  <si>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</si>
  <si>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</si>
  <si>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</si>
  <si>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</si>
  <si>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</si>
  <si>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</si>
  <si>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</si>
  <si>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</si>
  <si>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</si>
  <si>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</si>
  <si>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</si>
  <si>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</si>
  <si>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</si>
  <si>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</si>
  <si>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</si>
  <si>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</si>
  <si>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</si>
  <si>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</si>
  <si>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</si>
  <si>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</si>
  <si>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</si>
  <si>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</si>
  <si>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</si>
  <si>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</si>
  <si>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</si>
  <si>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</si>
  <si>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</si>
  <si>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</si>
  <si>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</si>
  <si>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</si>
  <si>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</si>
  <si>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</si>
  <si>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</si>
  <si>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</si>
  <si>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</si>
  <si>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</si>
  <si>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</si>
  <si>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</si>
  <si>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</si>
  <si>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</si>
  <si>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</si>
  <si>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</si>
  <si>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</si>
  <si>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</si>
  <si>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</si>
  <si>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</si>
  <si>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</si>
  <si>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</si>
  <si>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</si>
  <si>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</si>
  <si>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</si>
  <si>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</si>
  <si>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</si>
  <si>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</si>
  <si>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</si>
  <si>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</si>
  <si>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</si>
  <si>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</si>
  <si>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</si>
  <si>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</si>
  <si>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</si>
  <si>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</si>
  <si>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</si>
  <si>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</si>
  <si>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</si>
  <si>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</si>
  <si>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</si>
  <si>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</si>
  <si>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</si>
  <si>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</si>
  <si>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</si>
  <si>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</si>
  <si>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</si>
  <si>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</si>
  <si>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</si>
  <si>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</si>
  <si>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</si>
  <si>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</si>
  <si>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</si>
  <si>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</si>
  <si>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</si>
  <si>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</si>
  <si>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</si>
  <si>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</si>
  <si>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</si>
  <si>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</si>
  <si>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</si>
  <si>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</si>
  <si>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</si>
  <si>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</si>
  <si>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</si>
  <si>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</si>
  <si>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</si>
  <si>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</si>
  <si>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</si>
  <si>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</si>
  <si>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</si>
  <si>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</si>
  <si>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</si>
  <si>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</si>
  <si>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</si>
  <si>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</si>
  <si>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</si>
  <si>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</si>
  <si>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</si>
  <si>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</si>
  <si>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</si>
  <si>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</si>
  <si>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</si>
  <si>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</si>
  <si>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</si>
  <si>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</si>
  <si>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</si>
  <si>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</si>
  <si>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</si>
  <si>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</si>
  <si>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</si>
  <si>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</si>
  <si>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</si>
  <si>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</si>
  <si>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</si>
  <si>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</si>
  <si>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</si>
  <si>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</si>
  <si>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</si>
  <si>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</si>
  <si>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</si>
  <si>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</si>
  <si>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</si>
  <si>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</si>
  <si>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</si>
  <si>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</si>
  <si>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</si>
  <si>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</si>
  <si>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</si>
  <si>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</si>
  <si>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</si>
  <si>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</si>
  <si>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</si>
  <si>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</si>
  <si>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</si>
  <si>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</si>
  <si>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</si>
  <si>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</si>
  <si>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</si>
  <si>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</si>
  <si>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</si>
  <si>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</si>
  <si>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</si>
  <si>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</si>
  <si>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</si>
  <si>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</si>
  <si>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</si>
  <si>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</si>
  <si>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</si>
  <si>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</si>
  <si>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</si>
  <si>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</si>
  <si>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</si>
  <si>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</si>
  <si>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</si>
  <si>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</si>
  <si>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</si>
  <si>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</si>
  <si>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</si>
  <si>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</si>
  <si>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</si>
  <si>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</si>
  <si>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</si>
  <si>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</si>
  <si>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</si>
  <si>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</si>
  <si>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</si>
  <si>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</si>
  <si>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</si>
  <si>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</si>
  <si>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</si>
  <si>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</si>
  <si>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</si>
  <si>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</si>
  <si>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</si>
  <si>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</si>
  <si>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</si>
  <si>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</si>
  <si>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</si>
  <si>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</si>
  <si>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</si>
  <si>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</si>
  <si>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</si>
  <si>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</si>
  <si>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</si>
  <si>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</si>
  <si>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</si>
  <si>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</si>
  <si>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</si>
  <si>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</si>
  <si>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</si>
  <si>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</si>
  <si>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</si>
  <si>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</si>
  <si>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</si>
  <si>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</si>
  <si>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</si>
  <si>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</si>
  <si>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</si>
  <si>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</si>
  <si>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</si>
  <si>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</si>
  <si>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</si>
  <si>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</si>
  <si>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</si>
  <si>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</si>
  <si>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</si>
  <si>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</si>
  <si>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</si>
  <si>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</si>
  <si>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</si>
  <si>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</si>
  <si>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</si>
  <si>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</si>
  <si>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</si>
  <si>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</si>
  <si>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</si>
  <si>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</si>
  <si>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</si>
  <si>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</si>
  <si>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</si>
  <si>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</si>
  <si>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</si>
  <si>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</si>
  <si>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</si>
  <si>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</si>
  <si>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</si>
  <si>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</si>
  <si>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</si>
  <si>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</si>
  <si>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</si>
  <si>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</si>
  <si>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</si>
  <si>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</si>
  <si>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</si>
  <si>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</si>
  <si>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</si>
  <si>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</si>
  <si>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</si>
  <si>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</si>
  <si>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</si>
  <si>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</si>
  <si>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</si>
  <si>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</si>
  <si>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</si>
  <si>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</si>
  <si>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</si>
  <si>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</si>
  <si>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</si>
  <si>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</si>
  <si>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</si>
  <si>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</si>
  <si>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ROBERT CAMPBELL</t>
  </si>
  <si>
    <t>Melissa Damm</t>
  </si>
  <si>
    <t>GARY LIVINGSTON</t>
  </si>
  <si>
    <t>Joni Murphy</t>
  </si>
  <si>
    <t>joni.murphy@providence.org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</si>
  <si>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</si>
  <si>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</si>
  <si>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</si>
  <si>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</si>
  <si>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</si>
  <si>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</si>
  <si>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</si>
  <si>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</si>
  <si>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</si>
  <si>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</si>
  <si>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</si>
  <si>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</si>
  <si>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</si>
  <si>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</si>
  <si>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</si>
  <si>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</si>
  <si>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</si>
  <si>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</si>
  <si>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</si>
  <si>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</si>
  <si>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</si>
  <si>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</si>
  <si>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</si>
  <si>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</si>
  <si>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</si>
  <si>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</si>
  <si>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</si>
  <si>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</si>
  <si>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</si>
  <si>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</si>
  <si>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</si>
  <si>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</si>
  <si>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</si>
  <si>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</si>
  <si>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</si>
  <si>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</si>
  <si>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</si>
  <si>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</si>
  <si>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</si>
  <si>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</si>
  <si>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</si>
  <si>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</si>
  <si>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</si>
  <si>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</si>
  <si>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</si>
  <si>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</si>
  <si>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</si>
  <si>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</si>
  <si>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</si>
  <si>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</si>
  <si>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</si>
  <si>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</si>
  <si>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</si>
  <si>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</si>
  <si>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</si>
  <si>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</si>
  <si>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</si>
  <si>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</si>
  <si>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</si>
  <si>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</si>
  <si>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</si>
  <si>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</si>
  <si>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</si>
  <si>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</si>
  <si>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</si>
  <si>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</si>
  <si>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</si>
  <si>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</si>
  <si>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</si>
  <si>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</si>
  <si>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</si>
  <si>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</si>
  <si>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</si>
  <si>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</si>
  <si>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</si>
  <si>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</si>
  <si>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</si>
  <si>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</si>
  <si>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</si>
  <si>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</si>
  <si>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</si>
  <si>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</si>
  <si>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</si>
  <si>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</si>
  <si>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</si>
  <si>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</si>
  <si>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</si>
  <si>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</si>
  <si>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</si>
  <si>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</si>
  <si>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</si>
  <si>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</si>
  <si>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</si>
  <si>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</si>
  <si>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</si>
  <si>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</si>
  <si>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</si>
  <si>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</si>
  <si>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</si>
  <si>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</si>
  <si>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</si>
  <si>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</si>
  <si>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</si>
  <si>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</si>
  <si>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</si>
  <si>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</si>
  <si>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</si>
  <si>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</si>
  <si>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</si>
  <si>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</si>
  <si>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</si>
  <si>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</si>
  <si>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</si>
  <si>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</si>
  <si>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</si>
  <si>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</si>
  <si>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</si>
  <si>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</si>
  <si>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</si>
  <si>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</si>
  <si>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</si>
  <si>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</si>
  <si>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</si>
  <si>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</si>
  <si>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</si>
  <si>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</si>
  <si>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</si>
  <si>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</si>
  <si>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</si>
  <si>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</si>
  <si>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</si>
  <si>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</si>
  <si>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</si>
  <si>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</si>
  <si>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</si>
  <si>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</si>
  <si>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</si>
  <si>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</si>
  <si>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</si>
  <si>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</si>
  <si>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</si>
  <si>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</si>
  <si>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</si>
  <si>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</si>
  <si>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</si>
  <si>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</si>
  <si>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</si>
  <si>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</si>
  <si>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</si>
  <si>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</si>
  <si>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</si>
  <si>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</si>
  <si>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</si>
  <si>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</si>
  <si>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</si>
  <si>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</si>
  <si>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</si>
  <si>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</si>
  <si>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</si>
  <si>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</si>
  <si>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</si>
  <si>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</si>
  <si>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</si>
  <si>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</si>
  <si>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</si>
  <si>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</si>
  <si>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</si>
  <si>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</si>
  <si>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</si>
  <si>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</si>
  <si>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</si>
  <si>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</si>
  <si>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</si>
  <si>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</si>
  <si>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</si>
  <si>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</si>
  <si>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</si>
  <si>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</si>
  <si>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</si>
  <si>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</si>
  <si>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</si>
  <si>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</si>
  <si>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</si>
  <si>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</si>
  <si>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</si>
  <si>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</si>
  <si>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</si>
  <si>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</si>
  <si>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</si>
  <si>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</si>
  <si>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</si>
  <si>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</si>
  <si>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</si>
  <si>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</si>
  <si>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</si>
  <si>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</si>
  <si>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</si>
  <si>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</si>
  <si>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</si>
  <si>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</si>
  <si>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</si>
  <si>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</si>
  <si>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</si>
  <si>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</si>
  <si>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</si>
  <si>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</si>
  <si>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</si>
  <si>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</si>
  <si>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</si>
  <si>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</si>
  <si>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</si>
  <si>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</si>
  <si>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</si>
  <si>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</si>
  <si>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</si>
  <si>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</si>
  <si>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</si>
  <si>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</si>
  <si>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</si>
  <si>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</si>
  <si>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</si>
  <si>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</si>
  <si>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</si>
  <si>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</si>
  <si>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</si>
  <si>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</si>
  <si>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</si>
  <si>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</si>
  <si>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</si>
  <si>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</si>
  <si>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</si>
  <si>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</si>
  <si>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</si>
  <si>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</si>
  <si>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</si>
  <si>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</si>
  <si>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</si>
  <si>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</si>
  <si>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</si>
  <si>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</si>
  <si>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</si>
  <si>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</si>
  <si>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</si>
  <si>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</si>
  <si>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</si>
  <si>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</si>
  <si>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</si>
  <si>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</si>
  <si>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</si>
  <si>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</si>
  <si>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</si>
  <si>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</si>
  <si>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</si>
  <si>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</si>
  <si>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</si>
  <si>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</si>
  <si>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</si>
  <si>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</si>
  <si>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</si>
  <si>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</si>
  <si>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</si>
  <si>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</si>
  <si>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</si>
  <si>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</si>
  <si>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</si>
  <si>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</si>
  <si>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</si>
  <si>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</si>
  <si>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</si>
  <si>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</si>
  <si>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</si>
  <si>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</si>
  <si>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</si>
  <si>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</si>
  <si>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</si>
  <si>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</si>
  <si>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</si>
  <si>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</si>
  <si>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</si>
  <si>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</si>
  <si>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</si>
  <si>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</si>
  <si>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</si>
  <si>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</si>
  <si>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</si>
  <si>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</si>
  <si>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</si>
  <si>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</si>
  <si>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</si>
  <si>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</si>
  <si>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</si>
  <si>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</si>
  <si>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</si>
  <si>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</si>
  <si>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</si>
  <si>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</si>
  <si>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</si>
  <si>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</si>
  <si>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</si>
  <si>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</si>
  <si>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</si>
  <si>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</si>
  <si>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</si>
  <si>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</si>
  <si>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</si>
  <si>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Nathan Louvier</t>
  </si>
  <si>
    <t>Nathan.louvier@providence.org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</si>
</sst>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indexed="12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6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26" fillId="0" borderId="42" xfId="0" applyFont="1" applyBorder="1" applyProtection="1">
      <protection locked="0"/>
    </xf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26" fillId="31" borderId="42" xfId="0" applyFont="1" applyFill="1" applyBorder="1" applyProtection="1">
      <protection locked="0"/>
    </xf>
    <xf numFmtId="0" fontId="11" fillId="30" borderId="0" xfId="630" applyNumberFormat="1" applyFont="1" applyFill="1" applyAlignment="1" applyProtection="1">
      <alignment vertical="top"/>
      <protection locked="0"/>
    </xf>
    <xf numFmtId="41" fontId="26" fillId="32" borderId="42" xfId="0" applyNumberFormat="1" applyFont="1" applyFill="1" applyBorder="1" applyProtection="1">
      <protection locked="0"/>
    </xf>
    <xf numFmtId="38" fontId="26" fillId="32" borderId="42" xfId="0" applyNumberFormat="1" applyFont="1" applyFill="1" applyBorder="1" applyProtection="1">
      <protection locked="0"/>
    </xf>
    <xf numFmtId="38" fontId="26" fillId="0" borderId="42" xfId="0" applyNumberFormat="1" applyFont="1" applyBorder="1" applyProtection="1">
      <protection locked="0"/>
    </xf>
    <xf numFmtId="38" fontId="52" fillId="32" borderId="42" xfId="0" applyNumberFormat="1" applyFont="1" applyFill="1" applyBorder="1" applyProtection="1">
      <protection locked="0"/>
    </xf>
    <xf numFmtId="0" fontId="27" fillId="0" borderId="0" xfId="0" applyNumberFormat="1" applyFon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03" transitionEvaluation="1" transitionEntry="1" codeName="Sheet1">
    <tabColor rgb="FF92D050"/>
    <pageSetUpPr autoPageBreaks="0" fitToPage="1"/>
  </sheetPr>
  <dimension ref="A1:CF716"/>
  <sheetViews>
    <sheetView tabSelected="1" topLeftCell="A103" zoomScaleNormal="100" workbookViewId="0">
      <selection activeCell="C111" sqref="C11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2760533</v>
      </c>
      <c r="C47" s="273">
        <v>0</v>
      </c>
      <c r="D47" s="273">
        <v>0</v>
      </c>
      <c r="E47" s="273">
        <v>176967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24504</v>
      </c>
      <c r="Q47" s="273">
        <v>0</v>
      </c>
      <c r="R47" s="273">
        <v>0</v>
      </c>
      <c r="S47" s="273">
        <v>97</v>
      </c>
      <c r="T47" s="273">
        <v>0</v>
      </c>
      <c r="U47" s="273">
        <v>57891</v>
      </c>
      <c r="V47" s="273">
        <v>0</v>
      </c>
      <c r="W47" s="273">
        <v>0</v>
      </c>
      <c r="X47" s="273">
        <v>0</v>
      </c>
      <c r="Y47" s="273">
        <v>80676</v>
      </c>
      <c r="Z47" s="273">
        <v>0</v>
      </c>
      <c r="AA47" s="273">
        <v>0</v>
      </c>
      <c r="AB47" s="273">
        <v>29902</v>
      </c>
      <c r="AC47" s="273">
        <v>61050</v>
      </c>
      <c r="AD47" s="273">
        <v>0</v>
      </c>
      <c r="AE47" s="273">
        <v>165041</v>
      </c>
      <c r="AF47" s="273">
        <v>0</v>
      </c>
      <c r="AG47" s="273">
        <v>116564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20505</v>
      </c>
      <c r="AZ47" s="273">
        <v>0</v>
      </c>
      <c r="BA47" s="273">
        <v>0</v>
      </c>
      <c r="BB47" s="273">
        <v>7702</v>
      </c>
      <c r="BC47" s="273">
        <v>0</v>
      </c>
      <c r="BD47" s="273">
        <v>0</v>
      </c>
      <c r="BE47" s="273">
        <v>56850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14945</v>
      </c>
      <c r="BO47" s="273">
        <v>1777446</v>
      </c>
      <c r="BP47" s="273">
        <v>0</v>
      </c>
      <c r="BQ47" s="273">
        <v>0</v>
      </c>
      <c r="BR47" s="273">
        <v>0</v>
      </c>
      <c r="BS47" s="273">
        <v>0</v>
      </c>
      <c r="BT47" s="273">
        <v>21534</v>
      </c>
      <c r="BU47" s="273">
        <v>0</v>
      </c>
      <c r="BV47" s="273">
        <v>0</v>
      </c>
      <c r="BW47" s="273">
        <v>0</v>
      </c>
      <c r="BX47" s="273">
        <v>0</v>
      </c>
      <c r="BY47" s="273">
        <v>94805</v>
      </c>
      <c r="BZ47" s="273">
        <v>0</v>
      </c>
      <c r="CA47" s="273">
        <v>10624</v>
      </c>
      <c r="CB47" s="273">
        <v>0</v>
      </c>
      <c r="CC47" s="273">
        <v>43431</v>
      </c>
      <c r="CD47" s="16"/>
      <c r="CE47" s="25">
        <f>SUM(C47:CC47)</f>
        <v>2760534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2760533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296272</v>
      </c>
      <c r="C51" s="273">
        <v>0</v>
      </c>
      <c r="D51" s="273">
        <v>0</v>
      </c>
      <c r="E51" s="273">
        <v>8948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3754</v>
      </c>
      <c r="L51" s="273">
        <v>0</v>
      </c>
      <c r="M51" s="273">
        <v>0</v>
      </c>
      <c r="N51" s="273">
        <v>0</v>
      </c>
      <c r="O51" s="273">
        <v>0</v>
      </c>
      <c r="P51" s="273">
        <v>6666</v>
      </c>
      <c r="Q51" s="273">
        <v>0</v>
      </c>
      <c r="R51" s="273">
        <v>0</v>
      </c>
      <c r="S51" s="273">
        <v>0</v>
      </c>
      <c r="T51" s="273">
        <v>0</v>
      </c>
      <c r="U51" s="273">
        <v>20264</v>
      </c>
      <c r="V51" s="273">
        <v>0</v>
      </c>
      <c r="W51" s="273">
        <v>0</v>
      </c>
      <c r="X51" s="273">
        <v>0</v>
      </c>
      <c r="Y51" s="273">
        <v>95376</v>
      </c>
      <c r="Z51" s="273">
        <v>0</v>
      </c>
      <c r="AA51" s="273">
        <v>0</v>
      </c>
      <c r="AB51" s="273">
        <v>5222</v>
      </c>
      <c r="AC51" s="273">
        <v>2565</v>
      </c>
      <c r="AD51" s="273">
        <v>0</v>
      </c>
      <c r="AE51" s="273">
        <v>1180</v>
      </c>
      <c r="AF51" s="273">
        <v>0</v>
      </c>
      <c r="AG51" s="273">
        <v>28115</v>
      </c>
      <c r="AH51" s="273">
        <v>0</v>
      </c>
      <c r="AI51" s="273">
        <v>0</v>
      </c>
      <c r="AJ51" s="273">
        <v>450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3684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34214</v>
      </c>
      <c r="BF51" s="273">
        <v>0</v>
      </c>
      <c r="BG51" s="273">
        <v>0</v>
      </c>
      <c r="BH51" s="273">
        <v>4015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62145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19674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296272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296272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1734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/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0</v>
      </c>
      <c r="D60" s="277">
        <v>0</v>
      </c>
      <c r="E60" s="277">
        <v>17.55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0.09</v>
      </c>
      <c r="Q60" s="274">
        <v>0</v>
      </c>
      <c r="R60" s="274">
        <v>0</v>
      </c>
      <c r="S60" s="278">
        <v>0</v>
      </c>
      <c r="T60" s="278">
        <v>1.03</v>
      </c>
      <c r="U60" s="279">
        <v>6.72</v>
      </c>
      <c r="V60" s="274">
        <v>0</v>
      </c>
      <c r="W60" s="274">
        <v>0</v>
      </c>
      <c r="X60" s="274">
        <v>0</v>
      </c>
      <c r="Y60" s="274">
        <v>8.4700000000000006</v>
      </c>
      <c r="Z60" s="274">
        <v>0</v>
      </c>
      <c r="AA60" s="274">
        <v>0</v>
      </c>
      <c r="AB60" s="278">
        <v>4.18</v>
      </c>
      <c r="AC60" s="274">
        <v>6.19</v>
      </c>
      <c r="AD60" s="274">
        <v>0</v>
      </c>
      <c r="AE60" s="274">
        <v>9.99</v>
      </c>
      <c r="AF60" s="274">
        <v>0</v>
      </c>
      <c r="AG60" s="274">
        <v>14.95</v>
      </c>
      <c r="AH60" s="274">
        <v>0</v>
      </c>
      <c r="AI60" s="274">
        <v>0</v>
      </c>
      <c r="AJ60" s="274">
        <v>0.34</v>
      </c>
      <c r="AK60" s="274">
        <v>0</v>
      </c>
      <c r="AL60" s="274">
        <v>0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</v>
      </c>
      <c r="AW60" s="278">
        <v>0</v>
      </c>
      <c r="AX60" s="278">
        <v>0</v>
      </c>
      <c r="AY60" s="274">
        <v>4.72</v>
      </c>
      <c r="AZ60" s="274">
        <v>0</v>
      </c>
      <c r="BA60" s="278">
        <v>0</v>
      </c>
      <c r="BB60" s="278">
        <v>1.1100000000000001</v>
      </c>
      <c r="BC60" s="278">
        <v>0</v>
      </c>
      <c r="BD60" s="278">
        <v>0</v>
      </c>
      <c r="BE60" s="274">
        <v>9.83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1.52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2.46</v>
      </c>
      <c r="BU60" s="278">
        <v>0</v>
      </c>
      <c r="BV60" s="278">
        <v>0</v>
      </c>
      <c r="BW60" s="278">
        <v>0</v>
      </c>
      <c r="BX60" s="278">
        <v>0</v>
      </c>
      <c r="BY60" s="278">
        <v>5.87</v>
      </c>
      <c r="BZ60" s="278">
        <v>0</v>
      </c>
      <c r="CA60" s="278">
        <v>1.1399999999999999</v>
      </c>
      <c r="CB60" s="278">
        <v>0</v>
      </c>
      <c r="CC60" s="278">
        <v>0</v>
      </c>
      <c r="CD60" s="209" t="s">
        <v>247</v>
      </c>
      <c r="CE60" s="227">
        <f t="shared" ref="CE60:CE68" si="6">SUM(C60:CD60)</f>
        <v>96.16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1681238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8456</v>
      </c>
      <c r="Q61" s="275">
        <v>0</v>
      </c>
      <c r="R61" s="275">
        <v>0</v>
      </c>
      <c r="S61" s="280">
        <v>0</v>
      </c>
      <c r="T61" s="280">
        <v>114267</v>
      </c>
      <c r="U61" s="276">
        <v>555173</v>
      </c>
      <c r="V61" s="275">
        <v>0</v>
      </c>
      <c r="W61" s="275">
        <v>0</v>
      </c>
      <c r="X61" s="275">
        <v>0</v>
      </c>
      <c r="Y61" s="275">
        <v>722947</v>
      </c>
      <c r="Z61" s="275">
        <v>0</v>
      </c>
      <c r="AA61" s="275">
        <v>0</v>
      </c>
      <c r="AB61" s="281">
        <v>530558</v>
      </c>
      <c r="AC61" s="275">
        <v>538035</v>
      </c>
      <c r="AD61" s="275">
        <v>0</v>
      </c>
      <c r="AE61" s="275">
        <v>1060235</v>
      </c>
      <c r="AF61" s="275">
        <v>0</v>
      </c>
      <c r="AG61" s="275">
        <v>1456902</v>
      </c>
      <c r="AH61" s="275">
        <v>0</v>
      </c>
      <c r="AI61" s="275">
        <v>0</v>
      </c>
      <c r="AJ61" s="275">
        <v>44908</v>
      </c>
      <c r="AK61" s="275">
        <v>0</v>
      </c>
      <c r="AL61" s="275">
        <v>0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0</v>
      </c>
      <c r="AX61" s="280">
        <v>0</v>
      </c>
      <c r="AY61" s="275">
        <v>245250</v>
      </c>
      <c r="AZ61" s="275">
        <v>0</v>
      </c>
      <c r="BA61" s="280">
        <v>0</v>
      </c>
      <c r="BB61" s="280">
        <v>100254</v>
      </c>
      <c r="BC61" s="280">
        <v>0</v>
      </c>
      <c r="BD61" s="280">
        <v>0</v>
      </c>
      <c r="BE61" s="275">
        <v>568035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164327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178694</v>
      </c>
      <c r="BU61" s="280">
        <v>0</v>
      </c>
      <c r="BV61" s="280">
        <v>0</v>
      </c>
      <c r="BW61" s="280">
        <v>0</v>
      </c>
      <c r="BX61" s="280">
        <v>0</v>
      </c>
      <c r="BY61" s="280">
        <v>849086</v>
      </c>
      <c r="BZ61" s="280">
        <v>0</v>
      </c>
      <c r="CA61" s="280">
        <v>128627</v>
      </c>
      <c r="CB61" s="280">
        <v>0</v>
      </c>
      <c r="CC61" s="280">
        <v>0</v>
      </c>
      <c r="CD61" s="24" t="s">
        <v>247</v>
      </c>
      <c r="CE61" s="25">
        <f t="shared" si="6"/>
        <v>8946992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176967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24504</v>
      </c>
      <c r="Q62" s="25">
        <f t="shared" si="7"/>
        <v>0</v>
      </c>
      <c r="R62" s="25">
        <f t="shared" si="7"/>
        <v>0</v>
      </c>
      <c r="S62" s="25">
        <f t="shared" si="7"/>
        <v>97</v>
      </c>
      <c r="T62" s="25">
        <f t="shared" si="7"/>
        <v>0</v>
      </c>
      <c r="U62" s="25">
        <f t="shared" si="7"/>
        <v>57891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80676</v>
      </c>
      <c r="Z62" s="25">
        <f t="shared" si="7"/>
        <v>0</v>
      </c>
      <c r="AA62" s="25">
        <f t="shared" si="7"/>
        <v>0</v>
      </c>
      <c r="AB62" s="25">
        <f t="shared" si="7"/>
        <v>29902</v>
      </c>
      <c r="AC62" s="25">
        <f t="shared" si="7"/>
        <v>61050</v>
      </c>
      <c r="AD62" s="25">
        <f t="shared" si="7"/>
        <v>0</v>
      </c>
      <c r="AE62" s="25">
        <f t="shared" si="7"/>
        <v>165041</v>
      </c>
      <c r="AF62" s="25">
        <f t="shared" si="7"/>
        <v>0</v>
      </c>
      <c r="AG62" s="25">
        <f t="shared" si="7"/>
        <v>116564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20505</v>
      </c>
      <c r="AZ62" s="25">
        <f t="shared" si="8"/>
        <v>0</v>
      </c>
      <c r="BA62" s="25">
        <f t="shared" si="8"/>
        <v>0</v>
      </c>
      <c r="BB62" s="25">
        <f t="shared" si="8"/>
        <v>7702</v>
      </c>
      <c r="BC62" s="25">
        <f t="shared" si="8"/>
        <v>0</v>
      </c>
      <c r="BD62" s="25">
        <f t="shared" si="8"/>
        <v>0</v>
      </c>
      <c r="BE62" s="25">
        <f t="shared" si="8"/>
        <v>56850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14945</v>
      </c>
      <c r="BO62" s="25">
        <f t="shared" ref="BO62:CC62" si="9">ROUND(BO47+BO48,0)</f>
        <v>1777446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21534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94805</v>
      </c>
      <c r="BZ62" s="25">
        <f t="shared" si="9"/>
        <v>0</v>
      </c>
      <c r="CA62" s="25">
        <f t="shared" si="9"/>
        <v>10624</v>
      </c>
      <c r="CB62" s="25">
        <f t="shared" si="9"/>
        <v>0</v>
      </c>
      <c r="CC62" s="25">
        <f t="shared" si="9"/>
        <v>43431</v>
      </c>
      <c r="CD62" s="24" t="s">
        <v>247</v>
      </c>
      <c r="CE62" s="25">
        <f t="shared" si="6"/>
        <v>2760534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0</v>
      </c>
      <c r="S63" s="280">
        <v>0</v>
      </c>
      <c r="T63" s="280">
        <v>0</v>
      </c>
      <c r="U63" s="276">
        <v>9161.42</v>
      </c>
      <c r="V63" s="275">
        <v>0</v>
      </c>
      <c r="W63" s="275">
        <v>0</v>
      </c>
      <c r="X63" s="275">
        <v>0</v>
      </c>
      <c r="Y63" s="275">
        <v>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1549974.37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150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6290.04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464345.72</v>
      </c>
      <c r="BX63" s="280">
        <v>0</v>
      </c>
      <c r="BY63" s="280">
        <v>2400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2032321.55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105393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5">
        <v>24507</v>
      </c>
      <c r="Q64" s="275">
        <v>0</v>
      </c>
      <c r="R64" s="275">
        <v>0</v>
      </c>
      <c r="S64" s="280">
        <v>-61088</v>
      </c>
      <c r="T64" s="280">
        <v>33</v>
      </c>
      <c r="U64" s="276">
        <v>291781</v>
      </c>
      <c r="V64" s="275">
        <v>0</v>
      </c>
      <c r="W64" s="275">
        <v>0</v>
      </c>
      <c r="X64" s="275">
        <v>0</v>
      </c>
      <c r="Y64" s="275">
        <v>59521</v>
      </c>
      <c r="Z64" s="275">
        <v>0</v>
      </c>
      <c r="AA64" s="275">
        <v>0</v>
      </c>
      <c r="AB64" s="281">
        <v>781708</v>
      </c>
      <c r="AC64" s="275">
        <v>55460</v>
      </c>
      <c r="AD64" s="275">
        <v>0</v>
      </c>
      <c r="AE64" s="275">
        <v>20405</v>
      </c>
      <c r="AF64" s="275">
        <v>0</v>
      </c>
      <c r="AG64" s="275">
        <v>167982</v>
      </c>
      <c r="AH64" s="275">
        <v>0</v>
      </c>
      <c r="AI64" s="275">
        <v>0</v>
      </c>
      <c r="AJ64" s="275">
        <v>5977</v>
      </c>
      <c r="AK64" s="275">
        <v>0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0</v>
      </c>
      <c r="AY64" s="275">
        <v>21123</v>
      </c>
      <c r="AZ64" s="275">
        <v>0</v>
      </c>
      <c r="BA64" s="280">
        <v>424</v>
      </c>
      <c r="BB64" s="280">
        <v>0</v>
      </c>
      <c r="BC64" s="280">
        <v>0</v>
      </c>
      <c r="BD64" s="280">
        <v>-76</v>
      </c>
      <c r="BE64" s="275">
        <v>55974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2442</v>
      </c>
      <c r="BO64" s="280">
        <v>5442</v>
      </c>
      <c r="BP64" s="280">
        <v>0</v>
      </c>
      <c r="BQ64" s="280">
        <v>0</v>
      </c>
      <c r="BR64" s="280">
        <v>0</v>
      </c>
      <c r="BS64" s="280">
        <v>0</v>
      </c>
      <c r="BT64" s="280">
        <v>1471</v>
      </c>
      <c r="BU64" s="280">
        <v>0</v>
      </c>
      <c r="BV64" s="280">
        <v>0</v>
      </c>
      <c r="BW64" s="280">
        <v>0</v>
      </c>
      <c r="BX64" s="280">
        <v>0</v>
      </c>
      <c r="BY64" s="280">
        <v>1383</v>
      </c>
      <c r="BZ64" s="280">
        <v>0</v>
      </c>
      <c r="CA64" s="280">
        <v>1215</v>
      </c>
      <c r="CB64" s="280">
        <v>0</v>
      </c>
      <c r="CC64" s="280">
        <v>0</v>
      </c>
      <c r="CD64" s="24" t="s">
        <v>247</v>
      </c>
      <c r="CE64" s="25">
        <f t="shared" si="6"/>
        <v>1541077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2592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4</v>
      </c>
      <c r="L66" s="273">
        <v>0</v>
      </c>
      <c r="M66" s="273">
        <v>0</v>
      </c>
      <c r="N66" s="273">
        <v>0</v>
      </c>
      <c r="O66" s="273">
        <v>34</v>
      </c>
      <c r="P66" s="275">
        <v>35</v>
      </c>
      <c r="Q66" s="275">
        <v>0</v>
      </c>
      <c r="R66" s="275">
        <v>0</v>
      </c>
      <c r="S66" s="280">
        <v>4126</v>
      </c>
      <c r="T66" s="280">
        <v>141</v>
      </c>
      <c r="U66" s="276">
        <v>245205</v>
      </c>
      <c r="V66" s="275">
        <v>0</v>
      </c>
      <c r="W66" s="275">
        <v>0</v>
      </c>
      <c r="X66" s="275">
        <v>0</v>
      </c>
      <c r="Y66" s="275">
        <v>383325</v>
      </c>
      <c r="Z66" s="275">
        <v>0</v>
      </c>
      <c r="AA66" s="275">
        <v>0</v>
      </c>
      <c r="AB66" s="281">
        <v>25299</v>
      </c>
      <c r="AC66" s="275">
        <v>1959</v>
      </c>
      <c r="AD66" s="275">
        <v>0</v>
      </c>
      <c r="AE66" s="275">
        <v>1688</v>
      </c>
      <c r="AF66" s="275">
        <v>0</v>
      </c>
      <c r="AG66" s="275">
        <v>57153</v>
      </c>
      <c r="AH66" s="275">
        <v>0</v>
      </c>
      <c r="AI66" s="275">
        <v>0</v>
      </c>
      <c r="AJ66" s="275">
        <v>159</v>
      </c>
      <c r="AK66" s="275">
        <v>0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0</v>
      </c>
      <c r="AX66" s="280">
        <v>0</v>
      </c>
      <c r="AY66" s="275">
        <v>182902</v>
      </c>
      <c r="AZ66" s="275">
        <v>0</v>
      </c>
      <c r="BA66" s="280">
        <v>24494</v>
      </c>
      <c r="BB66" s="280">
        <v>9198</v>
      </c>
      <c r="BC66" s="280">
        <v>0</v>
      </c>
      <c r="BD66" s="280">
        <v>0</v>
      </c>
      <c r="BE66" s="275">
        <v>73439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23590</v>
      </c>
      <c r="BO66" s="280">
        <v>817</v>
      </c>
      <c r="BP66" s="280">
        <v>0</v>
      </c>
      <c r="BQ66" s="280">
        <v>0</v>
      </c>
      <c r="BR66" s="280">
        <v>0</v>
      </c>
      <c r="BS66" s="280">
        <v>73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334231</v>
      </c>
      <c r="BZ66" s="280">
        <v>0</v>
      </c>
      <c r="CA66" s="280">
        <v>12318</v>
      </c>
      <c r="CB66" s="280">
        <v>0</v>
      </c>
      <c r="CC66" s="280">
        <v>0</v>
      </c>
      <c r="CD66" s="24" t="s">
        <v>247</v>
      </c>
      <c r="CE66" s="25">
        <f t="shared" si="6"/>
        <v>1382782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8948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3754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6666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20264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95376</v>
      </c>
      <c r="Z67" s="25">
        <f t="shared" si="10"/>
        <v>0</v>
      </c>
      <c r="AA67" s="25">
        <f t="shared" si="10"/>
        <v>0</v>
      </c>
      <c r="AB67" s="25">
        <f t="shared" si="10"/>
        <v>5222</v>
      </c>
      <c r="AC67" s="25">
        <f t="shared" si="10"/>
        <v>2565</v>
      </c>
      <c r="AD67" s="25">
        <f t="shared" si="10"/>
        <v>0</v>
      </c>
      <c r="AE67" s="25">
        <f t="shared" si="10"/>
        <v>1180</v>
      </c>
      <c r="AF67" s="25">
        <f t="shared" si="10"/>
        <v>0</v>
      </c>
      <c r="AG67" s="25">
        <f t="shared" si="10"/>
        <v>28115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450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3684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34214</v>
      </c>
      <c r="BF67" s="25">
        <f t="shared" si="11"/>
        <v>0</v>
      </c>
      <c r="BG67" s="25">
        <f t="shared" si="11"/>
        <v>0</v>
      </c>
      <c r="BH67" s="25">
        <f t="shared" si="11"/>
        <v>4015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62145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19674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296272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3191</v>
      </c>
      <c r="V68" s="275">
        <v>0</v>
      </c>
      <c r="W68" s="275">
        <v>0</v>
      </c>
      <c r="X68" s="275">
        <v>0</v>
      </c>
      <c r="Y68" s="275">
        <v>43489</v>
      </c>
      <c r="Z68" s="275">
        <v>0</v>
      </c>
      <c r="AA68" s="275">
        <v>0</v>
      </c>
      <c r="AB68" s="281">
        <v>59749</v>
      </c>
      <c r="AC68" s="275">
        <v>0</v>
      </c>
      <c r="AD68" s="275">
        <v>0</v>
      </c>
      <c r="AE68" s="275">
        <v>0</v>
      </c>
      <c r="AF68" s="275">
        <v>0</v>
      </c>
      <c r="AG68" s="275">
        <v>0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569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f t="shared" si="6"/>
        <v>106998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643700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2900</v>
      </c>
      <c r="Q69" s="25">
        <f t="shared" si="13"/>
        <v>0</v>
      </c>
      <c r="R69" s="25">
        <f t="shared" si="13"/>
        <v>0</v>
      </c>
      <c r="S69" s="25">
        <f t="shared" si="13"/>
        <v>2202</v>
      </c>
      <c r="T69" s="25">
        <f t="shared" si="13"/>
        <v>36280</v>
      </c>
      <c r="U69" s="25">
        <f t="shared" si="13"/>
        <v>239247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407015</v>
      </c>
      <c r="Z69" s="25">
        <f t="shared" si="13"/>
        <v>0</v>
      </c>
      <c r="AA69" s="25">
        <f t="shared" si="13"/>
        <v>0</v>
      </c>
      <c r="AB69" s="25">
        <f t="shared" si="13"/>
        <v>186379</v>
      </c>
      <c r="AC69" s="25">
        <f t="shared" si="13"/>
        <v>173147</v>
      </c>
      <c r="AD69" s="25">
        <f t="shared" si="13"/>
        <v>0</v>
      </c>
      <c r="AE69" s="25">
        <f t="shared" si="13"/>
        <v>340304</v>
      </c>
      <c r="AF69" s="25">
        <f t="shared" si="13"/>
        <v>0</v>
      </c>
      <c r="AG69" s="25">
        <f t="shared" si="13"/>
        <v>739678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141604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89720</v>
      </c>
      <c r="AZ69" s="25">
        <f t="shared" si="14"/>
        <v>0</v>
      </c>
      <c r="BA69" s="25">
        <f t="shared" si="14"/>
        <v>61986</v>
      </c>
      <c r="BB69" s="25">
        <f t="shared" si="14"/>
        <v>31831</v>
      </c>
      <c r="BC69" s="25">
        <f t="shared" si="14"/>
        <v>0</v>
      </c>
      <c r="BD69" s="25">
        <f t="shared" si="14"/>
        <v>0</v>
      </c>
      <c r="BE69" s="25">
        <f t="shared" si="14"/>
        <v>588878</v>
      </c>
      <c r="BF69" s="25">
        <f t="shared" si="14"/>
        <v>0</v>
      </c>
      <c r="BG69" s="25">
        <f t="shared" si="14"/>
        <v>620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129442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1950</v>
      </c>
      <c r="BT69" s="25">
        <f t="shared" si="15"/>
        <v>60153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249120</v>
      </c>
      <c r="BZ69" s="25">
        <f t="shared" si="15"/>
        <v>0</v>
      </c>
      <c r="CA69" s="25">
        <f t="shared" si="15"/>
        <v>41331</v>
      </c>
      <c r="CB69" s="25">
        <f t="shared" si="15"/>
        <v>0</v>
      </c>
      <c r="CC69" s="25">
        <f t="shared" si="15"/>
        <v>536402</v>
      </c>
      <c r="CD69" s="25">
        <f t="shared" si="15"/>
        <v>0</v>
      </c>
      <c r="CE69" s="25">
        <f t="shared" si="15"/>
        <v>4703889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371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215</v>
      </c>
      <c r="Q70" s="282">
        <v>0</v>
      </c>
      <c r="R70" s="282">
        <v>0</v>
      </c>
      <c r="S70" s="282">
        <v>0</v>
      </c>
      <c r="T70" s="282">
        <v>0</v>
      </c>
      <c r="U70" s="282">
        <v>49100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208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49894</v>
      </c>
    </row>
    <row r="71" spans="1:83" x14ac:dyDescent="0.25">
      <c r="A71" s="26" t="s">
        <v>270</v>
      </c>
      <c r="B71" s="27"/>
      <c r="C71" s="282">
        <v>0</v>
      </c>
      <c r="D71" s="282">
        <v>0</v>
      </c>
      <c r="E71" s="282">
        <v>84312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149771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206492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8895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-28574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420896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728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790</v>
      </c>
      <c r="AC72" s="282">
        <v>1625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70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620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27723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31556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314054</v>
      </c>
      <c r="CD73" s="282">
        <v>0</v>
      </c>
      <c r="CE73" s="25">
        <f t="shared" si="16"/>
        <v>314054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61528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61528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0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9237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2202</v>
      </c>
      <c r="T77" s="282">
        <v>0</v>
      </c>
      <c r="U77" s="282">
        <v>16467</v>
      </c>
      <c r="V77" s="282">
        <v>0</v>
      </c>
      <c r="W77" s="282">
        <v>0</v>
      </c>
      <c r="X77" s="282">
        <v>0</v>
      </c>
      <c r="Y77" s="282">
        <v>27622</v>
      </c>
      <c r="Z77" s="282">
        <v>0</v>
      </c>
      <c r="AA77" s="282">
        <v>0</v>
      </c>
      <c r="AB77" s="282">
        <v>16557</v>
      </c>
      <c r="AC77" s="282">
        <v>0</v>
      </c>
      <c r="AD77" s="282">
        <v>0</v>
      </c>
      <c r="AE77" s="282">
        <v>0</v>
      </c>
      <c r="AF77" s="282">
        <v>0</v>
      </c>
      <c r="AG77" s="282">
        <v>2514</v>
      </c>
      <c r="AH77" s="282">
        <v>0</v>
      </c>
      <c r="AI77" s="282">
        <v>0</v>
      </c>
      <c r="AJ77" s="282">
        <v>127346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2888</v>
      </c>
      <c r="AZ77" s="282">
        <v>0</v>
      </c>
      <c r="BA77" s="282">
        <v>458</v>
      </c>
      <c r="BB77" s="282">
        <v>0</v>
      </c>
      <c r="BC77" s="282">
        <v>0</v>
      </c>
      <c r="BD77" s="282">
        <v>0</v>
      </c>
      <c r="BE77" s="282">
        <v>137209</v>
      </c>
      <c r="BF77" s="282">
        <v>0</v>
      </c>
      <c r="BG77" s="282">
        <v>-95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5381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347786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533793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2685</v>
      </c>
      <c r="Q78" s="282">
        <v>0</v>
      </c>
      <c r="R78" s="282">
        <v>0</v>
      </c>
      <c r="S78" s="282">
        <v>0</v>
      </c>
      <c r="T78" s="282">
        <v>36280</v>
      </c>
      <c r="U78" s="282">
        <v>176268</v>
      </c>
      <c r="V78" s="282">
        <v>0</v>
      </c>
      <c r="W78" s="282">
        <v>0</v>
      </c>
      <c r="X78" s="282">
        <v>0</v>
      </c>
      <c r="Y78" s="282">
        <v>229536</v>
      </c>
      <c r="Z78" s="282">
        <v>0</v>
      </c>
      <c r="AA78" s="282">
        <v>0</v>
      </c>
      <c r="AB78" s="282">
        <v>168452</v>
      </c>
      <c r="AC78" s="282">
        <v>170826</v>
      </c>
      <c r="AD78" s="282">
        <v>0</v>
      </c>
      <c r="AE78" s="282">
        <v>336625</v>
      </c>
      <c r="AF78" s="282">
        <v>0</v>
      </c>
      <c r="AG78" s="282">
        <v>462567</v>
      </c>
      <c r="AH78" s="282">
        <v>0</v>
      </c>
      <c r="AI78" s="282">
        <v>0</v>
      </c>
      <c r="AJ78" s="282">
        <v>14258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77867</v>
      </c>
      <c r="AZ78" s="282">
        <v>0</v>
      </c>
      <c r="BA78" s="282">
        <v>0</v>
      </c>
      <c r="BB78" s="282">
        <v>31831</v>
      </c>
      <c r="BC78" s="282">
        <v>0</v>
      </c>
      <c r="BD78" s="282">
        <v>0</v>
      </c>
      <c r="BE78" s="282">
        <v>180351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52174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56735</v>
      </c>
      <c r="BU78" s="282">
        <v>0</v>
      </c>
      <c r="BV78" s="282">
        <v>0</v>
      </c>
      <c r="BW78" s="282">
        <v>0</v>
      </c>
      <c r="BX78" s="282">
        <v>0</v>
      </c>
      <c r="BY78" s="282">
        <v>269585</v>
      </c>
      <c r="BZ78" s="282">
        <v>0</v>
      </c>
      <c r="CA78" s="282">
        <v>40839</v>
      </c>
      <c r="CB78" s="282">
        <v>0</v>
      </c>
      <c r="CC78" s="282">
        <v>0</v>
      </c>
      <c r="CD78" s="282">
        <v>0</v>
      </c>
      <c r="CE78" s="25">
        <f t="shared" si="16"/>
        <v>2840672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-14186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-14186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72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838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2000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175</v>
      </c>
      <c r="BU80" s="282">
        <v>0</v>
      </c>
      <c r="BV80" s="282">
        <v>0</v>
      </c>
      <c r="BW80" s="282">
        <v>0</v>
      </c>
      <c r="BX80" s="282">
        <v>0</v>
      </c>
      <c r="BY80" s="282">
        <v>685</v>
      </c>
      <c r="BZ80" s="282">
        <v>0</v>
      </c>
      <c r="CA80" s="282">
        <v>492</v>
      </c>
      <c r="CB80" s="282">
        <v>0</v>
      </c>
      <c r="CC80" s="282">
        <v>0</v>
      </c>
      <c r="CD80" s="282">
        <v>0</v>
      </c>
      <c r="CE80" s="25">
        <f t="shared" si="16"/>
        <v>4262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131827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350</v>
      </c>
      <c r="BZ81" s="282">
        <v>0</v>
      </c>
      <c r="CA81" s="282">
        <v>0</v>
      </c>
      <c r="CB81" s="282">
        <v>0</v>
      </c>
      <c r="CC81" s="282">
        <v>222348</v>
      </c>
      <c r="CD81" s="282">
        <v>0</v>
      </c>
      <c r="CE81" s="25">
        <f t="shared" si="16"/>
        <v>354525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271785</v>
      </c>
      <c r="BF82" s="282">
        <v>0</v>
      </c>
      <c r="BG82" s="282">
        <v>715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665</v>
      </c>
      <c r="BU82" s="282">
        <v>0</v>
      </c>
      <c r="BV82" s="282">
        <v>0</v>
      </c>
      <c r="BW82" s="282">
        <v>0</v>
      </c>
      <c r="BX82" s="282">
        <v>0</v>
      </c>
      <c r="BY82" s="282">
        <v>1377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274542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275">
        <v>15915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0</v>
      </c>
      <c r="Q83" s="275">
        <v>0</v>
      </c>
      <c r="R83" s="276">
        <v>0</v>
      </c>
      <c r="S83" s="275">
        <v>0</v>
      </c>
      <c r="T83" s="273">
        <v>0</v>
      </c>
      <c r="U83" s="275">
        <v>10870</v>
      </c>
      <c r="V83" s="275">
        <v>0</v>
      </c>
      <c r="W83" s="273">
        <v>0</v>
      </c>
      <c r="X83" s="275">
        <v>0</v>
      </c>
      <c r="Y83" s="275">
        <v>86</v>
      </c>
      <c r="Z83" s="275">
        <v>0</v>
      </c>
      <c r="AA83" s="275">
        <v>0</v>
      </c>
      <c r="AB83" s="275">
        <v>580</v>
      </c>
      <c r="AC83" s="275">
        <v>696</v>
      </c>
      <c r="AD83" s="275">
        <v>0</v>
      </c>
      <c r="AE83" s="275">
        <v>3679</v>
      </c>
      <c r="AF83" s="275">
        <v>0</v>
      </c>
      <c r="AG83" s="275">
        <v>67059</v>
      </c>
      <c r="AH83" s="275">
        <v>0</v>
      </c>
      <c r="AI83" s="275">
        <v>0</v>
      </c>
      <c r="AJ83" s="275">
        <v>0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0</v>
      </c>
      <c r="AZ83" s="275">
        <v>0</v>
      </c>
      <c r="BA83" s="275">
        <v>0</v>
      </c>
      <c r="BB83" s="275">
        <v>0</v>
      </c>
      <c r="BC83" s="275">
        <v>0</v>
      </c>
      <c r="BD83" s="275">
        <v>0</v>
      </c>
      <c r="BE83" s="275">
        <v>-1087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-84282</v>
      </c>
      <c r="BO83" s="275">
        <v>0</v>
      </c>
      <c r="BP83" s="275">
        <v>0</v>
      </c>
      <c r="BQ83" s="275">
        <v>0</v>
      </c>
      <c r="BR83" s="275">
        <v>0</v>
      </c>
      <c r="BS83" s="275">
        <v>1950</v>
      </c>
      <c r="BT83" s="275">
        <v>2578</v>
      </c>
      <c r="BU83" s="275">
        <v>0</v>
      </c>
      <c r="BV83" s="275">
        <v>0</v>
      </c>
      <c r="BW83" s="275">
        <v>0</v>
      </c>
      <c r="BX83" s="275">
        <v>0</v>
      </c>
      <c r="BY83" s="275">
        <v>316</v>
      </c>
      <c r="BZ83" s="275">
        <v>0</v>
      </c>
      <c r="CA83" s="275">
        <v>0</v>
      </c>
      <c r="CB83" s="275">
        <v>0</v>
      </c>
      <c r="CC83" s="275">
        <v>0</v>
      </c>
      <c r="CD83" s="282">
        <v>0</v>
      </c>
      <c r="CE83" s="25">
        <f t="shared" si="16"/>
        <v>18360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8356</v>
      </c>
      <c r="AC84" s="273">
        <v>0</v>
      </c>
      <c r="AD84" s="273">
        <v>0</v>
      </c>
      <c r="AE84" s="273">
        <v>24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47240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313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-2018</v>
      </c>
      <c r="BO84" s="273">
        <v>0</v>
      </c>
      <c r="BP84" s="273">
        <v>0</v>
      </c>
      <c r="BQ84" s="273">
        <v>0</v>
      </c>
      <c r="BR84" s="273">
        <v>0</v>
      </c>
      <c r="BS84" s="273">
        <v>-613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35</v>
      </c>
      <c r="CD84" s="282">
        <v>0</v>
      </c>
      <c r="CE84" s="25">
        <f t="shared" si="16"/>
        <v>53337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2618838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3758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34</v>
      </c>
      <c r="P85" s="25">
        <f t="shared" si="17"/>
        <v>67068</v>
      </c>
      <c r="Q85" s="25">
        <f t="shared" si="17"/>
        <v>0</v>
      </c>
      <c r="R85" s="25">
        <f t="shared" si="17"/>
        <v>0</v>
      </c>
      <c r="S85" s="25">
        <f t="shared" si="17"/>
        <v>-54663</v>
      </c>
      <c r="T85" s="25">
        <f t="shared" si="17"/>
        <v>150721</v>
      </c>
      <c r="U85" s="25">
        <f t="shared" si="17"/>
        <v>1421913.42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1792349</v>
      </c>
      <c r="Z85" s="25">
        <f t="shared" si="17"/>
        <v>0</v>
      </c>
      <c r="AA85" s="25">
        <f t="shared" si="17"/>
        <v>0</v>
      </c>
      <c r="AB85" s="25">
        <f t="shared" si="17"/>
        <v>1610461</v>
      </c>
      <c r="AC85" s="25">
        <f t="shared" si="17"/>
        <v>832216</v>
      </c>
      <c r="AD85" s="25">
        <f t="shared" si="17"/>
        <v>0</v>
      </c>
      <c r="AE85" s="25">
        <f t="shared" si="17"/>
        <v>1588829</v>
      </c>
      <c r="AF85" s="25">
        <f t="shared" si="17"/>
        <v>0</v>
      </c>
      <c r="AG85" s="25">
        <f t="shared" si="17"/>
        <v>4116368.37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193098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515944</v>
      </c>
      <c r="AZ85" s="25">
        <f t="shared" si="18"/>
        <v>0</v>
      </c>
      <c r="BA85" s="25">
        <f t="shared" si="18"/>
        <v>86904</v>
      </c>
      <c r="BB85" s="25">
        <f t="shared" si="18"/>
        <v>148985</v>
      </c>
      <c r="BC85" s="25">
        <f t="shared" si="18"/>
        <v>0</v>
      </c>
      <c r="BD85" s="25">
        <f t="shared" si="18"/>
        <v>-76</v>
      </c>
      <c r="BE85" s="25">
        <f t="shared" si="18"/>
        <v>1377227</v>
      </c>
      <c r="BF85" s="25">
        <f t="shared" si="18"/>
        <v>0</v>
      </c>
      <c r="BG85" s="25">
        <f t="shared" si="18"/>
        <v>620</v>
      </c>
      <c r="BH85" s="25">
        <f t="shared" si="18"/>
        <v>4015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0</v>
      </c>
      <c r="BM85" s="25">
        <f t="shared" si="18"/>
        <v>0</v>
      </c>
      <c r="BN85" s="25">
        <f t="shared" si="18"/>
        <v>405768.04000000004</v>
      </c>
      <c r="BO85" s="25">
        <f t="shared" ref="BO85:CD85" si="19">SUM(BO61:BO69)-BO84</f>
        <v>1783705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2636</v>
      </c>
      <c r="BT85" s="25">
        <f t="shared" si="19"/>
        <v>261852</v>
      </c>
      <c r="BU85" s="25">
        <f t="shared" si="19"/>
        <v>0</v>
      </c>
      <c r="BV85" s="25">
        <f t="shared" si="19"/>
        <v>0</v>
      </c>
      <c r="BW85" s="25">
        <f t="shared" si="19"/>
        <v>464345.72</v>
      </c>
      <c r="BX85" s="25">
        <f t="shared" si="19"/>
        <v>0</v>
      </c>
      <c r="BY85" s="25">
        <f t="shared" si="19"/>
        <v>1550699</v>
      </c>
      <c r="BZ85" s="25">
        <f t="shared" si="19"/>
        <v>0</v>
      </c>
      <c r="CA85" s="25">
        <f t="shared" si="19"/>
        <v>194115</v>
      </c>
      <c r="CB85" s="25">
        <f t="shared" si="19"/>
        <v>0</v>
      </c>
      <c r="CC85" s="25">
        <f t="shared" si="19"/>
        <v>579798</v>
      </c>
      <c r="CD85" s="25">
        <f t="shared" si="19"/>
        <v>0</v>
      </c>
      <c r="CE85" s="25">
        <f t="shared" si="16"/>
        <v>21717528.549999997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2356960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0</v>
      </c>
      <c r="T87" s="273">
        <v>0</v>
      </c>
      <c r="U87" s="273">
        <v>535802</v>
      </c>
      <c r="V87" s="273">
        <v>0</v>
      </c>
      <c r="W87" s="273">
        <v>0</v>
      </c>
      <c r="X87" s="273">
        <v>0</v>
      </c>
      <c r="Y87" s="273">
        <v>420708</v>
      </c>
      <c r="Z87" s="273">
        <v>0</v>
      </c>
      <c r="AA87" s="273">
        <v>0</v>
      </c>
      <c r="AB87" s="273">
        <v>1054743</v>
      </c>
      <c r="AC87" s="273">
        <v>324453</v>
      </c>
      <c r="AD87" s="273">
        <v>0</v>
      </c>
      <c r="AE87" s="273">
        <v>263269</v>
      </c>
      <c r="AF87" s="273">
        <v>0</v>
      </c>
      <c r="AG87" s="273">
        <v>200330</v>
      </c>
      <c r="AH87" s="273">
        <v>0</v>
      </c>
      <c r="AI87" s="273">
        <v>0</v>
      </c>
      <c r="AJ87" s="273">
        <v>9735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5166000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646634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1008</v>
      </c>
      <c r="Q88" s="273">
        <v>0</v>
      </c>
      <c r="R88" s="273">
        <v>0</v>
      </c>
      <c r="S88" s="273">
        <v>0</v>
      </c>
      <c r="T88" s="273">
        <v>386261</v>
      </c>
      <c r="U88" s="273">
        <v>6446100</v>
      </c>
      <c r="V88" s="273">
        <v>0</v>
      </c>
      <c r="W88" s="273">
        <v>0</v>
      </c>
      <c r="X88" s="273">
        <v>0</v>
      </c>
      <c r="Y88" s="273">
        <v>14167336</v>
      </c>
      <c r="Z88" s="273">
        <v>0</v>
      </c>
      <c r="AA88" s="273">
        <v>0</v>
      </c>
      <c r="AB88" s="273">
        <v>4310414</v>
      </c>
      <c r="AC88" s="273">
        <v>1019349</v>
      </c>
      <c r="AD88" s="273">
        <v>0</v>
      </c>
      <c r="AE88" s="273">
        <v>1845510</v>
      </c>
      <c r="AF88" s="273">
        <v>0</v>
      </c>
      <c r="AG88" s="273">
        <v>10640634</v>
      </c>
      <c r="AH88" s="273">
        <v>0</v>
      </c>
      <c r="AI88" s="273">
        <v>0</v>
      </c>
      <c r="AJ88" s="273">
        <v>631310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40094556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3003594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1008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386261</v>
      </c>
      <c r="U89" s="25">
        <f t="shared" si="21"/>
        <v>6981902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14588044</v>
      </c>
      <c r="Z89" s="25">
        <f t="shared" si="21"/>
        <v>0</v>
      </c>
      <c r="AA89" s="25">
        <f t="shared" si="21"/>
        <v>0</v>
      </c>
      <c r="AB89" s="25">
        <f t="shared" si="21"/>
        <v>5365157</v>
      </c>
      <c r="AC89" s="25">
        <f t="shared" si="21"/>
        <v>1343802</v>
      </c>
      <c r="AD89" s="25">
        <f t="shared" si="21"/>
        <v>0</v>
      </c>
      <c r="AE89" s="25">
        <f t="shared" si="21"/>
        <v>2108779</v>
      </c>
      <c r="AF89" s="25">
        <f t="shared" si="21"/>
        <v>0</v>
      </c>
      <c r="AG89" s="25">
        <f t="shared" si="21"/>
        <v>10840964</v>
      </c>
      <c r="AH89" s="25">
        <f t="shared" si="21"/>
        <v>0</v>
      </c>
      <c r="AI89" s="25">
        <f t="shared" si="21"/>
        <v>0</v>
      </c>
      <c r="AJ89" s="25">
        <f t="shared" si="21"/>
        <v>641045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45260556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4925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2711</v>
      </c>
      <c r="Q90" s="273">
        <v>0</v>
      </c>
      <c r="R90" s="273">
        <v>79</v>
      </c>
      <c r="S90" s="273">
        <v>1048</v>
      </c>
      <c r="T90" s="273">
        <v>0</v>
      </c>
      <c r="U90" s="273">
        <v>852</v>
      </c>
      <c r="V90" s="273">
        <v>0</v>
      </c>
      <c r="W90" s="273">
        <v>0</v>
      </c>
      <c r="X90" s="273">
        <v>0</v>
      </c>
      <c r="Y90" s="273">
        <v>1804</v>
      </c>
      <c r="Z90" s="273">
        <v>0</v>
      </c>
      <c r="AA90" s="273">
        <v>0</v>
      </c>
      <c r="AB90" s="273">
        <v>495</v>
      </c>
      <c r="AC90" s="273">
        <v>475</v>
      </c>
      <c r="AD90" s="273">
        <v>0</v>
      </c>
      <c r="AE90" s="273">
        <v>4712</v>
      </c>
      <c r="AF90" s="273">
        <v>0</v>
      </c>
      <c r="AG90" s="273">
        <v>1487</v>
      </c>
      <c r="AH90" s="273">
        <v>0</v>
      </c>
      <c r="AI90" s="273">
        <v>0</v>
      </c>
      <c r="AJ90" s="273">
        <v>271</v>
      </c>
      <c r="AK90" s="273">
        <v>0</v>
      </c>
      <c r="AL90" s="273">
        <v>271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1873</v>
      </c>
      <c r="AZ90" s="273">
        <v>0</v>
      </c>
      <c r="BA90" s="273">
        <v>0</v>
      </c>
      <c r="BB90" s="273">
        <v>65</v>
      </c>
      <c r="BC90" s="273">
        <v>0</v>
      </c>
      <c r="BD90" s="273">
        <v>0</v>
      </c>
      <c r="BE90" s="273">
        <v>3941</v>
      </c>
      <c r="BF90" s="273">
        <v>0</v>
      </c>
      <c r="BG90" s="273">
        <v>0</v>
      </c>
      <c r="BH90" s="273">
        <v>723</v>
      </c>
      <c r="BI90" s="273">
        <v>0</v>
      </c>
      <c r="BJ90" s="273">
        <v>0</v>
      </c>
      <c r="BK90" s="273">
        <v>0</v>
      </c>
      <c r="BL90" s="273">
        <v>470</v>
      </c>
      <c r="BM90" s="273">
        <v>0</v>
      </c>
      <c r="BN90" s="273">
        <v>1495</v>
      </c>
      <c r="BO90" s="273">
        <v>0</v>
      </c>
      <c r="BP90" s="273">
        <v>0</v>
      </c>
      <c r="BQ90" s="273">
        <v>0</v>
      </c>
      <c r="BR90" s="273">
        <v>0</v>
      </c>
      <c r="BS90" s="273">
        <v>124</v>
      </c>
      <c r="BT90" s="273">
        <v>992</v>
      </c>
      <c r="BU90" s="273">
        <v>0</v>
      </c>
      <c r="BV90" s="273">
        <v>0</v>
      </c>
      <c r="BW90" s="273">
        <v>0</v>
      </c>
      <c r="BX90" s="273">
        <v>0</v>
      </c>
      <c r="BY90" s="273">
        <v>737</v>
      </c>
      <c r="BZ90" s="273">
        <v>0</v>
      </c>
      <c r="CA90" s="273">
        <v>0</v>
      </c>
      <c r="CB90" s="273">
        <v>0</v>
      </c>
      <c r="CC90" s="273">
        <v>76</v>
      </c>
      <c r="CD90" s="224" t="s">
        <v>247</v>
      </c>
      <c r="CE90" s="25">
        <f t="shared" si="20"/>
        <v>29626</v>
      </c>
      <c r="CF90" s="25">
        <f>BE59-CE90</f>
        <v>-29626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2158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1188</v>
      </c>
      <c r="Q92" s="273">
        <v>0</v>
      </c>
      <c r="R92" s="273">
        <v>35</v>
      </c>
      <c r="S92" s="273">
        <v>459</v>
      </c>
      <c r="T92" s="273">
        <v>0</v>
      </c>
      <c r="U92" s="273">
        <v>373</v>
      </c>
      <c r="V92" s="273">
        <v>0</v>
      </c>
      <c r="W92" s="273">
        <v>0</v>
      </c>
      <c r="X92" s="273">
        <v>0</v>
      </c>
      <c r="Y92" s="273">
        <v>791</v>
      </c>
      <c r="Z92" s="273">
        <v>0</v>
      </c>
      <c r="AA92" s="273">
        <v>0</v>
      </c>
      <c r="AB92" s="273">
        <v>217</v>
      </c>
      <c r="AC92" s="273">
        <v>208</v>
      </c>
      <c r="AD92" s="273">
        <v>0</v>
      </c>
      <c r="AE92" s="273">
        <v>2065</v>
      </c>
      <c r="AF92" s="273">
        <v>0</v>
      </c>
      <c r="AG92" s="273">
        <v>652</v>
      </c>
      <c r="AH92" s="273">
        <v>0</v>
      </c>
      <c r="AI92" s="273">
        <v>0</v>
      </c>
      <c r="AJ92" s="273">
        <v>119</v>
      </c>
      <c r="AK92" s="273">
        <v>0</v>
      </c>
      <c r="AL92" s="273">
        <v>119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28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317</v>
      </c>
      <c r="BI92" s="273">
        <v>0</v>
      </c>
      <c r="BJ92" s="24" t="s">
        <v>247</v>
      </c>
      <c r="BK92" s="273">
        <v>0</v>
      </c>
      <c r="BL92" s="273">
        <v>206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54</v>
      </c>
      <c r="BT92" s="273">
        <v>435</v>
      </c>
      <c r="BU92" s="273">
        <v>0</v>
      </c>
      <c r="BV92" s="273">
        <v>0</v>
      </c>
      <c r="BW92" s="273">
        <v>0</v>
      </c>
      <c r="BX92" s="273">
        <v>0</v>
      </c>
      <c r="BY92" s="273">
        <v>323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9747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12.47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0.02</v>
      </c>
      <c r="Q94" s="274">
        <v>0</v>
      </c>
      <c r="R94" s="274">
        <v>0</v>
      </c>
      <c r="S94" s="278">
        <v>0</v>
      </c>
      <c r="T94" s="278">
        <v>0.96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7.49</v>
      </c>
      <c r="AH94" s="274">
        <v>0</v>
      </c>
      <c r="AI94" s="274">
        <v>0</v>
      </c>
      <c r="AJ94" s="274">
        <v>0.34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21.279999999999998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99109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1369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1370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311</v>
      </c>
      <c r="D127" s="295">
        <v>1736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/>
      <c r="D132" s="16"/>
      <c r="E132" s="16"/>
    </row>
    <row r="133" spans="1:5" x14ac:dyDescent="0.25">
      <c r="A133" s="16" t="s">
        <v>339</v>
      </c>
      <c r="B133" s="35" t="s">
        <v>299</v>
      </c>
      <c r="C133" s="292"/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15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/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15</v>
      </c>
    </row>
    <row r="144" spans="1:5" x14ac:dyDescent="0.25">
      <c r="A144" s="16" t="s">
        <v>348</v>
      </c>
      <c r="B144" s="35" t="s">
        <v>299</v>
      </c>
      <c r="C144" s="294">
        <v>25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168</v>
      </c>
      <c r="C154" s="295">
        <v>72</v>
      </c>
      <c r="D154" s="295">
        <v>72</v>
      </c>
      <c r="E154" s="25">
        <f>SUM(B154:D154)</f>
        <v>312</v>
      </c>
    </row>
    <row r="155" spans="1:6" x14ac:dyDescent="0.25">
      <c r="A155" s="16" t="s">
        <v>241</v>
      </c>
      <c r="B155" s="295">
        <v>937</v>
      </c>
      <c r="C155" s="295">
        <v>399</v>
      </c>
      <c r="D155" s="295">
        <v>399</v>
      </c>
      <c r="E155" s="25">
        <f>SUM(B155:D155)</f>
        <v>1735</v>
      </c>
    </row>
    <row r="156" spans="1:6" x14ac:dyDescent="0.25">
      <c r="A156" s="16" t="s">
        <v>355</v>
      </c>
      <c r="B156" s="295">
        <v>18056</v>
      </c>
      <c r="C156" s="295">
        <v>7692</v>
      </c>
      <c r="D156" s="295">
        <v>7694</v>
      </c>
      <c r="E156" s="25">
        <f>SUM(B156:D156)</f>
        <v>33442</v>
      </c>
    </row>
    <row r="157" spans="1:6" x14ac:dyDescent="0.25">
      <c r="A157" s="16" t="s">
        <v>286</v>
      </c>
      <c r="B157" s="295">
        <v>3426183</v>
      </c>
      <c r="C157" s="295">
        <v>1159009</v>
      </c>
      <c r="D157" s="295">
        <v>580808</v>
      </c>
      <c r="E157" s="25">
        <f>SUM(B157:D157)</f>
        <v>5166000</v>
      </c>
      <c r="F157" s="14"/>
    </row>
    <row r="158" spans="1:6" x14ac:dyDescent="0.25">
      <c r="A158" s="16" t="s">
        <v>287</v>
      </c>
      <c r="B158" s="295">
        <v>21011111</v>
      </c>
      <c r="C158" s="295">
        <v>9251022</v>
      </c>
      <c r="D158" s="295">
        <v>9832423</v>
      </c>
      <c r="E158" s="25">
        <f>SUM(B158:D158)</f>
        <v>40094556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634726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174291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1272942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513128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165446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2760533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106999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106999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314054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314054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163732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222348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386080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1938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136243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138181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164422</v>
      </c>
      <c r="C211" s="292">
        <v>0</v>
      </c>
      <c r="D211" s="295">
        <v>0</v>
      </c>
      <c r="E211" s="25">
        <f t="shared" ref="E211:E219" si="22">SUM(B211:C211)-D211</f>
        <v>164422</v>
      </c>
    </row>
    <row r="212" spans="1:5" x14ac:dyDescent="0.25">
      <c r="A212" s="16" t="s">
        <v>390</v>
      </c>
      <c r="B212" s="292">
        <v>274692</v>
      </c>
      <c r="C212" s="292">
        <v>0</v>
      </c>
      <c r="D212" s="295">
        <v>0</v>
      </c>
      <c r="E212" s="25">
        <f t="shared" si="22"/>
        <v>274692</v>
      </c>
    </row>
    <row r="213" spans="1:5" x14ac:dyDescent="0.25">
      <c r="A213" s="16" t="s">
        <v>391</v>
      </c>
      <c r="B213" s="292">
        <v>5808868</v>
      </c>
      <c r="C213" s="292">
        <v>77509</v>
      </c>
      <c r="D213" s="295">
        <v>0</v>
      </c>
      <c r="E213" s="25">
        <f t="shared" si="22"/>
        <v>5886377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2102471</v>
      </c>
      <c r="C215" s="292">
        <v>0</v>
      </c>
      <c r="D215" s="295">
        <v>0</v>
      </c>
      <c r="E215" s="25">
        <f t="shared" si="22"/>
        <v>2102471</v>
      </c>
    </row>
    <row r="216" spans="1:5" x14ac:dyDescent="0.25">
      <c r="A216" s="16" t="s">
        <v>394</v>
      </c>
      <c r="B216" s="292">
        <v>7277658</v>
      </c>
      <c r="C216" s="292">
        <v>60124</v>
      </c>
      <c r="D216" s="295">
        <v>0</v>
      </c>
      <c r="E216" s="25">
        <f t="shared" si="22"/>
        <v>7337782</v>
      </c>
    </row>
    <row r="217" spans="1:5" x14ac:dyDescent="0.25">
      <c r="A217" s="16" t="s">
        <v>395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397</v>
      </c>
      <c r="B219" s="292">
        <v>58860</v>
      </c>
      <c r="C219" s="292">
        <v>62246</v>
      </c>
      <c r="D219" s="295">
        <v>0</v>
      </c>
      <c r="E219" s="25">
        <f t="shared" si="22"/>
        <v>121106</v>
      </c>
    </row>
    <row r="220" spans="1:5" x14ac:dyDescent="0.25">
      <c r="A220" s="16" t="s">
        <v>229</v>
      </c>
      <c r="B220" s="25">
        <f>SUM(B211:B219)</f>
        <v>15686971</v>
      </c>
      <c r="C220" s="225">
        <f>SUM(C211:C219)</f>
        <v>199879</v>
      </c>
      <c r="D220" s="25">
        <f>SUM(D211:D219)</f>
        <v>0</v>
      </c>
      <c r="E220" s="25">
        <f>SUM(E211:E219)</f>
        <v>15886850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268278</v>
      </c>
      <c r="C225" s="292">
        <v>3498</v>
      </c>
      <c r="D225" s="295">
        <v>0</v>
      </c>
      <c r="E225" s="25">
        <f t="shared" ref="E225:E232" si="23">SUM(B225:C225)-D225</f>
        <v>271776</v>
      </c>
    </row>
    <row r="226" spans="1:6" x14ac:dyDescent="0.25">
      <c r="A226" s="16" t="s">
        <v>391</v>
      </c>
      <c r="B226" s="292">
        <v>5119408</v>
      </c>
      <c r="C226" s="292">
        <v>98801</v>
      </c>
      <c r="D226" s="295">
        <v>0</v>
      </c>
      <c r="E226" s="25">
        <f t="shared" si="23"/>
        <v>5218209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2099924</v>
      </c>
      <c r="C228" s="292">
        <v>1053</v>
      </c>
      <c r="D228" s="295">
        <v>0</v>
      </c>
      <c r="E228" s="25">
        <f t="shared" si="23"/>
        <v>2100977</v>
      </c>
    </row>
    <row r="229" spans="1:6" x14ac:dyDescent="0.25">
      <c r="A229" s="16" t="s">
        <v>394</v>
      </c>
      <c r="B229" s="292">
        <v>6650291</v>
      </c>
      <c r="C229" s="292">
        <v>192919</v>
      </c>
      <c r="D229" s="295">
        <v>0</v>
      </c>
      <c r="E229" s="25">
        <f t="shared" si="23"/>
        <v>6843210</v>
      </c>
    </row>
    <row r="230" spans="1:6" x14ac:dyDescent="0.25">
      <c r="A230" s="16" t="s">
        <v>395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14137901</v>
      </c>
      <c r="C233" s="225">
        <f>SUM(C224:C232)</f>
        <v>296271</v>
      </c>
      <c r="D233" s="25">
        <f>SUM(D224:D232)</f>
        <v>0</v>
      </c>
      <c r="E233" s="25">
        <f>SUM(E224:E232)</f>
        <v>14434172</v>
      </c>
    </row>
    <row r="234" spans="1:6" x14ac:dyDescent="0.25">
      <c r="A234" s="16"/>
      <c r="B234" s="16"/>
      <c r="C234" s="22"/>
      <c r="D234" s="16"/>
      <c r="E234" s="16"/>
      <c r="F234" s="11">
        <f>E220-E233</f>
        <v>1452678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3" t="s">
        <v>400</v>
      </c>
      <c r="C236" s="343"/>
      <c r="D236" s="30"/>
      <c r="E236" s="30"/>
    </row>
    <row r="237" spans="1:6" x14ac:dyDescent="0.25">
      <c r="A237" s="43" t="s">
        <v>400</v>
      </c>
      <c r="B237" s="30"/>
      <c r="C237" s="292">
        <v>875227</v>
      </c>
      <c r="D237" s="32">
        <f>C237</f>
        <v>875227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12346497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4933807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253365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791724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1322706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-64918.880000000034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19583180.120000001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208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239602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800902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1040504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21498911.120000001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9017212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5475322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1884565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6928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286984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12901881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4521354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4521354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164422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274692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5886378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2102471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7337782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121106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15886851</v>
      </c>
      <c r="E291" s="16"/>
    </row>
    <row r="292" spans="1:5" x14ac:dyDescent="0.25">
      <c r="A292" s="16" t="s">
        <v>439</v>
      </c>
      <c r="B292" s="35" t="s">
        <v>299</v>
      </c>
      <c r="C292" s="292">
        <v>14434173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1452678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54999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54999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18930912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18930912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521623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896446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877651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2295720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1252873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37802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1290675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1290675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15344517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18930912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18930912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5166000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40094556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45260556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875227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19583180.120000001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1040504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21498911.120000001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23761644.879999999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10560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21694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8356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313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47240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-2571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85592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85592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23847236.879999999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8946992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2760533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2032322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1541075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1382783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296272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106999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138181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49894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420895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31556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314054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61528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347786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2840672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-14186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4262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354524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274542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18361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4703888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21909045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1938191.879999999</v>
      </c>
      <c r="E417" s="25"/>
    </row>
    <row r="418" spans="1:13" x14ac:dyDescent="0.25">
      <c r="A418" s="25" t="s">
        <v>531</v>
      </c>
      <c r="B418" s="16"/>
      <c r="C418" s="294">
        <v>252166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252166</v>
      </c>
      <c r="E420" s="25"/>
      <c r="F420" s="11">
        <f>D420-C399</f>
        <v>113985</v>
      </c>
    </row>
    <row r="421" spans="1:13" x14ac:dyDescent="0.25">
      <c r="A421" s="25" t="s">
        <v>534</v>
      </c>
      <c r="B421" s="16"/>
      <c r="C421" s="22"/>
      <c r="D421" s="25">
        <f>D417+D420</f>
        <v>2190357.879999999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2190357.879999999</v>
      </c>
      <c r="E424" s="16"/>
    </row>
    <row r="426" spans="1:13" ht="29.1" customHeight="1" x14ac:dyDescent="0.25">
      <c r="A426" s="344" t="s">
        <v>538</v>
      </c>
      <c r="B426" s="344"/>
      <c r="C426" s="344"/>
      <c r="D426" s="344"/>
      <c r="E426" s="344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25685</v>
      </c>
      <c r="E612" s="219">
        <f>SUM(C624:D647)+SUM(C668:D713)</f>
        <v>20647105.655143078</v>
      </c>
      <c r="F612" s="219">
        <f>CE64-(AX64+BD64+BE64+BG64+BJ64+BN64+BP64+BQ64+CB64+CC64+CD64)</f>
        <v>1482737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80.09</v>
      </c>
      <c r="I612" s="217">
        <f>CE92-(AX92+AY92+AZ92+BD92+BE92+BF92+BG92+BJ92+BN92+BO92+BP92+BQ92+BR92+CB92+CC92+CD92)</f>
        <v>9747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45260556</v>
      </c>
      <c r="L612" s="223">
        <f>CE94-(AW94+AX94+AY94+AZ94+BA94+BB94+BC94+BD94+BE94+BF94+BG94+BH94+BI94+BJ94+BK94+BL94+BM94+BN94+BO94+BP94+BQ94+BR94+BS94+BT94+BU94+BV94+BW94+BX94+BY94+BZ94+CA94+CB94+CC94+CD94)</f>
        <v>21.279999999999998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1377227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1377227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620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405768.04000000004</v>
      </c>
      <c r="D619" s="217">
        <f>(D615/D612)*BN90</f>
        <v>80161.742846019086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579798</v>
      </c>
      <c r="D620" s="217">
        <f>(D615/D612)*CC90</f>
        <v>4075.1120109013045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1070422.8948569205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-76</v>
      </c>
      <c r="D624" s="217">
        <f>(D615/D612)*BD90</f>
        <v>0</v>
      </c>
      <c r="E624" s="219">
        <f>(E623/E612)*SUM(C624:D624)</f>
        <v>-3.940123200215309</v>
      </c>
      <c r="F624" s="219">
        <f>SUM(C624:E624)</f>
        <v>-79.940123200215311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515944</v>
      </c>
      <c r="D625" s="217">
        <f>(D615/D612)*AY90</f>
        <v>100430.06311076504</v>
      </c>
      <c r="E625" s="219">
        <f>(E623/E612)*SUM(C625:D625)</f>
        <v>31955.128237811849</v>
      </c>
      <c r="F625" s="219">
        <f>(F624/F612)*AY64</f>
        <v>-1.1388231509419053</v>
      </c>
      <c r="G625" s="217">
        <f>SUM(C625:F625)</f>
        <v>648328.05252542603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1783705</v>
      </c>
      <c r="D627" s="217">
        <f>(D615/D612)*BO90</f>
        <v>0</v>
      </c>
      <c r="E627" s="219">
        <f>(E623/E612)*SUM(C627:D627)</f>
        <v>92473.913853158534</v>
      </c>
      <c r="F627" s="219">
        <f>(F624/F612)*BO64</f>
        <v>-0.29339940289853944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86904</v>
      </c>
      <c r="D630" s="217">
        <f>(D615/D612)*BA90</f>
        <v>0</v>
      </c>
      <c r="E630" s="219">
        <f>(E623/E612)*SUM(C630:D630)</f>
        <v>4505.4271919935691</v>
      </c>
      <c r="F630" s="219">
        <f>(F624/F612)*BA64</f>
        <v>-2.2859490413263642E-2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148985</v>
      </c>
      <c r="D632" s="217">
        <f>(D615/D612)*BB90</f>
        <v>3485.2931672182208</v>
      </c>
      <c r="E632" s="219">
        <f>(E623/E612)*SUM(C632:D632)</f>
        <v>7904.6281506813975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4015</v>
      </c>
      <c r="D636" s="217">
        <f>(D615/D612)*BH90</f>
        <v>38767.18399844267</v>
      </c>
      <c r="E636" s="219">
        <f>(E623/E612)*SUM(C636:D636)</f>
        <v>2217.9878385282123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25201.35059373175</v>
      </c>
      <c r="E637" s="219">
        <f>(E623/E612)*SUM(C637:D637)</f>
        <v>1306.5319230410832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2636</v>
      </c>
      <c r="D639" s="217">
        <f>(D615/D612)*BS90</f>
        <v>6648.8669651547598</v>
      </c>
      <c r="E639" s="219">
        <f>(E623/E612)*SUM(C639:D639)</f>
        <v>481.36210184630238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261852</v>
      </c>
      <c r="D640" s="217">
        <f>(D615/D612)*BT90</f>
        <v>53190.935721238078</v>
      </c>
      <c r="E640" s="219">
        <f>(E623/E612)*SUM(C640:D640)</f>
        <v>16332.999738147244</v>
      </c>
      <c r="F640" s="219">
        <f>(F624/F612)*BT64</f>
        <v>-7.9307335844129287E-2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464345.72</v>
      </c>
      <c r="D643" s="217">
        <f>(D615/D612)*BW90</f>
        <v>0</v>
      </c>
      <c r="E643" s="219">
        <f>(E623/E612)*SUM(C643:D643)</f>
        <v>24073.412424903709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1550699</v>
      </c>
      <c r="D645" s="217">
        <f>(D615/D612)*BY90</f>
        <v>39517.862526766599</v>
      </c>
      <c r="E645" s="219">
        <f>(E623/E612)*SUM(C645:D645)</f>
        <v>82442.767808096207</v>
      </c>
      <c r="F645" s="219">
        <f>(F624/F612)*BY64</f>
        <v>-7.456291330552739E-2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194115</v>
      </c>
      <c r="D647" s="217">
        <f>(D615/D612)*CA90</f>
        <v>0</v>
      </c>
      <c r="E647" s="219">
        <f>(E623/E612)*SUM(C647:D647)</f>
        <v>10063.644934339405</v>
      </c>
      <c r="F647" s="219">
        <f>(F624/F612)*CA64</f>
        <v>-6.5505379368196517E-2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7376537.7599999998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2618838</v>
      </c>
      <c r="D670" s="217">
        <f>(D615/D612)*E90</f>
        <v>264077.9822853806</v>
      </c>
      <c r="E670" s="219">
        <f>(E623/E612)*SUM(C670:D670)</f>
        <v>149461.10718518597</v>
      </c>
      <c r="F670" s="219">
        <f>(F624/F612)*E64</f>
        <v>-5.6821468705780545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3758</v>
      </c>
      <c r="D676" s="217">
        <f>(D615/D612)*K90</f>
        <v>0</v>
      </c>
      <c r="E676" s="219">
        <f>(E623/E612)*SUM(C676:D676)</f>
        <v>194.82872350538332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34</v>
      </c>
      <c r="D680" s="217">
        <f>(D615/D612)*O90</f>
        <v>0</v>
      </c>
      <c r="E680" s="219">
        <f>(E623/E612)*SUM(C680:D680)</f>
        <v>1.7626866948331645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67068</v>
      </c>
      <c r="D681" s="217">
        <f>(D615/D612)*P90</f>
        <v>145363.53502043994</v>
      </c>
      <c r="E681" s="219">
        <f>(E623/E612)*SUM(C681:D681)</f>
        <v>11013.242363044557</v>
      </c>
      <c r="F681" s="219">
        <f>(F624/F612)*P64</f>
        <v>-1.3212677631081415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4235.9716955421454</v>
      </c>
      <c r="E683" s="219">
        <f>(E623/E612)*SUM(C683:D683)</f>
        <v>219.60855727711825</v>
      </c>
      <c r="F683" s="219">
        <f>(F624/F612)*R64</f>
        <v>0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-54663</v>
      </c>
      <c r="D684" s="217">
        <f>(D615/D612)*S90</f>
        <v>56193.649834533775</v>
      </c>
      <c r="E684" s="219">
        <f>(E623/E612)*SUM(C684:D684)</f>
        <v>79.354591111213836</v>
      </c>
      <c r="F684" s="219">
        <f>(F624/F612)*S64</f>
        <v>3.2934918640694559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150721</v>
      </c>
      <c r="D685" s="217">
        <f>(D615/D612)*T90</f>
        <v>0</v>
      </c>
      <c r="E685" s="219">
        <f>(E623/E612)*SUM(C685:D685)</f>
        <v>7813.9382744691002</v>
      </c>
      <c r="F685" s="219">
        <f>(F624/F612)*T64</f>
        <v>-1.7791584519757078E-3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1421913.42</v>
      </c>
      <c r="D686" s="217">
        <f>(D615/D612)*U90</f>
        <v>45684.150437998833</v>
      </c>
      <c r="E686" s="219">
        <f>(E623/E612)*SUM(C686:D686)</f>
        <v>76085.726787662905</v>
      </c>
      <c r="F686" s="219">
        <f>(F624/F612)*U64</f>
        <v>-15.731049462906789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1792349</v>
      </c>
      <c r="D690" s="217">
        <f>(D615/D612)*Y90</f>
        <v>96730.290364025699</v>
      </c>
      <c r="E690" s="219">
        <f>(E623/E612)*SUM(C690:D690)</f>
        <v>97936.909723810124</v>
      </c>
      <c r="F690" s="219">
        <f>(F624/F612)*Y64</f>
        <v>-3.2090087945468517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1610461</v>
      </c>
      <c r="D693" s="217">
        <f>(D615/D612)*AB90</f>
        <v>26541.847965738758</v>
      </c>
      <c r="E693" s="219">
        <f>(E623/E612)*SUM(C693:D693)</f>
        <v>84868.327632741333</v>
      </c>
      <c r="F693" s="219">
        <f>(F624/F612)*AB64</f>
        <v>-42.144921065970507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832216</v>
      </c>
      <c r="D694" s="217">
        <f>(D615/D612)*AC90</f>
        <v>25469.450068133152</v>
      </c>
      <c r="E694" s="219">
        <f>(E623/E612)*SUM(C694:D694)</f>
        <v>44465.609740796848</v>
      </c>
      <c r="F694" s="219">
        <f>(F624/F612)*AC64</f>
        <v>-2.9900644771688714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1588829</v>
      </c>
      <c r="D696" s="217">
        <f>(D615/D612)*AE90</f>
        <v>252656.94467588086</v>
      </c>
      <c r="E696" s="219">
        <f>(E623/E612)*SUM(C696:D696)</f>
        <v>95469.493335366365</v>
      </c>
      <c r="F696" s="219">
        <f>(F624/F612)*AE64</f>
        <v>-1.1001129761383128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4116368.37</v>
      </c>
      <c r="D698" s="217">
        <f>(D615/D612)*AG90</f>
        <v>79732.783686976836</v>
      </c>
      <c r="E698" s="219">
        <f>(E623/E612)*SUM(C698:D698)</f>
        <v>217541.51981700372</v>
      </c>
      <c r="F698" s="219">
        <f>(F624/F612)*AG64</f>
        <v>-9.0565634872661622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193098</v>
      </c>
      <c r="D701" s="217">
        <f>(D615/D612)*AJ90</f>
        <v>14530.991512555967</v>
      </c>
      <c r="E701" s="219">
        <f>(E623/E612)*SUM(C701:D701)</f>
        <v>10764.260611788544</v>
      </c>
      <c r="F701" s="219">
        <f>(F624/F612)*AJ64</f>
        <v>-0.32224333537753957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14530.991512555967</v>
      </c>
      <c r="E703" s="219">
        <f>(E623/E612)*SUM(C703:D703)</f>
        <v>753.34074711517781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21717528.549999997</v>
      </c>
      <c r="D715" s="202">
        <f>SUM(D616:D647)+SUM(D668:D713)</f>
        <v>1377227.0000000002</v>
      </c>
      <c r="E715" s="202">
        <f>SUM(E624:E647)+SUM(E668:E713)</f>
        <v>1070422.8948569205</v>
      </c>
      <c r="F715" s="202">
        <f>SUM(F625:F648)+SUM(F668:F713)</f>
        <v>-79.940123200215311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21717528.549999997</v>
      </c>
      <c r="D716" s="202">
        <f>D615</f>
        <v>1377227</v>
      </c>
      <c r="E716" s="202">
        <f>E623</f>
        <v>1070422.8948569205</v>
      </c>
      <c r="F716" s="202">
        <f>F624</f>
        <v>-79.940123200215311</v>
      </c>
      <c r="G716" s="202">
        <f>G625</f>
        <v>648328.05252542603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7376537.7599999998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PROVIDENCE ST JOSEPH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9017212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5475322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1884565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6928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286984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12901881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4521354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4521354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164422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274692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5886378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2102471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7337782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121106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14434173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1452678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54999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54999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18930912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PROVIDENCE ST JOSEPH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521623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896446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877651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2295720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1252873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37802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1290675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1290675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15344517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15344517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18930912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PROVIDENCE ST JOSEPH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5166000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40094556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45260556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875227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19583180.120000001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1040504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21498911.120000001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23761644.879999999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10560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21694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8356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313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0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47240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-2571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85592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23847236.879999999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8946992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2760533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2032322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1541075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1382783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296272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106999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138181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49894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420895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31556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314054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61528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347786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2840672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-14186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4262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354524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274542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18361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21909045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1938191.879999999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252166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2190357.879999999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2190357.879999999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PROVIDENCE ST JOSEPH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1734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17.55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1681238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176967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105393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0</v>
      </c>
      <c r="D16" s="238">
        <f>data!D66</f>
        <v>0</v>
      </c>
      <c r="E16" s="238">
        <f>data!E66</f>
        <v>2592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8948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0</v>
      </c>
      <c r="D19" s="238">
        <f>data!D69</f>
        <v>0</v>
      </c>
      <c r="E19" s="238">
        <f>data!E69</f>
        <v>643700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0</v>
      </c>
      <c r="D21" s="238">
        <f>data!D85</f>
        <v>0</v>
      </c>
      <c r="E21" s="238">
        <f>data!E85</f>
        <v>2618838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0</v>
      </c>
      <c r="D24" s="238">
        <f>data!D87</f>
        <v>0</v>
      </c>
      <c r="E24" s="238">
        <f>data!E87</f>
        <v>2356960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646634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0</v>
      </c>
      <c r="D26" s="238">
        <f>data!D89</f>
        <v>0</v>
      </c>
      <c r="E26" s="238">
        <f>data!E89</f>
        <v>3003594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0</v>
      </c>
      <c r="E28" s="238">
        <f>data!E90</f>
        <v>4925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2158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12.47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PROVIDENCE ST JOSEPH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0.09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8456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24504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24507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4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34</v>
      </c>
      <c r="I48" s="238">
        <f>data!P66</f>
        <v>35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3754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6666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2900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3758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34</v>
      </c>
      <c r="I53" s="238">
        <f>data!P85</f>
        <v>67068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1008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1008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2711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1188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0.02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PROVIDENCE ST JOSEPH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0</v>
      </c>
      <c r="F74" s="245">
        <f>data!T60</f>
        <v>1.03</v>
      </c>
      <c r="G74" s="245">
        <f>data!U60</f>
        <v>6.72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0</v>
      </c>
      <c r="F75" s="238">
        <f>data!T61</f>
        <v>114267</v>
      </c>
      <c r="G75" s="238">
        <f>data!U61</f>
        <v>555173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97</v>
      </c>
      <c r="F76" s="238">
        <f>data!T62</f>
        <v>0</v>
      </c>
      <c r="G76" s="238">
        <f>data!U62</f>
        <v>57891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9161.42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-61088</v>
      </c>
      <c r="F78" s="238">
        <f>data!T64</f>
        <v>33</v>
      </c>
      <c r="G78" s="238">
        <f>data!U64</f>
        <v>291781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0</v>
      </c>
      <c r="D80" s="238">
        <f>data!R66</f>
        <v>0</v>
      </c>
      <c r="E80" s="238">
        <f>data!S66</f>
        <v>4126</v>
      </c>
      <c r="F80" s="238">
        <f>data!T66</f>
        <v>141</v>
      </c>
      <c r="G80" s="238">
        <f>data!U66</f>
        <v>245205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20264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3191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0</v>
      </c>
      <c r="D83" s="238">
        <f>data!R69</f>
        <v>0</v>
      </c>
      <c r="E83" s="238">
        <f>data!S69</f>
        <v>2202</v>
      </c>
      <c r="F83" s="238">
        <f>data!T69</f>
        <v>36280</v>
      </c>
      <c r="G83" s="238">
        <f>data!U69</f>
        <v>239247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0</v>
      </c>
      <c r="D85" s="238">
        <f>data!R85</f>
        <v>0</v>
      </c>
      <c r="E85" s="238">
        <f>data!S85</f>
        <v>-54663</v>
      </c>
      <c r="F85" s="238">
        <f>data!T85</f>
        <v>150721</v>
      </c>
      <c r="G85" s="238">
        <f>data!U85</f>
        <v>1421913.42</v>
      </c>
      <c r="H85" s="238">
        <f>data!V85</f>
        <v>0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0</v>
      </c>
      <c r="D88" s="238">
        <f>data!R87</f>
        <v>0</v>
      </c>
      <c r="E88" s="238">
        <f>data!S87</f>
        <v>0</v>
      </c>
      <c r="F88" s="238">
        <f>data!T87</f>
        <v>0</v>
      </c>
      <c r="G88" s="238">
        <f>data!U87</f>
        <v>535802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0</v>
      </c>
      <c r="D89" s="238">
        <f>data!R88</f>
        <v>0</v>
      </c>
      <c r="E89" s="238">
        <f>data!S88</f>
        <v>0</v>
      </c>
      <c r="F89" s="238">
        <f>data!T88</f>
        <v>386261</v>
      </c>
      <c r="G89" s="238">
        <f>data!U88</f>
        <v>6446100</v>
      </c>
      <c r="H89" s="238">
        <f>data!V88</f>
        <v>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0</v>
      </c>
      <c r="D90" s="238">
        <f>data!R89</f>
        <v>0</v>
      </c>
      <c r="E90" s="238">
        <f>data!S89</f>
        <v>0</v>
      </c>
      <c r="F90" s="238">
        <f>data!T89</f>
        <v>386261</v>
      </c>
      <c r="G90" s="238">
        <f>data!U89</f>
        <v>6981902</v>
      </c>
      <c r="H90" s="238">
        <f>data!V89</f>
        <v>0</v>
      </c>
      <c r="I90" s="238">
        <f>data!W89</f>
        <v>0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79</v>
      </c>
      <c r="E92" s="238">
        <f>data!S90</f>
        <v>1048</v>
      </c>
      <c r="F92" s="238">
        <f>data!T90</f>
        <v>0</v>
      </c>
      <c r="G92" s="238">
        <f>data!U90</f>
        <v>852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0</v>
      </c>
      <c r="D94" s="238">
        <f>data!R92</f>
        <v>35</v>
      </c>
      <c r="E94" s="238">
        <f>data!S92</f>
        <v>459</v>
      </c>
      <c r="F94" s="238">
        <f>data!T92</f>
        <v>0</v>
      </c>
      <c r="G94" s="238">
        <f>data!U92</f>
        <v>373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0.96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PROVIDENCE ST JOSEPH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8.4700000000000006</v>
      </c>
      <c r="E106" s="245">
        <f>data!Z60</f>
        <v>0</v>
      </c>
      <c r="F106" s="245">
        <f>data!AA60</f>
        <v>0</v>
      </c>
      <c r="G106" s="245">
        <f>data!AB60</f>
        <v>4.18</v>
      </c>
      <c r="H106" s="245">
        <f>data!AC60</f>
        <v>6.19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722947</v>
      </c>
      <c r="E107" s="238">
        <f>data!Z61</f>
        <v>0</v>
      </c>
      <c r="F107" s="238">
        <f>data!AA61</f>
        <v>0</v>
      </c>
      <c r="G107" s="238">
        <f>data!AB61</f>
        <v>530558</v>
      </c>
      <c r="H107" s="238">
        <f>data!AC61</f>
        <v>538035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80676</v>
      </c>
      <c r="E108" s="238">
        <f>data!Z62</f>
        <v>0</v>
      </c>
      <c r="F108" s="238">
        <f>data!AA62</f>
        <v>0</v>
      </c>
      <c r="G108" s="238">
        <f>data!AB62</f>
        <v>29902</v>
      </c>
      <c r="H108" s="238">
        <f>data!AC62</f>
        <v>61050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59521</v>
      </c>
      <c r="E110" s="238">
        <f>data!Z64</f>
        <v>0</v>
      </c>
      <c r="F110" s="238">
        <f>data!AA64</f>
        <v>0</v>
      </c>
      <c r="G110" s="238">
        <f>data!AB64</f>
        <v>781708</v>
      </c>
      <c r="H110" s="238">
        <f>data!AC64</f>
        <v>55460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0</v>
      </c>
      <c r="D112" s="238">
        <f>data!Y66</f>
        <v>383325</v>
      </c>
      <c r="E112" s="238">
        <f>data!Z66</f>
        <v>0</v>
      </c>
      <c r="F112" s="238">
        <f>data!AA66</f>
        <v>0</v>
      </c>
      <c r="G112" s="238">
        <f>data!AB66</f>
        <v>25299</v>
      </c>
      <c r="H112" s="238">
        <f>data!AC66</f>
        <v>1959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95376</v>
      </c>
      <c r="E113" s="238">
        <f>data!Z67</f>
        <v>0</v>
      </c>
      <c r="F113" s="238">
        <f>data!AA67</f>
        <v>0</v>
      </c>
      <c r="G113" s="238">
        <f>data!AB67</f>
        <v>5222</v>
      </c>
      <c r="H113" s="238">
        <f>data!AC67</f>
        <v>2565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43489</v>
      </c>
      <c r="E114" s="238">
        <f>data!Z68</f>
        <v>0</v>
      </c>
      <c r="F114" s="238">
        <f>data!AA68</f>
        <v>0</v>
      </c>
      <c r="G114" s="238">
        <f>data!AB68</f>
        <v>59749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0</v>
      </c>
      <c r="D115" s="238">
        <f>data!Y69</f>
        <v>407015</v>
      </c>
      <c r="E115" s="238">
        <f>data!Z69</f>
        <v>0</v>
      </c>
      <c r="F115" s="238">
        <f>data!AA69</f>
        <v>0</v>
      </c>
      <c r="G115" s="238">
        <f>data!AB69</f>
        <v>186379</v>
      </c>
      <c r="H115" s="238">
        <f>data!AC69</f>
        <v>173147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-8356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0</v>
      </c>
      <c r="D117" s="238">
        <f>data!Y85</f>
        <v>1792349</v>
      </c>
      <c r="E117" s="238">
        <f>data!Z85</f>
        <v>0</v>
      </c>
      <c r="F117" s="238">
        <f>data!AA85</f>
        <v>0</v>
      </c>
      <c r="G117" s="238">
        <f>data!AB85</f>
        <v>1610461</v>
      </c>
      <c r="H117" s="238">
        <f>data!AC85</f>
        <v>832216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0</v>
      </c>
      <c r="D120" s="238">
        <f>data!Y87</f>
        <v>420708</v>
      </c>
      <c r="E120" s="238">
        <f>data!Z87</f>
        <v>0</v>
      </c>
      <c r="F120" s="238">
        <f>data!AA87</f>
        <v>0</v>
      </c>
      <c r="G120" s="238">
        <f>data!AB87</f>
        <v>1054743</v>
      </c>
      <c r="H120" s="238">
        <f>data!AC87</f>
        <v>324453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0</v>
      </c>
      <c r="D121" s="238">
        <f>data!Y88</f>
        <v>14167336</v>
      </c>
      <c r="E121" s="238">
        <f>data!Z88</f>
        <v>0</v>
      </c>
      <c r="F121" s="238">
        <f>data!AA88</f>
        <v>0</v>
      </c>
      <c r="G121" s="238">
        <f>data!AB88</f>
        <v>4310414</v>
      </c>
      <c r="H121" s="238">
        <f>data!AC88</f>
        <v>1019349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0</v>
      </c>
      <c r="D122" s="238">
        <f>data!Y89</f>
        <v>14588044</v>
      </c>
      <c r="E122" s="238">
        <f>data!Z89</f>
        <v>0</v>
      </c>
      <c r="F122" s="238">
        <f>data!AA89</f>
        <v>0</v>
      </c>
      <c r="G122" s="238">
        <f>data!AB89</f>
        <v>5365157</v>
      </c>
      <c r="H122" s="238">
        <f>data!AC89</f>
        <v>1343802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1804</v>
      </c>
      <c r="E124" s="238">
        <f>data!Z90</f>
        <v>0</v>
      </c>
      <c r="F124" s="238">
        <f>data!AA90</f>
        <v>0</v>
      </c>
      <c r="G124" s="238">
        <f>data!AB90</f>
        <v>495</v>
      </c>
      <c r="H124" s="238">
        <f>data!AC90</f>
        <v>475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791</v>
      </c>
      <c r="E126" s="238">
        <f>data!Z92</f>
        <v>0</v>
      </c>
      <c r="F126" s="238">
        <f>data!AA92</f>
        <v>0</v>
      </c>
      <c r="G126" s="238">
        <f>data!AB92</f>
        <v>217</v>
      </c>
      <c r="H126" s="238">
        <f>data!AC92</f>
        <v>208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PROVIDENCE ST JOSEPH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9.99</v>
      </c>
      <c r="D138" s="245">
        <f>data!AF60</f>
        <v>0</v>
      </c>
      <c r="E138" s="245">
        <f>data!AG60</f>
        <v>14.95</v>
      </c>
      <c r="F138" s="245">
        <f>data!AH60</f>
        <v>0</v>
      </c>
      <c r="G138" s="245">
        <f>data!AI60</f>
        <v>0</v>
      </c>
      <c r="H138" s="245">
        <f>data!AJ60</f>
        <v>0.34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1060235</v>
      </c>
      <c r="D139" s="238">
        <f>data!AF61</f>
        <v>0</v>
      </c>
      <c r="E139" s="238">
        <f>data!AG61</f>
        <v>1456902</v>
      </c>
      <c r="F139" s="238">
        <f>data!AH61</f>
        <v>0</v>
      </c>
      <c r="G139" s="238">
        <f>data!AI61</f>
        <v>0</v>
      </c>
      <c r="H139" s="238">
        <f>data!AJ61</f>
        <v>44908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165041</v>
      </c>
      <c r="D140" s="238">
        <f>data!AF62</f>
        <v>0</v>
      </c>
      <c r="E140" s="238">
        <f>data!AG62</f>
        <v>116564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1549974.37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20405</v>
      </c>
      <c r="D142" s="238">
        <f>data!AF64</f>
        <v>0</v>
      </c>
      <c r="E142" s="238">
        <f>data!AG64</f>
        <v>167982</v>
      </c>
      <c r="F142" s="238">
        <f>data!AH64</f>
        <v>0</v>
      </c>
      <c r="G142" s="238">
        <f>data!AI64</f>
        <v>0</v>
      </c>
      <c r="H142" s="238">
        <f>data!AJ64</f>
        <v>5977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1688</v>
      </c>
      <c r="D144" s="238">
        <f>data!AF66</f>
        <v>0</v>
      </c>
      <c r="E144" s="238">
        <f>data!AG66</f>
        <v>57153</v>
      </c>
      <c r="F144" s="238">
        <f>data!AH66</f>
        <v>0</v>
      </c>
      <c r="G144" s="238">
        <f>data!AI66</f>
        <v>0</v>
      </c>
      <c r="H144" s="238">
        <f>data!AJ66</f>
        <v>159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1180</v>
      </c>
      <c r="D145" s="238">
        <f>data!AF67</f>
        <v>0</v>
      </c>
      <c r="E145" s="238">
        <f>data!AG67</f>
        <v>28115</v>
      </c>
      <c r="F145" s="238">
        <f>data!AH67</f>
        <v>0</v>
      </c>
      <c r="G145" s="238">
        <f>data!AI67</f>
        <v>0</v>
      </c>
      <c r="H145" s="238">
        <f>data!AJ67</f>
        <v>450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340304</v>
      </c>
      <c r="D147" s="238">
        <f>data!AF69</f>
        <v>0</v>
      </c>
      <c r="E147" s="238">
        <f>data!AG69</f>
        <v>739678</v>
      </c>
      <c r="F147" s="238">
        <f>data!AH69</f>
        <v>0</v>
      </c>
      <c r="G147" s="238">
        <f>data!AI69</f>
        <v>0</v>
      </c>
      <c r="H147" s="238">
        <f>data!AJ69</f>
        <v>141604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-24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1588829</v>
      </c>
      <c r="D149" s="238">
        <f>data!AF85</f>
        <v>0</v>
      </c>
      <c r="E149" s="238">
        <f>data!AG85</f>
        <v>4116368.37</v>
      </c>
      <c r="F149" s="238">
        <f>data!AH85</f>
        <v>0</v>
      </c>
      <c r="G149" s="238">
        <f>data!AI85</f>
        <v>0</v>
      </c>
      <c r="H149" s="238">
        <f>data!AJ85</f>
        <v>193098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263269</v>
      </c>
      <c r="D152" s="238">
        <f>data!AF87</f>
        <v>0</v>
      </c>
      <c r="E152" s="238">
        <f>data!AG87</f>
        <v>200330</v>
      </c>
      <c r="F152" s="238">
        <f>data!AH87</f>
        <v>0</v>
      </c>
      <c r="G152" s="238">
        <f>data!AI87</f>
        <v>0</v>
      </c>
      <c r="H152" s="238">
        <f>data!AJ87</f>
        <v>9735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1845510</v>
      </c>
      <c r="D153" s="238">
        <f>data!AF88</f>
        <v>0</v>
      </c>
      <c r="E153" s="238">
        <f>data!AG88</f>
        <v>10640634</v>
      </c>
      <c r="F153" s="238">
        <f>data!AH88</f>
        <v>0</v>
      </c>
      <c r="G153" s="238">
        <f>data!AI88</f>
        <v>0</v>
      </c>
      <c r="H153" s="238">
        <f>data!AJ88</f>
        <v>631310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2108779</v>
      </c>
      <c r="D154" s="238">
        <f>data!AF89</f>
        <v>0</v>
      </c>
      <c r="E154" s="238">
        <f>data!AG89</f>
        <v>10840964</v>
      </c>
      <c r="F154" s="238">
        <f>data!AH89</f>
        <v>0</v>
      </c>
      <c r="G154" s="238">
        <f>data!AI89</f>
        <v>0</v>
      </c>
      <c r="H154" s="238">
        <f>data!AJ89</f>
        <v>641045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4712</v>
      </c>
      <c r="D156" s="238">
        <f>data!AF90</f>
        <v>0</v>
      </c>
      <c r="E156" s="238">
        <f>data!AG90</f>
        <v>1487</v>
      </c>
      <c r="F156" s="238">
        <f>data!AH90</f>
        <v>0</v>
      </c>
      <c r="G156" s="238">
        <f>data!AI90</f>
        <v>0</v>
      </c>
      <c r="H156" s="238">
        <f>data!AJ90</f>
        <v>271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2065</v>
      </c>
      <c r="D158" s="238">
        <f>data!AF92</f>
        <v>0</v>
      </c>
      <c r="E158" s="238">
        <f>data!AG92</f>
        <v>652</v>
      </c>
      <c r="F158" s="238">
        <f>data!AH92</f>
        <v>0</v>
      </c>
      <c r="G158" s="238">
        <f>data!AI92</f>
        <v>0</v>
      </c>
      <c r="H158" s="238">
        <f>data!AJ92</f>
        <v>119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7.49</v>
      </c>
      <c r="F160" s="245">
        <f>data!AH94</f>
        <v>0</v>
      </c>
      <c r="G160" s="245">
        <f>data!AI94</f>
        <v>0</v>
      </c>
      <c r="H160" s="245">
        <f>data!AJ94</f>
        <v>0.34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PROVIDENCE ST JOSEPH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271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119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PROVIDENCE ST JOSEPH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4.72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245250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20505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21123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182902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3684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89720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-47240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515944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1873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PROVIDENCE ST JOSEPH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0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1.1100000000000001</v>
      </c>
      <c r="F234" s="245">
        <f>data!BC60</f>
        <v>0</v>
      </c>
      <c r="G234" s="245">
        <f>data!BD60</f>
        <v>0</v>
      </c>
      <c r="H234" s="245">
        <f>data!BE60</f>
        <v>9.83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100254</v>
      </c>
      <c r="F235" s="238">
        <f>data!BC61</f>
        <v>0</v>
      </c>
      <c r="G235" s="238">
        <f>data!BD61</f>
        <v>0</v>
      </c>
      <c r="H235" s="238">
        <f>data!BE61</f>
        <v>568035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7702</v>
      </c>
      <c r="F236" s="238">
        <f>data!BC62</f>
        <v>0</v>
      </c>
      <c r="G236" s="238">
        <f>data!BD62</f>
        <v>0</v>
      </c>
      <c r="H236" s="238">
        <f>data!BE62</f>
        <v>56850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150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424</v>
      </c>
      <c r="E238" s="238">
        <f>data!BB64</f>
        <v>0</v>
      </c>
      <c r="F238" s="238">
        <f>data!BC64</f>
        <v>0</v>
      </c>
      <c r="G238" s="238">
        <f>data!BD64</f>
        <v>-76</v>
      </c>
      <c r="H238" s="238">
        <f>data!BE64</f>
        <v>55974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24494</v>
      </c>
      <c r="E240" s="238">
        <f>data!BB66</f>
        <v>9198</v>
      </c>
      <c r="F240" s="238">
        <f>data!BC66</f>
        <v>0</v>
      </c>
      <c r="G240" s="238">
        <f>data!BD66</f>
        <v>0</v>
      </c>
      <c r="H240" s="238">
        <f>data!BE66</f>
        <v>73439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34214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61986</v>
      </c>
      <c r="E243" s="238">
        <f>data!BB69</f>
        <v>31831</v>
      </c>
      <c r="F243" s="238">
        <f>data!BC69</f>
        <v>0</v>
      </c>
      <c r="G243" s="238">
        <f>data!BD69</f>
        <v>0</v>
      </c>
      <c r="H243" s="238">
        <f>data!BE69</f>
        <v>588878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-313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86904</v>
      </c>
      <c r="E245" s="238">
        <f>data!BB85</f>
        <v>148985</v>
      </c>
      <c r="F245" s="238">
        <f>data!BC85</f>
        <v>0</v>
      </c>
      <c r="G245" s="238">
        <f>data!BD85</f>
        <v>-76</v>
      </c>
      <c r="H245" s="238">
        <f>data!BE85</f>
        <v>1377227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0</v>
      </c>
      <c r="E252" s="254">
        <f>data!BB90</f>
        <v>65</v>
      </c>
      <c r="F252" s="254">
        <f>data!BC90</f>
        <v>0</v>
      </c>
      <c r="G252" s="254">
        <f>data!BD90</f>
        <v>0</v>
      </c>
      <c r="H252" s="254">
        <f>data!BE90</f>
        <v>3941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28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PROVIDENCE ST JOSEPH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4015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620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620</v>
      </c>
      <c r="D277" s="238">
        <f>data!BH85</f>
        <v>4015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723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470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317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206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PROVIDENCE ST JOSEPH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1.52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2.46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164327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178694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14945</v>
      </c>
      <c r="D300" s="238">
        <f>data!BO62</f>
        <v>1777446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21534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6290.04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2442</v>
      </c>
      <c r="D302" s="238">
        <f>data!BO64</f>
        <v>5442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1471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23590</v>
      </c>
      <c r="D304" s="238">
        <f>data!BO66</f>
        <v>817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73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62145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569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129442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1950</v>
      </c>
      <c r="I307" s="238">
        <f>data!BT69</f>
        <v>60153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2018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613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405768.04000000004</v>
      </c>
      <c r="D309" s="238">
        <f>data!BO85</f>
        <v>1783705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2636</v>
      </c>
      <c r="I309" s="238">
        <f>data!BT85</f>
        <v>261852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1495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124</v>
      </c>
      <c r="I316" s="254">
        <f>data!BT90</f>
        <v>992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54</v>
      </c>
      <c r="I318" s="254">
        <f>data!BT92</f>
        <v>435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PROVIDENCE ST JOSEPH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5.87</v>
      </c>
      <c r="H330" s="245">
        <f>data!BZ60</f>
        <v>0</v>
      </c>
      <c r="I330" s="245">
        <f>data!CA60</f>
        <v>1.1399999999999999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849086</v>
      </c>
      <c r="H331" s="257">
        <f>data!BZ61</f>
        <v>0</v>
      </c>
      <c r="I331" s="257">
        <f>data!CA61</f>
        <v>128627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94805</v>
      </c>
      <c r="H332" s="257">
        <f>data!BZ62</f>
        <v>0</v>
      </c>
      <c r="I332" s="257">
        <f>data!CA62</f>
        <v>10624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464345.72</v>
      </c>
      <c r="F333" s="257">
        <f>data!BX63</f>
        <v>0</v>
      </c>
      <c r="G333" s="257">
        <f>data!BY63</f>
        <v>2400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1383</v>
      </c>
      <c r="H334" s="257">
        <f>data!BZ64</f>
        <v>0</v>
      </c>
      <c r="I334" s="257">
        <f>data!CA64</f>
        <v>1215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334231</v>
      </c>
      <c r="H336" s="257">
        <f>data!BZ66</f>
        <v>0</v>
      </c>
      <c r="I336" s="257">
        <f>data!CA66</f>
        <v>12318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19674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249120</v>
      </c>
      <c r="H339" s="257">
        <f>data!BZ69</f>
        <v>0</v>
      </c>
      <c r="I339" s="257">
        <f>data!CA69</f>
        <v>41331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0</v>
      </c>
      <c r="E341" s="238">
        <f>data!BW85</f>
        <v>464345.72</v>
      </c>
      <c r="F341" s="238">
        <f>data!BX85</f>
        <v>0</v>
      </c>
      <c r="G341" s="238">
        <f>data!BY85</f>
        <v>1550699</v>
      </c>
      <c r="H341" s="238">
        <f>data!BZ85</f>
        <v>0</v>
      </c>
      <c r="I341" s="238">
        <f>data!CA85</f>
        <v>194115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737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323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PROVIDENCE ST JOSEPH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96.16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8946992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43431</v>
      </c>
      <c r="E364" s="262"/>
      <c r="F364" s="262"/>
      <c r="G364" s="262"/>
      <c r="H364" s="262"/>
      <c r="I364" s="257">
        <f>data!CE62</f>
        <v>2760534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2032321.55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1541077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1382782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296272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106998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536402</v>
      </c>
      <c r="E371" s="257">
        <f>data!CD69</f>
        <v>0</v>
      </c>
      <c r="F371" s="262"/>
      <c r="G371" s="262"/>
      <c r="H371" s="262"/>
      <c r="I371" s="257">
        <f>data!CE69</f>
        <v>4703889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-35</v>
      </c>
      <c r="E372" s="238">
        <f>-data!CD84</f>
        <v>0</v>
      </c>
      <c r="F372" s="248"/>
      <c r="G372" s="248"/>
      <c r="H372" s="248"/>
      <c r="I372" s="238">
        <f>-data!CE84</f>
        <v>-53337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579798</v>
      </c>
      <c r="E373" s="257">
        <f>data!CD85</f>
        <v>0</v>
      </c>
      <c r="F373" s="262"/>
      <c r="G373" s="262"/>
      <c r="H373" s="262"/>
      <c r="I373" s="238">
        <f>data!CE85</f>
        <v>21717528.549999997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5166000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40094556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45260556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76</v>
      </c>
      <c r="E380" s="248"/>
      <c r="F380" s="248"/>
      <c r="G380" s="248"/>
      <c r="H380" s="248"/>
      <c r="I380" s="238">
        <f>data!CE90</f>
        <v>29626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9747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21.279999999999998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127" zoomScaleNormal="100" workbookViewId="0">
      <selection activeCell="C134" sqref="C13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328">
        <v>781385</v>
      </c>
      <c r="C47" s="328">
        <v>0</v>
      </c>
      <c r="D47" s="328">
        <v>0</v>
      </c>
      <c r="E47" s="328">
        <v>144643</v>
      </c>
      <c r="F47" s="328">
        <v>0</v>
      </c>
      <c r="G47" s="328">
        <v>0</v>
      </c>
      <c r="H47" s="328">
        <v>0</v>
      </c>
      <c r="I47" s="328">
        <v>0</v>
      </c>
      <c r="J47" s="328">
        <v>0</v>
      </c>
      <c r="K47" s="328">
        <v>0</v>
      </c>
      <c r="L47" s="328">
        <v>0</v>
      </c>
      <c r="M47" s="328">
        <v>0</v>
      </c>
      <c r="N47" s="328">
        <v>0</v>
      </c>
      <c r="O47" s="328">
        <v>0</v>
      </c>
      <c r="P47" s="328">
        <v>21870</v>
      </c>
      <c r="Q47" s="328">
        <v>0</v>
      </c>
      <c r="R47" s="328">
        <v>0</v>
      </c>
      <c r="S47" s="328">
        <v>79</v>
      </c>
      <c r="T47" s="328">
        <v>0</v>
      </c>
      <c r="U47" s="328">
        <v>48039</v>
      </c>
      <c r="V47" s="328">
        <v>0</v>
      </c>
      <c r="W47" s="328">
        <v>0</v>
      </c>
      <c r="X47" s="328">
        <v>0</v>
      </c>
      <c r="Y47" s="328">
        <v>70697</v>
      </c>
      <c r="Z47" s="328">
        <v>0</v>
      </c>
      <c r="AA47" s="328">
        <v>0</v>
      </c>
      <c r="AB47" s="328">
        <v>44135</v>
      </c>
      <c r="AC47" s="328">
        <v>44848</v>
      </c>
      <c r="AD47" s="328">
        <v>0</v>
      </c>
      <c r="AE47" s="328">
        <v>111382</v>
      </c>
      <c r="AF47" s="328">
        <v>0</v>
      </c>
      <c r="AG47" s="328">
        <v>87581</v>
      </c>
      <c r="AH47" s="328">
        <v>0</v>
      </c>
      <c r="AI47" s="328">
        <v>0</v>
      </c>
      <c r="AJ47" s="328">
        <v>0</v>
      </c>
      <c r="AK47" s="328">
        <v>0</v>
      </c>
      <c r="AL47" s="328">
        <v>0</v>
      </c>
      <c r="AM47" s="328">
        <v>0</v>
      </c>
      <c r="AN47" s="328">
        <v>0</v>
      </c>
      <c r="AO47" s="328">
        <v>0</v>
      </c>
      <c r="AP47" s="328">
        <v>0</v>
      </c>
      <c r="AQ47" s="328">
        <v>0</v>
      </c>
      <c r="AR47" s="328">
        <v>0</v>
      </c>
      <c r="AS47" s="328">
        <v>0</v>
      </c>
      <c r="AT47" s="328">
        <v>0</v>
      </c>
      <c r="AU47" s="328">
        <v>0</v>
      </c>
      <c r="AV47" s="328">
        <v>0</v>
      </c>
      <c r="AW47" s="328">
        <v>0</v>
      </c>
      <c r="AX47" s="328">
        <v>0</v>
      </c>
      <c r="AY47" s="328">
        <v>17986</v>
      </c>
      <c r="AZ47" s="328">
        <v>0</v>
      </c>
      <c r="BA47" s="328">
        <v>0</v>
      </c>
      <c r="BB47" s="328">
        <v>5090</v>
      </c>
      <c r="BC47" s="328">
        <v>0</v>
      </c>
      <c r="BD47" s="328">
        <v>0</v>
      </c>
      <c r="BE47" s="328">
        <v>43266</v>
      </c>
      <c r="BF47" s="328">
        <v>0</v>
      </c>
      <c r="BG47" s="328">
        <v>0</v>
      </c>
      <c r="BH47" s="328">
        <v>0</v>
      </c>
      <c r="BI47" s="328">
        <v>0</v>
      </c>
      <c r="BJ47" s="328">
        <v>83</v>
      </c>
      <c r="BK47" s="328">
        <v>0</v>
      </c>
      <c r="BL47" s="328">
        <v>404</v>
      </c>
      <c r="BM47" s="328">
        <v>0</v>
      </c>
      <c r="BN47" s="328">
        <v>3270</v>
      </c>
      <c r="BO47" s="328">
        <v>4183</v>
      </c>
      <c r="BP47" s="328">
        <v>0</v>
      </c>
      <c r="BQ47" s="328">
        <v>0</v>
      </c>
      <c r="BR47" s="328">
        <v>0</v>
      </c>
      <c r="BS47" s="328">
        <v>126</v>
      </c>
      <c r="BT47" s="328">
        <v>10916</v>
      </c>
      <c r="BU47" s="328">
        <v>0</v>
      </c>
      <c r="BV47" s="328">
        <v>0</v>
      </c>
      <c r="BW47" s="328">
        <v>0</v>
      </c>
      <c r="BX47" s="328">
        <v>0</v>
      </c>
      <c r="BY47" s="328">
        <v>78378</v>
      </c>
      <c r="BZ47" s="328">
        <v>0</v>
      </c>
      <c r="CA47" s="328">
        <v>8321</v>
      </c>
      <c r="CB47" s="328">
        <v>0</v>
      </c>
      <c r="CC47" s="328">
        <v>36086</v>
      </c>
      <c r="CD47" s="16"/>
      <c r="CE47" s="25">
        <v>781383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781385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328">
        <v>410933</v>
      </c>
      <c r="C51" s="328">
        <v>0</v>
      </c>
      <c r="D51" s="328">
        <v>0</v>
      </c>
      <c r="E51" s="328">
        <v>8223</v>
      </c>
      <c r="F51" s="328">
        <v>0</v>
      </c>
      <c r="G51" s="328">
        <v>0</v>
      </c>
      <c r="H51" s="328">
        <v>0</v>
      </c>
      <c r="I51" s="328">
        <v>0</v>
      </c>
      <c r="J51" s="328">
        <v>0</v>
      </c>
      <c r="K51" s="328">
        <v>5042</v>
      </c>
      <c r="L51" s="328">
        <v>0</v>
      </c>
      <c r="M51" s="328">
        <v>0</v>
      </c>
      <c r="N51" s="328">
        <v>0</v>
      </c>
      <c r="O51" s="328">
        <v>0</v>
      </c>
      <c r="P51" s="328">
        <v>7952</v>
      </c>
      <c r="Q51" s="328">
        <v>0</v>
      </c>
      <c r="R51" s="328">
        <v>0</v>
      </c>
      <c r="S51" s="328">
        <v>0</v>
      </c>
      <c r="T51" s="328">
        <v>0</v>
      </c>
      <c r="U51" s="328">
        <v>15463</v>
      </c>
      <c r="V51" s="328">
        <v>0</v>
      </c>
      <c r="W51" s="328">
        <v>0</v>
      </c>
      <c r="X51" s="328">
        <v>0</v>
      </c>
      <c r="Y51" s="328">
        <v>95376</v>
      </c>
      <c r="Z51" s="328">
        <v>0</v>
      </c>
      <c r="AA51" s="328">
        <v>0</v>
      </c>
      <c r="AB51" s="328">
        <v>5222</v>
      </c>
      <c r="AC51" s="328">
        <v>2565</v>
      </c>
      <c r="AD51" s="328">
        <v>0</v>
      </c>
      <c r="AE51" s="328">
        <v>833</v>
      </c>
      <c r="AF51" s="328">
        <v>0</v>
      </c>
      <c r="AG51" s="328">
        <v>23332</v>
      </c>
      <c r="AH51" s="328">
        <v>0</v>
      </c>
      <c r="AI51" s="328">
        <v>0</v>
      </c>
      <c r="AJ51" s="328">
        <v>450</v>
      </c>
      <c r="AK51" s="328">
        <v>0</v>
      </c>
      <c r="AL51" s="328">
        <v>0</v>
      </c>
      <c r="AM51" s="328">
        <v>0</v>
      </c>
      <c r="AN51" s="328">
        <v>0</v>
      </c>
      <c r="AO51" s="328">
        <v>0</v>
      </c>
      <c r="AP51" s="328">
        <v>0</v>
      </c>
      <c r="AQ51" s="328">
        <v>0</v>
      </c>
      <c r="AR51" s="328">
        <v>0</v>
      </c>
      <c r="AS51" s="328">
        <v>0</v>
      </c>
      <c r="AT51" s="328">
        <v>0</v>
      </c>
      <c r="AU51" s="328">
        <v>0</v>
      </c>
      <c r="AV51" s="328">
        <v>0</v>
      </c>
      <c r="AW51" s="328">
        <v>0</v>
      </c>
      <c r="AX51" s="328">
        <v>0</v>
      </c>
      <c r="AY51" s="328">
        <v>3684</v>
      </c>
      <c r="AZ51" s="328">
        <v>0</v>
      </c>
      <c r="BA51" s="328">
        <v>0</v>
      </c>
      <c r="BB51" s="328">
        <v>0</v>
      </c>
      <c r="BC51" s="328">
        <v>0</v>
      </c>
      <c r="BD51" s="328">
        <v>0</v>
      </c>
      <c r="BE51" s="328">
        <v>53011</v>
      </c>
      <c r="BF51" s="328">
        <v>0</v>
      </c>
      <c r="BG51" s="328">
        <v>0</v>
      </c>
      <c r="BH51" s="328">
        <v>4015</v>
      </c>
      <c r="BI51" s="328">
        <v>0</v>
      </c>
      <c r="BJ51" s="328">
        <v>0</v>
      </c>
      <c r="BK51" s="328">
        <v>0</v>
      </c>
      <c r="BL51" s="328">
        <v>0</v>
      </c>
      <c r="BM51" s="328">
        <v>0</v>
      </c>
      <c r="BN51" s="328">
        <v>100511</v>
      </c>
      <c r="BO51" s="328">
        <v>0</v>
      </c>
      <c r="BP51" s="328">
        <v>0</v>
      </c>
      <c r="BQ51" s="328">
        <v>0</v>
      </c>
      <c r="BR51" s="328">
        <v>0</v>
      </c>
      <c r="BS51" s="328">
        <v>0</v>
      </c>
      <c r="BT51" s="328">
        <v>0</v>
      </c>
      <c r="BU51" s="328">
        <v>0</v>
      </c>
      <c r="BV51" s="328">
        <v>0</v>
      </c>
      <c r="BW51" s="328">
        <v>0</v>
      </c>
      <c r="BX51" s="328">
        <v>0</v>
      </c>
      <c r="BY51" s="328">
        <v>85255</v>
      </c>
      <c r="BZ51" s="328">
        <v>0</v>
      </c>
      <c r="CA51" s="328">
        <v>0</v>
      </c>
      <c r="CB51" s="328">
        <v>0</v>
      </c>
      <c r="CC51" s="328">
        <v>0</v>
      </c>
      <c r="CD51" s="16"/>
      <c r="CE51" s="25">
        <v>410934</v>
      </c>
    </row>
    <row r="52" spans="1:83" x14ac:dyDescent="0.25">
      <c r="A52" s="31" t="s">
        <v>234</v>
      </c>
      <c r="B52" s="329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410933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328">
        <v>0</v>
      </c>
      <c r="D59" s="328">
        <v>0</v>
      </c>
      <c r="E59" s="328">
        <v>1892</v>
      </c>
      <c r="F59" s="328">
        <v>0</v>
      </c>
      <c r="G59" s="328">
        <v>0</v>
      </c>
      <c r="H59" s="328">
        <v>0</v>
      </c>
      <c r="I59" s="328">
        <v>0</v>
      </c>
      <c r="J59" s="328">
        <v>0</v>
      </c>
      <c r="K59" s="328">
        <v>0</v>
      </c>
      <c r="L59" s="328">
        <v>0</v>
      </c>
      <c r="M59" s="328">
        <v>0</v>
      </c>
      <c r="N59" s="328">
        <v>0</v>
      </c>
      <c r="O59" s="328">
        <v>0</v>
      </c>
      <c r="P59" s="330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0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29626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328">
        <v>0</v>
      </c>
      <c r="D60" s="328">
        <v>0</v>
      </c>
      <c r="E60" s="328">
        <v>17.05</v>
      </c>
      <c r="F60" s="328">
        <v>0</v>
      </c>
      <c r="G60" s="328">
        <v>0</v>
      </c>
      <c r="H60" s="328">
        <v>0</v>
      </c>
      <c r="I60" s="328">
        <v>0</v>
      </c>
      <c r="J60" s="328">
        <v>0</v>
      </c>
      <c r="K60" s="328">
        <v>0</v>
      </c>
      <c r="L60" s="328">
        <v>0</v>
      </c>
      <c r="M60" s="328">
        <v>0</v>
      </c>
      <c r="N60" s="328">
        <v>0</v>
      </c>
      <c r="O60" s="328">
        <v>0</v>
      </c>
      <c r="P60" s="328">
        <v>0.24</v>
      </c>
      <c r="Q60" s="328">
        <v>0</v>
      </c>
      <c r="R60" s="328">
        <v>0</v>
      </c>
      <c r="S60" s="328">
        <v>0</v>
      </c>
      <c r="T60" s="328">
        <v>0.82</v>
      </c>
      <c r="U60" s="328">
        <v>6.76</v>
      </c>
      <c r="V60" s="328">
        <v>0</v>
      </c>
      <c r="W60" s="328">
        <v>0</v>
      </c>
      <c r="X60" s="328">
        <v>0</v>
      </c>
      <c r="Y60" s="328">
        <v>6.18</v>
      </c>
      <c r="Z60" s="328">
        <v>0</v>
      </c>
      <c r="AA60" s="328">
        <v>0</v>
      </c>
      <c r="AB60" s="328">
        <v>3.88</v>
      </c>
      <c r="AC60" s="328">
        <v>6.08</v>
      </c>
      <c r="AD60" s="328">
        <v>0</v>
      </c>
      <c r="AE60" s="328">
        <v>10.98</v>
      </c>
      <c r="AF60" s="328">
        <v>0</v>
      </c>
      <c r="AG60" s="328">
        <v>16.239999999999998</v>
      </c>
      <c r="AH60" s="328">
        <v>0</v>
      </c>
      <c r="AI60" s="328">
        <v>0</v>
      </c>
      <c r="AJ60" s="328">
        <v>0.33</v>
      </c>
      <c r="AK60" s="328">
        <v>0</v>
      </c>
      <c r="AL60" s="328">
        <v>0</v>
      </c>
      <c r="AM60" s="328">
        <v>0</v>
      </c>
      <c r="AN60" s="328">
        <v>0</v>
      </c>
      <c r="AO60" s="328">
        <v>0</v>
      </c>
      <c r="AP60" s="328">
        <v>0</v>
      </c>
      <c r="AQ60" s="328">
        <v>0</v>
      </c>
      <c r="AR60" s="328">
        <v>0</v>
      </c>
      <c r="AS60" s="328">
        <v>0</v>
      </c>
      <c r="AT60" s="328">
        <v>0</v>
      </c>
      <c r="AU60" s="328">
        <v>0</v>
      </c>
      <c r="AV60" s="328">
        <v>0</v>
      </c>
      <c r="AW60" s="328">
        <v>0</v>
      </c>
      <c r="AX60" s="328">
        <v>0</v>
      </c>
      <c r="AY60" s="328">
        <v>4.42</v>
      </c>
      <c r="AZ60" s="328">
        <v>0</v>
      </c>
      <c r="BA60" s="328">
        <v>0</v>
      </c>
      <c r="BB60" s="328">
        <v>1.02</v>
      </c>
      <c r="BC60" s="328">
        <v>0</v>
      </c>
      <c r="BD60" s="328">
        <v>0</v>
      </c>
      <c r="BE60" s="328">
        <v>9.27</v>
      </c>
      <c r="BF60" s="328">
        <v>0</v>
      </c>
      <c r="BG60" s="328">
        <v>0</v>
      </c>
      <c r="BH60" s="328">
        <v>0</v>
      </c>
      <c r="BI60" s="328">
        <v>0</v>
      </c>
      <c r="BJ60" s="328">
        <v>0</v>
      </c>
      <c r="BK60" s="328">
        <v>0</v>
      </c>
      <c r="BL60" s="328">
        <v>0</v>
      </c>
      <c r="BM60" s="328">
        <v>0</v>
      </c>
      <c r="BN60" s="328">
        <v>0.91</v>
      </c>
      <c r="BO60" s="328">
        <v>0</v>
      </c>
      <c r="BP60" s="328">
        <v>0</v>
      </c>
      <c r="BQ60" s="328">
        <v>0</v>
      </c>
      <c r="BR60" s="328">
        <v>0</v>
      </c>
      <c r="BS60" s="328">
        <v>0</v>
      </c>
      <c r="BT60" s="328">
        <v>1.88</v>
      </c>
      <c r="BU60" s="328">
        <v>0</v>
      </c>
      <c r="BV60" s="328">
        <v>0</v>
      </c>
      <c r="BW60" s="328">
        <v>0</v>
      </c>
      <c r="BX60" s="328">
        <v>0</v>
      </c>
      <c r="BY60" s="328">
        <v>5.67</v>
      </c>
      <c r="BZ60" s="328">
        <v>0</v>
      </c>
      <c r="CA60" s="328">
        <v>0.94</v>
      </c>
      <c r="CB60" s="328">
        <v>0</v>
      </c>
      <c r="CC60" s="328">
        <v>0</v>
      </c>
      <c r="CD60" s="209" t="s">
        <v>247</v>
      </c>
      <c r="CE60" s="227">
        <v>92.669999999999973</v>
      </c>
    </row>
    <row r="61" spans="1:83" x14ac:dyDescent="0.25">
      <c r="A61" s="31" t="s">
        <v>262</v>
      </c>
      <c r="B61" s="16"/>
      <c r="C61" s="328">
        <v>0</v>
      </c>
      <c r="D61" s="328">
        <v>0</v>
      </c>
      <c r="E61" s="328">
        <v>1469910</v>
      </c>
      <c r="F61" s="328">
        <v>0</v>
      </c>
      <c r="G61" s="328">
        <v>0</v>
      </c>
      <c r="H61" s="328">
        <v>0</v>
      </c>
      <c r="I61" s="328">
        <v>0</v>
      </c>
      <c r="J61" s="328">
        <v>0</v>
      </c>
      <c r="K61" s="328">
        <v>0</v>
      </c>
      <c r="L61" s="328">
        <v>0</v>
      </c>
      <c r="M61" s="328">
        <v>0</v>
      </c>
      <c r="N61" s="328">
        <v>0</v>
      </c>
      <c r="O61" s="328">
        <v>0</v>
      </c>
      <c r="P61" s="328">
        <v>27131</v>
      </c>
      <c r="Q61" s="328">
        <v>0</v>
      </c>
      <c r="R61" s="328">
        <v>0</v>
      </c>
      <c r="S61" s="328">
        <v>0</v>
      </c>
      <c r="T61" s="328">
        <v>86401</v>
      </c>
      <c r="U61" s="328">
        <v>492313</v>
      </c>
      <c r="V61" s="328">
        <v>0</v>
      </c>
      <c r="W61" s="328">
        <v>0</v>
      </c>
      <c r="X61" s="328">
        <v>0</v>
      </c>
      <c r="Y61" s="328">
        <v>581398</v>
      </c>
      <c r="Z61" s="328">
        <v>0</v>
      </c>
      <c r="AA61" s="328">
        <v>0</v>
      </c>
      <c r="AB61" s="328">
        <v>493146</v>
      </c>
      <c r="AC61" s="328">
        <v>496465</v>
      </c>
      <c r="AD61" s="328">
        <v>0</v>
      </c>
      <c r="AE61" s="328">
        <v>1125418</v>
      </c>
      <c r="AF61" s="328">
        <v>0</v>
      </c>
      <c r="AG61" s="328">
        <v>1215993</v>
      </c>
      <c r="AH61" s="328">
        <v>0</v>
      </c>
      <c r="AI61" s="328">
        <v>0</v>
      </c>
      <c r="AJ61" s="328">
        <v>41181</v>
      </c>
      <c r="AK61" s="328">
        <v>0</v>
      </c>
      <c r="AL61" s="328">
        <v>0</v>
      </c>
      <c r="AM61" s="328">
        <v>0</v>
      </c>
      <c r="AN61" s="328">
        <v>0</v>
      </c>
      <c r="AO61" s="328">
        <v>0</v>
      </c>
      <c r="AP61" s="328">
        <v>0</v>
      </c>
      <c r="AQ61" s="328">
        <v>0</v>
      </c>
      <c r="AR61" s="328">
        <v>0</v>
      </c>
      <c r="AS61" s="328">
        <v>0</v>
      </c>
      <c r="AT61" s="328">
        <v>0</v>
      </c>
      <c r="AU61" s="328">
        <v>0</v>
      </c>
      <c r="AV61" s="328">
        <v>0</v>
      </c>
      <c r="AW61" s="328">
        <v>0</v>
      </c>
      <c r="AX61" s="328">
        <v>0</v>
      </c>
      <c r="AY61" s="328">
        <v>213600</v>
      </c>
      <c r="AZ61" s="328">
        <v>0</v>
      </c>
      <c r="BA61" s="328">
        <v>0</v>
      </c>
      <c r="BB61" s="328">
        <v>89213</v>
      </c>
      <c r="BC61" s="328">
        <v>0</v>
      </c>
      <c r="BD61" s="328">
        <v>0</v>
      </c>
      <c r="BE61" s="328">
        <v>519634</v>
      </c>
      <c r="BF61" s="328">
        <v>0</v>
      </c>
      <c r="BG61" s="328">
        <v>0</v>
      </c>
      <c r="BH61" s="328">
        <v>0</v>
      </c>
      <c r="BI61" s="328">
        <v>0</v>
      </c>
      <c r="BJ61" s="328">
        <v>0</v>
      </c>
      <c r="BK61" s="328">
        <v>0</v>
      </c>
      <c r="BL61" s="328">
        <v>0</v>
      </c>
      <c r="BM61" s="328">
        <v>0</v>
      </c>
      <c r="BN61" s="328">
        <v>177330</v>
      </c>
      <c r="BO61" s="328">
        <v>0</v>
      </c>
      <c r="BP61" s="328">
        <v>0</v>
      </c>
      <c r="BQ61" s="328">
        <v>0</v>
      </c>
      <c r="BR61" s="328">
        <v>0</v>
      </c>
      <c r="BS61" s="328">
        <v>0</v>
      </c>
      <c r="BT61" s="328">
        <v>148858</v>
      </c>
      <c r="BU61" s="328">
        <v>0</v>
      </c>
      <c r="BV61" s="328">
        <v>0</v>
      </c>
      <c r="BW61" s="328">
        <v>0</v>
      </c>
      <c r="BX61" s="328">
        <v>0</v>
      </c>
      <c r="BY61" s="328">
        <v>708632</v>
      </c>
      <c r="BZ61" s="328">
        <v>0</v>
      </c>
      <c r="CA61" s="328">
        <v>120179</v>
      </c>
      <c r="CB61" s="328">
        <v>0</v>
      </c>
      <c r="CC61" s="328">
        <v>74</v>
      </c>
      <c r="CD61" s="24" t="s">
        <v>247</v>
      </c>
      <c r="CE61" s="25">
        <v>8006876</v>
      </c>
    </row>
    <row r="62" spans="1:83" x14ac:dyDescent="0.25">
      <c r="A62" s="31" t="s">
        <v>10</v>
      </c>
      <c r="B62" s="16"/>
      <c r="C62" s="25">
        <v>0</v>
      </c>
      <c r="D62" s="25">
        <v>0</v>
      </c>
      <c r="E62" s="25">
        <v>144643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21870</v>
      </c>
      <c r="Q62" s="25">
        <v>0</v>
      </c>
      <c r="R62" s="25">
        <v>0</v>
      </c>
      <c r="S62" s="25">
        <v>79</v>
      </c>
      <c r="T62" s="25">
        <v>0</v>
      </c>
      <c r="U62" s="25">
        <v>48039</v>
      </c>
      <c r="V62" s="25">
        <v>0</v>
      </c>
      <c r="W62" s="25">
        <v>0</v>
      </c>
      <c r="X62" s="25">
        <v>0</v>
      </c>
      <c r="Y62" s="25">
        <v>70697</v>
      </c>
      <c r="Z62" s="25">
        <v>0</v>
      </c>
      <c r="AA62" s="25">
        <v>0</v>
      </c>
      <c r="AB62" s="25">
        <v>44135</v>
      </c>
      <c r="AC62" s="25">
        <v>44848</v>
      </c>
      <c r="AD62" s="25">
        <v>0</v>
      </c>
      <c r="AE62" s="25">
        <v>111382</v>
      </c>
      <c r="AF62" s="25">
        <v>0</v>
      </c>
      <c r="AG62" s="25">
        <v>87581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17986</v>
      </c>
      <c r="AZ62" s="25">
        <v>0</v>
      </c>
      <c r="BA62" s="25">
        <v>0</v>
      </c>
      <c r="BB62" s="25">
        <v>5090</v>
      </c>
      <c r="BC62" s="25">
        <v>0</v>
      </c>
      <c r="BD62" s="25">
        <v>0</v>
      </c>
      <c r="BE62" s="25">
        <v>43266</v>
      </c>
      <c r="BF62" s="25">
        <v>0</v>
      </c>
      <c r="BG62" s="25">
        <v>0</v>
      </c>
      <c r="BH62" s="25">
        <v>0</v>
      </c>
      <c r="BI62" s="25">
        <v>0</v>
      </c>
      <c r="BJ62" s="25">
        <v>83</v>
      </c>
      <c r="BK62" s="25">
        <v>0</v>
      </c>
      <c r="BL62" s="25">
        <v>404</v>
      </c>
      <c r="BM62" s="25">
        <v>0</v>
      </c>
      <c r="BN62" s="25">
        <v>3270</v>
      </c>
      <c r="BO62" s="25">
        <v>4183</v>
      </c>
      <c r="BP62" s="25">
        <v>0</v>
      </c>
      <c r="BQ62" s="25">
        <v>0</v>
      </c>
      <c r="BR62" s="25">
        <v>0</v>
      </c>
      <c r="BS62" s="25">
        <v>126</v>
      </c>
      <c r="BT62" s="25">
        <v>10916</v>
      </c>
      <c r="BU62" s="25">
        <v>0</v>
      </c>
      <c r="BV62" s="25">
        <v>0</v>
      </c>
      <c r="BW62" s="25">
        <v>0</v>
      </c>
      <c r="BX62" s="25">
        <v>0</v>
      </c>
      <c r="BY62" s="25">
        <v>78378</v>
      </c>
      <c r="BZ62" s="25">
        <v>0</v>
      </c>
      <c r="CA62" s="25">
        <v>8321</v>
      </c>
      <c r="CB62" s="25">
        <v>0</v>
      </c>
      <c r="CC62" s="25">
        <v>36086</v>
      </c>
      <c r="CD62" s="24" t="s">
        <v>247</v>
      </c>
      <c r="CE62" s="25">
        <v>781383</v>
      </c>
    </row>
    <row r="63" spans="1:83" x14ac:dyDescent="0.25">
      <c r="A63" s="31" t="s">
        <v>263</v>
      </c>
      <c r="B63" s="16"/>
      <c r="C63" s="328">
        <v>0</v>
      </c>
      <c r="D63" s="328">
        <v>0</v>
      </c>
      <c r="E63" s="328">
        <v>0</v>
      </c>
      <c r="F63" s="328">
        <v>0</v>
      </c>
      <c r="G63" s="328">
        <v>0</v>
      </c>
      <c r="H63" s="328">
        <v>0</v>
      </c>
      <c r="I63" s="328">
        <v>0</v>
      </c>
      <c r="J63" s="328">
        <v>0</v>
      </c>
      <c r="K63" s="328">
        <v>0</v>
      </c>
      <c r="L63" s="328">
        <v>0</v>
      </c>
      <c r="M63" s="328">
        <v>0</v>
      </c>
      <c r="N63" s="328">
        <v>0</v>
      </c>
      <c r="O63" s="328">
        <v>0</v>
      </c>
      <c r="P63" s="328">
        <v>0</v>
      </c>
      <c r="Q63" s="328">
        <v>0</v>
      </c>
      <c r="R63" s="328">
        <v>0</v>
      </c>
      <c r="S63" s="328">
        <v>0</v>
      </c>
      <c r="T63" s="328">
        <v>0</v>
      </c>
      <c r="U63" s="328">
        <v>3580.43</v>
      </c>
      <c r="V63" s="328">
        <v>0</v>
      </c>
      <c r="W63" s="328">
        <v>0</v>
      </c>
      <c r="X63" s="328">
        <v>0</v>
      </c>
      <c r="Y63" s="328">
        <v>0</v>
      </c>
      <c r="Z63" s="328">
        <v>0</v>
      </c>
      <c r="AA63" s="328">
        <v>0</v>
      </c>
      <c r="AB63" s="328">
        <v>0</v>
      </c>
      <c r="AC63" s="328">
        <v>0</v>
      </c>
      <c r="AD63" s="328">
        <v>0</v>
      </c>
      <c r="AE63" s="328">
        <v>0</v>
      </c>
      <c r="AF63" s="328">
        <v>0</v>
      </c>
      <c r="AG63" s="328">
        <v>1501323.24</v>
      </c>
      <c r="AH63" s="328">
        <v>0</v>
      </c>
      <c r="AI63" s="328">
        <v>0</v>
      </c>
      <c r="AJ63" s="328">
        <v>0</v>
      </c>
      <c r="AK63" s="328">
        <v>0</v>
      </c>
      <c r="AL63" s="328">
        <v>0</v>
      </c>
      <c r="AM63" s="328">
        <v>0</v>
      </c>
      <c r="AN63" s="328">
        <v>0</v>
      </c>
      <c r="AO63" s="328">
        <v>0</v>
      </c>
      <c r="AP63" s="328">
        <v>0</v>
      </c>
      <c r="AQ63" s="328">
        <v>0</v>
      </c>
      <c r="AR63" s="328">
        <v>0</v>
      </c>
      <c r="AS63" s="328">
        <v>0</v>
      </c>
      <c r="AT63" s="328">
        <v>0</v>
      </c>
      <c r="AU63" s="328">
        <v>0</v>
      </c>
      <c r="AV63" s="328">
        <v>0</v>
      </c>
      <c r="AW63" s="328">
        <v>0</v>
      </c>
      <c r="AX63" s="328">
        <v>0</v>
      </c>
      <c r="AY63" s="328">
        <v>0</v>
      </c>
      <c r="AZ63" s="328">
        <v>0</v>
      </c>
      <c r="BA63" s="328">
        <v>0</v>
      </c>
      <c r="BB63" s="328">
        <v>0</v>
      </c>
      <c r="BC63" s="328">
        <v>0</v>
      </c>
      <c r="BD63" s="328">
        <v>0</v>
      </c>
      <c r="BE63" s="328">
        <v>900</v>
      </c>
      <c r="BF63" s="328">
        <v>0</v>
      </c>
      <c r="BG63" s="328">
        <v>0</v>
      </c>
      <c r="BH63" s="328">
        <v>0</v>
      </c>
      <c r="BI63" s="328">
        <v>0</v>
      </c>
      <c r="BJ63" s="328">
        <v>0</v>
      </c>
      <c r="BK63" s="328">
        <v>0</v>
      </c>
      <c r="BL63" s="328">
        <v>0</v>
      </c>
      <c r="BM63" s="328">
        <v>0</v>
      </c>
      <c r="BN63" s="328">
        <v>0</v>
      </c>
      <c r="BO63" s="328">
        <v>0</v>
      </c>
      <c r="BP63" s="328">
        <v>0</v>
      </c>
      <c r="BQ63" s="328">
        <v>0</v>
      </c>
      <c r="BR63" s="328">
        <v>0</v>
      </c>
      <c r="BS63" s="328">
        <v>0</v>
      </c>
      <c r="BT63" s="328">
        <v>0</v>
      </c>
      <c r="BU63" s="328">
        <v>0</v>
      </c>
      <c r="BV63" s="328">
        <v>0</v>
      </c>
      <c r="BW63" s="328">
        <v>458710.31</v>
      </c>
      <c r="BX63" s="328">
        <v>0</v>
      </c>
      <c r="BY63" s="328">
        <v>0</v>
      </c>
      <c r="BZ63" s="328">
        <v>0</v>
      </c>
      <c r="CA63" s="328">
        <v>0</v>
      </c>
      <c r="CB63" s="328">
        <v>0</v>
      </c>
      <c r="CC63" s="328">
        <v>14319.41</v>
      </c>
      <c r="CD63" s="24" t="s">
        <v>247</v>
      </c>
      <c r="CE63" s="25">
        <v>1978833.39</v>
      </c>
    </row>
    <row r="64" spans="1:83" x14ac:dyDescent="0.25">
      <c r="A64" s="31" t="s">
        <v>264</v>
      </c>
      <c r="B64" s="16"/>
      <c r="C64" s="328">
        <v>0</v>
      </c>
      <c r="D64" s="328">
        <v>0</v>
      </c>
      <c r="E64" s="328">
        <v>96418</v>
      </c>
      <c r="F64" s="328">
        <v>0</v>
      </c>
      <c r="G64" s="328">
        <v>0</v>
      </c>
      <c r="H64" s="328">
        <v>0</v>
      </c>
      <c r="I64" s="328">
        <v>0</v>
      </c>
      <c r="J64" s="328">
        <v>0</v>
      </c>
      <c r="K64" s="328">
        <v>0</v>
      </c>
      <c r="L64" s="328">
        <v>0</v>
      </c>
      <c r="M64" s="328">
        <v>0</v>
      </c>
      <c r="N64" s="328">
        <v>0</v>
      </c>
      <c r="O64" s="328">
        <v>0</v>
      </c>
      <c r="P64" s="328">
        <v>19815</v>
      </c>
      <c r="Q64" s="328">
        <v>0</v>
      </c>
      <c r="R64" s="328">
        <v>0</v>
      </c>
      <c r="S64" s="328">
        <v>-75406</v>
      </c>
      <c r="T64" s="328">
        <v>0</v>
      </c>
      <c r="U64" s="328">
        <v>246528</v>
      </c>
      <c r="V64" s="328">
        <v>0</v>
      </c>
      <c r="W64" s="328">
        <v>0</v>
      </c>
      <c r="X64" s="328">
        <v>0</v>
      </c>
      <c r="Y64" s="328">
        <v>38051</v>
      </c>
      <c r="Z64" s="328">
        <v>0</v>
      </c>
      <c r="AA64" s="328">
        <v>0</v>
      </c>
      <c r="AB64" s="328">
        <v>952386</v>
      </c>
      <c r="AC64" s="328">
        <v>38171</v>
      </c>
      <c r="AD64" s="328">
        <v>0</v>
      </c>
      <c r="AE64" s="328">
        <v>29143</v>
      </c>
      <c r="AF64" s="328">
        <v>0</v>
      </c>
      <c r="AG64" s="328">
        <v>145983</v>
      </c>
      <c r="AH64" s="328">
        <v>0</v>
      </c>
      <c r="AI64" s="328">
        <v>0</v>
      </c>
      <c r="AJ64" s="328">
        <v>6820</v>
      </c>
      <c r="AK64" s="328">
        <v>0</v>
      </c>
      <c r="AL64" s="328">
        <v>0</v>
      </c>
      <c r="AM64" s="328">
        <v>0</v>
      </c>
      <c r="AN64" s="328">
        <v>0</v>
      </c>
      <c r="AO64" s="328">
        <v>0</v>
      </c>
      <c r="AP64" s="328">
        <v>0</v>
      </c>
      <c r="AQ64" s="328">
        <v>0</v>
      </c>
      <c r="AR64" s="328">
        <v>0</v>
      </c>
      <c r="AS64" s="328">
        <v>0</v>
      </c>
      <c r="AT64" s="328">
        <v>0</v>
      </c>
      <c r="AU64" s="328">
        <v>0</v>
      </c>
      <c r="AV64" s="328">
        <v>0</v>
      </c>
      <c r="AW64" s="328">
        <v>0</v>
      </c>
      <c r="AX64" s="328">
        <v>0</v>
      </c>
      <c r="AY64" s="328">
        <v>22632</v>
      </c>
      <c r="AZ64" s="328">
        <v>0</v>
      </c>
      <c r="BA64" s="328">
        <v>71</v>
      </c>
      <c r="BB64" s="328">
        <v>2314</v>
      </c>
      <c r="BC64" s="328">
        <v>0</v>
      </c>
      <c r="BD64" s="328">
        <v>-64</v>
      </c>
      <c r="BE64" s="328">
        <v>60443</v>
      </c>
      <c r="BF64" s="328">
        <v>0</v>
      </c>
      <c r="BG64" s="328">
        <v>0</v>
      </c>
      <c r="BH64" s="328">
        <v>0</v>
      </c>
      <c r="BI64" s="328">
        <v>0</v>
      </c>
      <c r="BJ64" s="328">
        <v>0</v>
      </c>
      <c r="BK64" s="328">
        <v>0</v>
      </c>
      <c r="BL64" s="328">
        <v>0</v>
      </c>
      <c r="BM64" s="328">
        <v>0</v>
      </c>
      <c r="BN64" s="328">
        <v>3318</v>
      </c>
      <c r="BO64" s="328">
        <v>1514</v>
      </c>
      <c r="BP64" s="328">
        <v>0</v>
      </c>
      <c r="BQ64" s="328">
        <v>0</v>
      </c>
      <c r="BR64" s="328">
        <v>0</v>
      </c>
      <c r="BS64" s="328">
        <v>164</v>
      </c>
      <c r="BT64" s="328">
        <v>1668</v>
      </c>
      <c r="BU64" s="328">
        <v>0</v>
      </c>
      <c r="BV64" s="328">
        <v>0</v>
      </c>
      <c r="BW64" s="328">
        <v>0</v>
      </c>
      <c r="BX64" s="328">
        <v>0</v>
      </c>
      <c r="BY64" s="328">
        <v>2478</v>
      </c>
      <c r="BZ64" s="328">
        <v>0</v>
      </c>
      <c r="CA64" s="328">
        <v>1458</v>
      </c>
      <c r="CB64" s="328">
        <v>0</v>
      </c>
      <c r="CC64" s="328">
        <v>0</v>
      </c>
      <c r="CD64" s="24" t="s">
        <v>247</v>
      </c>
      <c r="CE64" s="25">
        <v>1593905</v>
      </c>
    </row>
    <row r="65" spans="1:83" x14ac:dyDescent="0.25">
      <c r="A65" s="31" t="s">
        <v>265</v>
      </c>
      <c r="B65" s="16"/>
      <c r="C65" s="328">
        <v>0</v>
      </c>
      <c r="D65" s="328">
        <v>0</v>
      </c>
      <c r="E65" s="328">
        <v>0</v>
      </c>
      <c r="F65" s="328">
        <v>0</v>
      </c>
      <c r="G65" s="328">
        <v>0</v>
      </c>
      <c r="H65" s="328">
        <v>0</v>
      </c>
      <c r="I65" s="328">
        <v>0</v>
      </c>
      <c r="J65" s="328">
        <v>0</v>
      </c>
      <c r="K65" s="328">
        <v>0</v>
      </c>
      <c r="L65" s="328">
        <v>0</v>
      </c>
      <c r="M65" s="328">
        <v>0</v>
      </c>
      <c r="N65" s="328">
        <v>0</v>
      </c>
      <c r="O65" s="328">
        <v>0</v>
      </c>
      <c r="P65" s="328">
        <v>0</v>
      </c>
      <c r="Q65" s="328">
        <v>0</v>
      </c>
      <c r="R65" s="328">
        <v>0</v>
      </c>
      <c r="S65" s="328">
        <v>0</v>
      </c>
      <c r="T65" s="328">
        <v>0</v>
      </c>
      <c r="U65" s="328">
        <v>0</v>
      </c>
      <c r="V65" s="328">
        <v>0</v>
      </c>
      <c r="W65" s="328">
        <v>0</v>
      </c>
      <c r="X65" s="328">
        <v>0</v>
      </c>
      <c r="Y65" s="328">
        <v>0</v>
      </c>
      <c r="Z65" s="328">
        <v>0</v>
      </c>
      <c r="AA65" s="328">
        <v>0</v>
      </c>
      <c r="AB65" s="328">
        <v>0</v>
      </c>
      <c r="AC65" s="328">
        <v>0</v>
      </c>
      <c r="AD65" s="328">
        <v>0</v>
      </c>
      <c r="AE65" s="328">
        <v>0</v>
      </c>
      <c r="AF65" s="328">
        <v>0</v>
      </c>
      <c r="AG65" s="328">
        <v>0</v>
      </c>
      <c r="AH65" s="328">
        <v>0</v>
      </c>
      <c r="AI65" s="328">
        <v>0</v>
      </c>
      <c r="AJ65" s="328">
        <v>0</v>
      </c>
      <c r="AK65" s="328">
        <v>0</v>
      </c>
      <c r="AL65" s="328">
        <v>0</v>
      </c>
      <c r="AM65" s="328">
        <v>0</v>
      </c>
      <c r="AN65" s="328">
        <v>0</v>
      </c>
      <c r="AO65" s="328">
        <v>0</v>
      </c>
      <c r="AP65" s="328">
        <v>0</v>
      </c>
      <c r="AQ65" s="328">
        <v>0</v>
      </c>
      <c r="AR65" s="328">
        <v>0</v>
      </c>
      <c r="AS65" s="328">
        <v>0</v>
      </c>
      <c r="AT65" s="328">
        <v>0</v>
      </c>
      <c r="AU65" s="328">
        <v>0</v>
      </c>
      <c r="AV65" s="328">
        <v>0</v>
      </c>
      <c r="AW65" s="328">
        <v>0</v>
      </c>
      <c r="AX65" s="328">
        <v>0</v>
      </c>
      <c r="AY65" s="328">
        <v>0</v>
      </c>
      <c r="AZ65" s="328">
        <v>0</v>
      </c>
      <c r="BA65" s="328">
        <v>0</v>
      </c>
      <c r="BB65" s="328">
        <v>0</v>
      </c>
      <c r="BC65" s="328">
        <v>0</v>
      </c>
      <c r="BD65" s="328">
        <v>0</v>
      </c>
      <c r="BE65" s="328">
        <v>0</v>
      </c>
      <c r="BF65" s="328">
        <v>0</v>
      </c>
      <c r="BG65" s="328">
        <v>0</v>
      </c>
      <c r="BH65" s="328">
        <v>0</v>
      </c>
      <c r="BI65" s="328">
        <v>0</v>
      </c>
      <c r="BJ65" s="328">
        <v>0</v>
      </c>
      <c r="BK65" s="328">
        <v>0</v>
      </c>
      <c r="BL65" s="328">
        <v>0</v>
      </c>
      <c r="BM65" s="328">
        <v>0</v>
      </c>
      <c r="BN65" s="328">
        <v>0</v>
      </c>
      <c r="BO65" s="328">
        <v>0</v>
      </c>
      <c r="BP65" s="328">
        <v>0</v>
      </c>
      <c r="BQ65" s="328">
        <v>0</v>
      </c>
      <c r="BR65" s="328">
        <v>0</v>
      </c>
      <c r="BS65" s="328">
        <v>0</v>
      </c>
      <c r="BT65" s="328">
        <v>0</v>
      </c>
      <c r="BU65" s="328">
        <v>0</v>
      </c>
      <c r="BV65" s="328">
        <v>0</v>
      </c>
      <c r="BW65" s="328">
        <v>0</v>
      </c>
      <c r="BX65" s="328">
        <v>0</v>
      </c>
      <c r="BY65" s="328">
        <v>0</v>
      </c>
      <c r="BZ65" s="328">
        <v>0</v>
      </c>
      <c r="CA65" s="328">
        <v>0</v>
      </c>
      <c r="CB65" s="328">
        <v>0</v>
      </c>
      <c r="CC65" s="328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328">
        <v>0</v>
      </c>
      <c r="D66" s="328">
        <v>0</v>
      </c>
      <c r="E66" s="328">
        <v>6247</v>
      </c>
      <c r="F66" s="328">
        <v>0</v>
      </c>
      <c r="G66" s="328">
        <v>0</v>
      </c>
      <c r="H66" s="328">
        <v>0</v>
      </c>
      <c r="I66" s="328">
        <v>0</v>
      </c>
      <c r="J66" s="328">
        <v>0</v>
      </c>
      <c r="K66" s="328">
        <v>24</v>
      </c>
      <c r="L66" s="328">
        <v>0</v>
      </c>
      <c r="M66" s="328">
        <v>0</v>
      </c>
      <c r="N66" s="328">
        <v>0</v>
      </c>
      <c r="O66" s="328">
        <v>53</v>
      </c>
      <c r="P66" s="328">
        <v>217</v>
      </c>
      <c r="Q66" s="328">
        <v>0</v>
      </c>
      <c r="R66" s="328">
        <v>0</v>
      </c>
      <c r="S66" s="328">
        <v>21340</v>
      </c>
      <c r="T66" s="328">
        <v>195</v>
      </c>
      <c r="U66" s="328">
        <v>160562</v>
      </c>
      <c r="V66" s="328">
        <v>0</v>
      </c>
      <c r="W66" s="328">
        <v>0</v>
      </c>
      <c r="X66" s="328">
        <v>0</v>
      </c>
      <c r="Y66" s="328">
        <v>585321</v>
      </c>
      <c r="Z66" s="328">
        <v>0</v>
      </c>
      <c r="AA66" s="328">
        <v>0</v>
      </c>
      <c r="AB66" s="328">
        <v>27399</v>
      </c>
      <c r="AC66" s="328">
        <v>1708</v>
      </c>
      <c r="AD66" s="328">
        <v>0</v>
      </c>
      <c r="AE66" s="328">
        <v>1552</v>
      </c>
      <c r="AF66" s="328">
        <v>0</v>
      </c>
      <c r="AG66" s="328">
        <v>49856</v>
      </c>
      <c r="AH66" s="328">
        <v>0</v>
      </c>
      <c r="AI66" s="328">
        <v>0</v>
      </c>
      <c r="AJ66" s="328">
        <v>0</v>
      </c>
      <c r="AK66" s="328">
        <v>0</v>
      </c>
      <c r="AL66" s="328">
        <v>0</v>
      </c>
      <c r="AM66" s="328">
        <v>0</v>
      </c>
      <c r="AN66" s="328">
        <v>0</v>
      </c>
      <c r="AO66" s="328">
        <v>0</v>
      </c>
      <c r="AP66" s="328">
        <v>0</v>
      </c>
      <c r="AQ66" s="328">
        <v>0</v>
      </c>
      <c r="AR66" s="328">
        <v>0</v>
      </c>
      <c r="AS66" s="328">
        <v>0</v>
      </c>
      <c r="AT66" s="328">
        <v>0</v>
      </c>
      <c r="AU66" s="328">
        <v>0</v>
      </c>
      <c r="AV66" s="328">
        <v>0</v>
      </c>
      <c r="AW66" s="328">
        <v>0</v>
      </c>
      <c r="AX66" s="328">
        <v>0</v>
      </c>
      <c r="AY66" s="328">
        <v>152189</v>
      </c>
      <c r="AZ66" s="328">
        <v>0</v>
      </c>
      <c r="BA66" s="328">
        <v>94065</v>
      </c>
      <c r="BB66" s="328">
        <v>1327</v>
      </c>
      <c r="BC66" s="328">
        <v>0</v>
      </c>
      <c r="BD66" s="328">
        <v>549</v>
      </c>
      <c r="BE66" s="328">
        <v>58833</v>
      </c>
      <c r="BF66" s="328">
        <v>0</v>
      </c>
      <c r="BG66" s="328">
        <v>0</v>
      </c>
      <c r="BH66" s="328">
        <v>22490</v>
      </c>
      <c r="BI66" s="328">
        <v>0</v>
      </c>
      <c r="BJ66" s="328">
        <v>0</v>
      </c>
      <c r="BK66" s="328">
        <v>0</v>
      </c>
      <c r="BL66" s="328">
        <v>0</v>
      </c>
      <c r="BM66" s="328">
        <v>0</v>
      </c>
      <c r="BN66" s="328">
        <v>20648</v>
      </c>
      <c r="BO66" s="328">
        <v>900</v>
      </c>
      <c r="BP66" s="328">
        <v>0</v>
      </c>
      <c r="BQ66" s="328">
        <v>0</v>
      </c>
      <c r="BR66" s="328">
        <v>0</v>
      </c>
      <c r="BS66" s="328">
        <v>0</v>
      </c>
      <c r="BT66" s="328">
        <v>0</v>
      </c>
      <c r="BU66" s="328">
        <v>0</v>
      </c>
      <c r="BV66" s="328">
        <v>0</v>
      </c>
      <c r="BW66" s="328">
        <v>0</v>
      </c>
      <c r="BX66" s="328">
        <v>0</v>
      </c>
      <c r="BY66" s="328">
        <v>280109</v>
      </c>
      <c r="BZ66" s="328">
        <v>0</v>
      </c>
      <c r="CA66" s="328">
        <v>12906</v>
      </c>
      <c r="CB66" s="328">
        <v>0</v>
      </c>
      <c r="CC66" s="328">
        <v>0</v>
      </c>
      <c r="CD66" s="24" t="s">
        <v>247</v>
      </c>
      <c r="CE66" s="25">
        <v>1498490</v>
      </c>
    </row>
    <row r="67" spans="1:83" x14ac:dyDescent="0.25">
      <c r="A67" s="31" t="s">
        <v>15</v>
      </c>
      <c r="B67" s="16"/>
      <c r="C67" s="25">
        <v>0</v>
      </c>
      <c r="D67" s="25">
        <v>0</v>
      </c>
      <c r="E67" s="25">
        <v>8223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5042</v>
      </c>
      <c r="L67" s="25">
        <v>0</v>
      </c>
      <c r="M67" s="25">
        <v>0</v>
      </c>
      <c r="N67" s="25">
        <v>0</v>
      </c>
      <c r="O67" s="25">
        <v>0</v>
      </c>
      <c r="P67" s="25">
        <v>7952</v>
      </c>
      <c r="Q67" s="25">
        <v>0</v>
      </c>
      <c r="R67" s="25">
        <v>0</v>
      </c>
      <c r="S67" s="25">
        <v>0</v>
      </c>
      <c r="T67" s="25">
        <v>0</v>
      </c>
      <c r="U67" s="25">
        <v>15463</v>
      </c>
      <c r="V67" s="25">
        <v>0</v>
      </c>
      <c r="W67" s="25">
        <v>0</v>
      </c>
      <c r="X67" s="25">
        <v>0</v>
      </c>
      <c r="Y67" s="25">
        <v>95376</v>
      </c>
      <c r="Z67" s="25">
        <v>0</v>
      </c>
      <c r="AA67" s="25">
        <v>0</v>
      </c>
      <c r="AB67" s="25">
        <v>5222</v>
      </c>
      <c r="AC67" s="25">
        <v>2565</v>
      </c>
      <c r="AD67" s="25">
        <v>0</v>
      </c>
      <c r="AE67" s="25">
        <v>833</v>
      </c>
      <c r="AF67" s="25">
        <v>0</v>
      </c>
      <c r="AG67" s="25">
        <v>23332</v>
      </c>
      <c r="AH67" s="25">
        <v>0</v>
      </c>
      <c r="AI67" s="25">
        <v>0</v>
      </c>
      <c r="AJ67" s="25">
        <v>450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3684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53011</v>
      </c>
      <c r="BF67" s="25">
        <v>0</v>
      </c>
      <c r="BG67" s="25">
        <v>0</v>
      </c>
      <c r="BH67" s="25">
        <v>4015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100511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85255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410934</v>
      </c>
    </row>
    <row r="68" spans="1:83" x14ac:dyDescent="0.25">
      <c r="A68" s="31" t="s">
        <v>267</v>
      </c>
      <c r="B68" s="25"/>
      <c r="C68" s="328">
        <v>0</v>
      </c>
      <c r="D68" s="328">
        <v>0</v>
      </c>
      <c r="E68" s="328">
        <v>0</v>
      </c>
      <c r="F68" s="328">
        <v>0</v>
      </c>
      <c r="G68" s="328">
        <v>0</v>
      </c>
      <c r="H68" s="328">
        <v>0</v>
      </c>
      <c r="I68" s="328">
        <v>0</v>
      </c>
      <c r="J68" s="328">
        <v>0</v>
      </c>
      <c r="K68" s="328">
        <v>0</v>
      </c>
      <c r="L68" s="328">
        <v>0</v>
      </c>
      <c r="M68" s="328">
        <v>0</v>
      </c>
      <c r="N68" s="328">
        <v>0</v>
      </c>
      <c r="O68" s="328">
        <v>0</v>
      </c>
      <c r="P68" s="328">
        <v>0</v>
      </c>
      <c r="Q68" s="328">
        <v>0</v>
      </c>
      <c r="R68" s="328">
        <v>0</v>
      </c>
      <c r="S68" s="328">
        <v>0</v>
      </c>
      <c r="T68" s="328">
        <v>0</v>
      </c>
      <c r="U68" s="328">
        <v>0</v>
      </c>
      <c r="V68" s="328">
        <v>0</v>
      </c>
      <c r="W68" s="328">
        <v>0</v>
      </c>
      <c r="X68" s="328">
        <v>0</v>
      </c>
      <c r="Y68" s="328">
        <v>0</v>
      </c>
      <c r="Z68" s="328">
        <v>0</v>
      </c>
      <c r="AA68" s="328">
        <v>0</v>
      </c>
      <c r="AB68" s="328">
        <v>46381</v>
      </c>
      <c r="AC68" s="328">
        <v>0</v>
      </c>
      <c r="AD68" s="328">
        <v>0</v>
      </c>
      <c r="AE68" s="328">
        <v>0</v>
      </c>
      <c r="AF68" s="328">
        <v>0</v>
      </c>
      <c r="AG68" s="328">
        <v>0</v>
      </c>
      <c r="AH68" s="328">
        <v>0</v>
      </c>
      <c r="AI68" s="328">
        <v>0</v>
      </c>
      <c r="AJ68" s="328">
        <v>0</v>
      </c>
      <c r="AK68" s="328">
        <v>0</v>
      </c>
      <c r="AL68" s="328">
        <v>0</v>
      </c>
      <c r="AM68" s="328">
        <v>0</v>
      </c>
      <c r="AN68" s="328">
        <v>0</v>
      </c>
      <c r="AO68" s="328">
        <v>0</v>
      </c>
      <c r="AP68" s="328">
        <v>0</v>
      </c>
      <c r="AQ68" s="328">
        <v>0</v>
      </c>
      <c r="AR68" s="328">
        <v>0</v>
      </c>
      <c r="AS68" s="328">
        <v>0</v>
      </c>
      <c r="AT68" s="328">
        <v>0</v>
      </c>
      <c r="AU68" s="328">
        <v>0</v>
      </c>
      <c r="AV68" s="328">
        <v>0</v>
      </c>
      <c r="AW68" s="328">
        <v>0</v>
      </c>
      <c r="AX68" s="328">
        <v>0</v>
      </c>
      <c r="AY68" s="328">
        <v>0</v>
      </c>
      <c r="AZ68" s="328">
        <v>0</v>
      </c>
      <c r="BA68" s="328">
        <v>0</v>
      </c>
      <c r="BB68" s="328">
        <v>0</v>
      </c>
      <c r="BC68" s="328">
        <v>0</v>
      </c>
      <c r="BD68" s="328">
        <v>0</v>
      </c>
      <c r="BE68" s="328">
        <v>0</v>
      </c>
      <c r="BF68" s="328">
        <v>0</v>
      </c>
      <c r="BG68" s="328">
        <v>0</v>
      </c>
      <c r="BH68" s="328">
        <v>0</v>
      </c>
      <c r="BI68" s="328">
        <v>0</v>
      </c>
      <c r="BJ68" s="328">
        <v>0</v>
      </c>
      <c r="BK68" s="328">
        <v>0</v>
      </c>
      <c r="BL68" s="328">
        <v>0</v>
      </c>
      <c r="BM68" s="328">
        <v>0</v>
      </c>
      <c r="BN68" s="328">
        <v>19893</v>
      </c>
      <c r="BO68" s="328">
        <v>0</v>
      </c>
      <c r="BP68" s="328">
        <v>0</v>
      </c>
      <c r="BQ68" s="328">
        <v>0</v>
      </c>
      <c r="BR68" s="328">
        <v>0</v>
      </c>
      <c r="BS68" s="328">
        <v>0</v>
      </c>
      <c r="BT68" s="328">
        <v>0</v>
      </c>
      <c r="BU68" s="328">
        <v>0</v>
      </c>
      <c r="BV68" s="328">
        <v>0</v>
      </c>
      <c r="BW68" s="328">
        <v>0</v>
      </c>
      <c r="BX68" s="328">
        <v>0</v>
      </c>
      <c r="BY68" s="328">
        <v>0</v>
      </c>
      <c r="BZ68" s="328">
        <v>0</v>
      </c>
      <c r="CA68" s="328">
        <v>0</v>
      </c>
      <c r="CB68" s="328">
        <v>0</v>
      </c>
      <c r="CC68" s="328">
        <v>0</v>
      </c>
      <c r="CD68" s="24" t="s">
        <v>247</v>
      </c>
      <c r="CE68" s="25">
        <v>66274</v>
      </c>
    </row>
    <row r="69" spans="1:83" x14ac:dyDescent="0.25">
      <c r="A69" s="31" t="s">
        <v>268</v>
      </c>
      <c r="B69" s="16"/>
      <c r="C69" s="25">
        <v>0</v>
      </c>
      <c r="D69" s="25">
        <v>0</v>
      </c>
      <c r="E69" s="25">
        <v>1588066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32143</v>
      </c>
      <c r="Q69" s="25">
        <v>0</v>
      </c>
      <c r="R69" s="25">
        <v>0</v>
      </c>
      <c r="S69" s="25">
        <v>432</v>
      </c>
      <c r="T69" s="25">
        <v>77537</v>
      </c>
      <c r="U69" s="25">
        <v>608691</v>
      </c>
      <c r="V69" s="25">
        <v>0</v>
      </c>
      <c r="W69" s="25">
        <v>0</v>
      </c>
      <c r="X69" s="25">
        <v>0</v>
      </c>
      <c r="Y69" s="25">
        <v>557313</v>
      </c>
      <c r="Z69" s="25">
        <v>0</v>
      </c>
      <c r="AA69" s="25">
        <v>0</v>
      </c>
      <c r="AB69" s="25">
        <v>454144</v>
      </c>
      <c r="AC69" s="25">
        <v>449019</v>
      </c>
      <c r="AD69" s="25">
        <v>0</v>
      </c>
      <c r="AE69" s="25">
        <v>1012657</v>
      </c>
      <c r="AF69" s="25">
        <v>0</v>
      </c>
      <c r="AG69" s="25">
        <v>1620103</v>
      </c>
      <c r="AH69" s="25">
        <v>0</v>
      </c>
      <c r="AI69" s="25">
        <v>0</v>
      </c>
      <c r="AJ69" s="25">
        <v>59611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201870</v>
      </c>
      <c r="AZ69" s="25">
        <v>0</v>
      </c>
      <c r="BA69" s="25">
        <v>28336</v>
      </c>
      <c r="BB69" s="25">
        <v>80099</v>
      </c>
      <c r="BC69" s="25">
        <v>0</v>
      </c>
      <c r="BD69" s="25">
        <v>0</v>
      </c>
      <c r="BE69" s="25">
        <v>840283</v>
      </c>
      <c r="BF69" s="25">
        <v>0</v>
      </c>
      <c r="BG69" s="25">
        <v>1274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290970</v>
      </c>
      <c r="BO69" s="25">
        <v>0</v>
      </c>
      <c r="BP69" s="25">
        <v>0</v>
      </c>
      <c r="BQ69" s="25">
        <v>0</v>
      </c>
      <c r="BR69" s="25">
        <v>0</v>
      </c>
      <c r="BS69" s="25">
        <v>1950</v>
      </c>
      <c r="BT69" s="25">
        <v>137757</v>
      </c>
      <c r="BU69" s="25">
        <v>0</v>
      </c>
      <c r="BV69" s="25">
        <v>0</v>
      </c>
      <c r="BW69" s="25">
        <v>0</v>
      </c>
      <c r="BX69" s="25">
        <v>0</v>
      </c>
      <c r="BY69" s="25">
        <v>777271</v>
      </c>
      <c r="BZ69" s="25">
        <v>0</v>
      </c>
      <c r="CA69" s="25">
        <v>108266</v>
      </c>
      <c r="CB69" s="25">
        <v>0</v>
      </c>
      <c r="CC69" s="25">
        <v>1616</v>
      </c>
      <c r="CD69" s="25">
        <v>0</v>
      </c>
      <c r="CE69" s="25">
        <v>8929408</v>
      </c>
    </row>
    <row r="70" spans="1:83" x14ac:dyDescent="0.25">
      <c r="A70" s="26" t="s">
        <v>269</v>
      </c>
      <c r="B70" s="333"/>
      <c r="C70" s="328">
        <v>0</v>
      </c>
      <c r="D70" s="328">
        <v>0</v>
      </c>
      <c r="E70" s="328">
        <v>482</v>
      </c>
      <c r="F70" s="328">
        <v>0</v>
      </c>
      <c r="G70" s="328">
        <v>0</v>
      </c>
      <c r="H70" s="328">
        <v>0</v>
      </c>
      <c r="I70" s="328">
        <v>0</v>
      </c>
      <c r="J70" s="328">
        <v>0</v>
      </c>
      <c r="K70" s="328">
        <v>0</v>
      </c>
      <c r="L70" s="328">
        <v>0</v>
      </c>
      <c r="M70" s="328">
        <v>0</v>
      </c>
      <c r="N70" s="328">
        <v>0</v>
      </c>
      <c r="O70" s="328">
        <v>0</v>
      </c>
      <c r="P70" s="328">
        <v>299</v>
      </c>
      <c r="Q70" s="328">
        <v>0</v>
      </c>
      <c r="R70" s="328">
        <v>0</v>
      </c>
      <c r="S70" s="328">
        <v>0</v>
      </c>
      <c r="T70" s="328">
        <v>0</v>
      </c>
      <c r="U70" s="328">
        <v>55070</v>
      </c>
      <c r="V70" s="328">
        <v>0</v>
      </c>
      <c r="W70" s="328">
        <v>0</v>
      </c>
      <c r="X70" s="328">
        <v>0</v>
      </c>
      <c r="Y70" s="328">
        <v>0</v>
      </c>
      <c r="Z70" s="328">
        <v>0</v>
      </c>
      <c r="AA70" s="328">
        <v>0</v>
      </c>
      <c r="AB70" s="328">
        <v>0</v>
      </c>
      <c r="AC70" s="328">
        <v>0</v>
      </c>
      <c r="AD70" s="328">
        <v>0</v>
      </c>
      <c r="AE70" s="328">
        <v>0</v>
      </c>
      <c r="AF70" s="328">
        <v>0</v>
      </c>
      <c r="AG70" s="328">
        <v>199</v>
      </c>
      <c r="AH70" s="328">
        <v>0</v>
      </c>
      <c r="AI70" s="328">
        <v>0</v>
      </c>
      <c r="AJ70" s="328">
        <v>0</v>
      </c>
      <c r="AK70" s="328">
        <v>0</v>
      </c>
      <c r="AL70" s="328">
        <v>0</v>
      </c>
      <c r="AM70" s="328">
        <v>0</v>
      </c>
      <c r="AN70" s="328">
        <v>0</v>
      </c>
      <c r="AO70" s="328">
        <v>0</v>
      </c>
      <c r="AP70" s="328">
        <v>0</v>
      </c>
      <c r="AQ70" s="328">
        <v>0</v>
      </c>
      <c r="AR70" s="328">
        <v>0</v>
      </c>
      <c r="AS70" s="328">
        <v>0</v>
      </c>
      <c r="AT70" s="328">
        <v>0</v>
      </c>
      <c r="AU70" s="328">
        <v>0</v>
      </c>
      <c r="AV70" s="328">
        <v>0</v>
      </c>
      <c r="AW70" s="328">
        <v>0</v>
      </c>
      <c r="AX70" s="328">
        <v>0</v>
      </c>
      <c r="AY70" s="328">
        <v>0</v>
      </c>
      <c r="AZ70" s="328">
        <v>0</v>
      </c>
      <c r="BA70" s="328">
        <v>0</v>
      </c>
      <c r="BB70" s="328">
        <v>0</v>
      </c>
      <c r="BC70" s="328">
        <v>0</v>
      </c>
      <c r="BD70" s="328">
        <v>0</v>
      </c>
      <c r="BE70" s="328">
        <v>0</v>
      </c>
      <c r="BF70" s="328">
        <v>0</v>
      </c>
      <c r="BG70" s="328">
        <v>0</v>
      </c>
      <c r="BH70" s="328">
        <v>0</v>
      </c>
      <c r="BI70" s="328">
        <v>0</v>
      </c>
      <c r="BJ70" s="328">
        <v>0</v>
      </c>
      <c r="BK70" s="328">
        <v>0</v>
      </c>
      <c r="BL70" s="328">
        <v>0</v>
      </c>
      <c r="BM70" s="328">
        <v>0</v>
      </c>
      <c r="BN70" s="328">
        <v>0</v>
      </c>
      <c r="BO70" s="328">
        <v>0</v>
      </c>
      <c r="BP70" s="328">
        <v>0</v>
      </c>
      <c r="BQ70" s="328">
        <v>0</v>
      </c>
      <c r="BR70" s="328">
        <v>0</v>
      </c>
      <c r="BS70" s="328">
        <v>0</v>
      </c>
      <c r="BT70" s="328">
        <v>0</v>
      </c>
      <c r="BU70" s="328">
        <v>0</v>
      </c>
      <c r="BV70" s="328">
        <v>0</v>
      </c>
      <c r="BW70" s="328">
        <v>0</v>
      </c>
      <c r="BX70" s="328">
        <v>0</v>
      </c>
      <c r="BY70" s="328">
        <v>0</v>
      </c>
      <c r="BZ70" s="328">
        <v>0</v>
      </c>
      <c r="CA70" s="328">
        <v>0</v>
      </c>
      <c r="CB70" s="328">
        <v>0</v>
      </c>
      <c r="CC70" s="328">
        <v>0</v>
      </c>
      <c r="CD70" s="282">
        <v>0</v>
      </c>
      <c r="CE70" s="25">
        <v>56050</v>
      </c>
    </row>
    <row r="71" spans="1:83" x14ac:dyDescent="0.25">
      <c r="A71" s="26" t="s">
        <v>270</v>
      </c>
      <c r="B71" s="333"/>
      <c r="C71" s="328">
        <v>0</v>
      </c>
      <c r="D71" s="328">
        <v>0</v>
      </c>
      <c r="E71" s="328">
        <v>266171</v>
      </c>
      <c r="F71" s="328">
        <v>0</v>
      </c>
      <c r="G71" s="328">
        <v>0</v>
      </c>
      <c r="H71" s="328">
        <v>0</v>
      </c>
      <c r="I71" s="328">
        <v>0</v>
      </c>
      <c r="J71" s="328">
        <v>0</v>
      </c>
      <c r="K71" s="328">
        <v>0</v>
      </c>
      <c r="L71" s="328">
        <v>0</v>
      </c>
      <c r="M71" s="328">
        <v>0</v>
      </c>
      <c r="N71" s="328">
        <v>0</v>
      </c>
      <c r="O71" s="328">
        <v>0</v>
      </c>
      <c r="P71" s="328">
        <v>0</v>
      </c>
      <c r="Q71" s="328">
        <v>0</v>
      </c>
      <c r="R71" s="328">
        <v>0</v>
      </c>
      <c r="S71" s="328">
        <v>0</v>
      </c>
      <c r="T71" s="328">
        <v>0</v>
      </c>
      <c r="U71" s="328">
        <v>55936</v>
      </c>
      <c r="V71" s="328">
        <v>0</v>
      </c>
      <c r="W71" s="328">
        <v>0</v>
      </c>
      <c r="X71" s="328">
        <v>0</v>
      </c>
      <c r="Y71" s="328">
        <v>11091</v>
      </c>
      <c r="Z71" s="328">
        <v>0</v>
      </c>
      <c r="AA71" s="328">
        <v>0</v>
      </c>
      <c r="AB71" s="328">
        <v>0</v>
      </c>
      <c r="AC71" s="328">
        <v>0</v>
      </c>
      <c r="AD71" s="328">
        <v>0</v>
      </c>
      <c r="AE71" s="328">
        <v>0</v>
      </c>
      <c r="AF71" s="328">
        <v>0</v>
      </c>
      <c r="AG71" s="328">
        <v>487423</v>
      </c>
      <c r="AH71" s="328">
        <v>0</v>
      </c>
      <c r="AI71" s="328">
        <v>0</v>
      </c>
      <c r="AJ71" s="328">
        <v>0</v>
      </c>
      <c r="AK71" s="328">
        <v>0</v>
      </c>
      <c r="AL71" s="328">
        <v>0</v>
      </c>
      <c r="AM71" s="328">
        <v>0</v>
      </c>
      <c r="AN71" s="328">
        <v>0</v>
      </c>
      <c r="AO71" s="328">
        <v>0</v>
      </c>
      <c r="AP71" s="328">
        <v>0</v>
      </c>
      <c r="AQ71" s="328">
        <v>0</v>
      </c>
      <c r="AR71" s="328">
        <v>0</v>
      </c>
      <c r="AS71" s="328">
        <v>0</v>
      </c>
      <c r="AT71" s="328">
        <v>0</v>
      </c>
      <c r="AU71" s="328">
        <v>0</v>
      </c>
      <c r="AV71" s="328">
        <v>0</v>
      </c>
      <c r="AW71" s="328">
        <v>0</v>
      </c>
      <c r="AX71" s="328">
        <v>0</v>
      </c>
      <c r="AY71" s="328">
        <v>4788</v>
      </c>
      <c r="AZ71" s="328">
        <v>0</v>
      </c>
      <c r="BA71" s="328">
        <v>0</v>
      </c>
      <c r="BB71" s="328">
        <v>0</v>
      </c>
      <c r="BC71" s="328">
        <v>0</v>
      </c>
      <c r="BD71" s="328">
        <v>0</v>
      </c>
      <c r="BE71" s="328">
        <v>0</v>
      </c>
      <c r="BF71" s="328">
        <v>0</v>
      </c>
      <c r="BG71" s="328">
        <v>0</v>
      </c>
      <c r="BH71" s="328">
        <v>0</v>
      </c>
      <c r="BI71" s="328">
        <v>0</v>
      </c>
      <c r="BJ71" s="328">
        <v>0</v>
      </c>
      <c r="BK71" s="328">
        <v>0</v>
      </c>
      <c r="BL71" s="328">
        <v>0</v>
      </c>
      <c r="BM71" s="328">
        <v>0</v>
      </c>
      <c r="BN71" s="328">
        <v>0</v>
      </c>
      <c r="BO71" s="328">
        <v>0</v>
      </c>
      <c r="BP71" s="328">
        <v>0</v>
      </c>
      <c r="BQ71" s="328">
        <v>0</v>
      </c>
      <c r="BR71" s="328">
        <v>0</v>
      </c>
      <c r="BS71" s="328">
        <v>0</v>
      </c>
      <c r="BT71" s="328">
        <v>0</v>
      </c>
      <c r="BU71" s="328">
        <v>0</v>
      </c>
      <c r="BV71" s="328">
        <v>0</v>
      </c>
      <c r="BW71" s="328">
        <v>0</v>
      </c>
      <c r="BX71" s="328">
        <v>0</v>
      </c>
      <c r="BY71" s="328">
        <v>133017</v>
      </c>
      <c r="BZ71" s="328">
        <v>0</v>
      </c>
      <c r="CA71" s="328">
        <v>0</v>
      </c>
      <c r="CB71" s="328">
        <v>0</v>
      </c>
      <c r="CC71" s="328">
        <v>0</v>
      </c>
      <c r="CD71" s="282">
        <v>0</v>
      </c>
      <c r="CE71" s="25">
        <v>958426</v>
      </c>
    </row>
    <row r="72" spans="1:83" x14ac:dyDescent="0.25">
      <c r="A72" s="26" t="s">
        <v>271</v>
      </c>
      <c r="B72" s="333"/>
      <c r="C72" s="328">
        <v>0</v>
      </c>
      <c r="D72" s="328">
        <v>0</v>
      </c>
      <c r="E72" s="328">
        <v>0</v>
      </c>
      <c r="F72" s="328">
        <v>0</v>
      </c>
      <c r="G72" s="328">
        <v>0</v>
      </c>
      <c r="H72" s="328">
        <v>0</v>
      </c>
      <c r="I72" s="328">
        <v>0</v>
      </c>
      <c r="J72" s="328">
        <v>0</v>
      </c>
      <c r="K72" s="328">
        <v>0</v>
      </c>
      <c r="L72" s="328">
        <v>0</v>
      </c>
      <c r="M72" s="328">
        <v>0</v>
      </c>
      <c r="N72" s="328">
        <v>0</v>
      </c>
      <c r="O72" s="328">
        <v>0</v>
      </c>
      <c r="P72" s="328">
        <v>0</v>
      </c>
      <c r="Q72" s="328">
        <v>0</v>
      </c>
      <c r="R72" s="328">
        <v>0</v>
      </c>
      <c r="S72" s="328">
        <v>0</v>
      </c>
      <c r="T72" s="328">
        <v>0</v>
      </c>
      <c r="U72" s="328">
        <v>8330</v>
      </c>
      <c r="V72" s="328">
        <v>0</v>
      </c>
      <c r="W72" s="328">
        <v>0</v>
      </c>
      <c r="X72" s="328">
        <v>0</v>
      </c>
      <c r="Y72" s="328">
        <v>5400</v>
      </c>
      <c r="Z72" s="328">
        <v>0</v>
      </c>
      <c r="AA72" s="328">
        <v>0</v>
      </c>
      <c r="AB72" s="328">
        <v>0</v>
      </c>
      <c r="AC72" s="328">
        <v>0</v>
      </c>
      <c r="AD72" s="328">
        <v>0</v>
      </c>
      <c r="AE72" s="328">
        <v>0</v>
      </c>
      <c r="AF72" s="328">
        <v>0</v>
      </c>
      <c r="AG72" s="328">
        <v>0</v>
      </c>
      <c r="AH72" s="328">
        <v>0</v>
      </c>
      <c r="AI72" s="328">
        <v>0</v>
      </c>
      <c r="AJ72" s="328">
        <v>0</v>
      </c>
      <c r="AK72" s="328">
        <v>0</v>
      </c>
      <c r="AL72" s="328">
        <v>0</v>
      </c>
      <c r="AM72" s="328">
        <v>0</v>
      </c>
      <c r="AN72" s="328">
        <v>0</v>
      </c>
      <c r="AO72" s="328">
        <v>0</v>
      </c>
      <c r="AP72" s="328">
        <v>0</v>
      </c>
      <c r="AQ72" s="328">
        <v>0</v>
      </c>
      <c r="AR72" s="328">
        <v>0</v>
      </c>
      <c r="AS72" s="328">
        <v>0</v>
      </c>
      <c r="AT72" s="328">
        <v>0</v>
      </c>
      <c r="AU72" s="328">
        <v>0</v>
      </c>
      <c r="AV72" s="328">
        <v>0</v>
      </c>
      <c r="AW72" s="328">
        <v>0</v>
      </c>
      <c r="AX72" s="328">
        <v>0</v>
      </c>
      <c r="AY72" s="328">
        <v>0</v>
      </c>
      <c r="AZ72" s="328">
        <v>0</v>
      </c>
      <c r="BA72" s="328">
        <v>0</v>
      </c>
      <c r="BB72" s="328">
        <v>0</v>
      </c>
      <c r="BC72" s="328">
        <v>0</v>
      </c>
      <c r="BD72" s="328">
        <v>0</v>
      </c>
      <c r="BE72" s="328">
        <v>488</v>
      </c>
      <c r="BF72" s="328">
        <v>0</v>
      </c>
      <c r="BG72" s="328">
        <v>0</v>
      </c>
      <c r="BH72" s="328">
        <v>0</v>
      </c>
      <c r="BI72" s="328">
        <v>0</v>
      </c>
      <c r="BJ72" s="328">
        <v>0</v>
      </c>
      <c r="BK72" s="328">
        <v>0</v>
      </c>
      <c r="BL72" s="328">
        <v>0</v>
      </c>
      <c r="BM72" s="328">
        <v>0</v>
      </c>
      <c r="BN72" s="328">
        <v>6309</v>
      </c>
      <c r="BO72" s="328">
        <v>0</v>
      </c>
      <c r="BP72" s="328">
        <v>0</v>
      </c>
      <c r="BQ72" s="328">
        <v>0</v>
      </c>
      <c r="BR72" s="328">
        <v>0</v>
      </c>
      <c r="BS72" s="328">
        <v>0</v>
      </c>
      <c r="BT72" s="328">
        <v>0</v>
      </c>
      <c r="BU72" s="328">
        <v>0</v>
      </c>
      <c r="BV72" s="328">
        <v>0</v>
      </c>
      <c r="BW72" s="328">
        <v>0</v>
      </c>
      <c r="BX72" s="328">
        <v>0</v>
      </c>
      <c r="BY72" s="328">
        <v>0</v>
      </c>
      <c r="BZ72" s="328">
        <v>0</v>
      </c>
      <c r="CA72" s="328">
        <v>0</v>
      </c>
      <c r="CB72" s="328">
        <v>0</v>
      </c>
      <c r="CC72" s="328">
        <v>0</v>
      </c>
      <c r="CD72" s="282">
        <v>0</v>
      </c>
      <c r="CE72" s="25">
        <v>20527</v>
      </c>
    </row>
    <row r="73" spans="1:83" x14ac:dyDescent="0.25">
      <c r="A73" s="26" t="s">
        <v>272</v>
      </c>
      <c r="B73" s="333"/>
      <c r="C73" s="328">
        <v>0</v>
      </c>
      <c r="D73" s="328">
        <v>0</v>
      </c>
      <c r="E73" s="328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328">
        <v>0</v>
      </c>
      <c r="L73" s="328">
        <v>0</v>
      </c>
      <c r="M73" s="328">
        <v>0</v>
      </c>
      <c r="N73" s="328">
        <v>0</v>
      </c>
      <c r="O73" s="328">
        <v>0</v>
      </c>
      <c r="P73" s="328">
        <v>0</v>
      </c>
      <c r="Q73" s="328">
        <v>0</v>
      </c>
      <c r="R73" s="328">
        <v>0</v>
      </c>
      <c r="S73" s="328">
        <v>0</v>
      </c>
      <c r="T73" s="328">
        <v>0</v>
      </c>
      <c r="U73" s="328">
        <v>0</v>
      </c>
      <c r="V73" s="328">
        <v>0</v>
      </c>
      <c r="W73" s="328">
        <v>0</v>
      </c>
      <c r="X73" s="328">
        <v>0</v>
      </c>
      <c r="Y73" s="328">
        <v>0</v>
      </c>
      <c r="Z73" s="328">
        <v>0</v>
      </c>
      <c r="AA73" s="328">
        <v>0</v>
      </c>
      <c r="AB73" s="328">
        <v>0</v>
      </c>
      <c r="AC73" s="328">
        <v>0</v>
      </c>
      <c r="AD73" s="328">
        <v>0</v>
      </c>
      <c r="AE73" s="328">
        <v>0</v>
      </c>
      <c r="AF73" s="328">
        <v>0</v>
      </c>
      <c r="AG73" s="328">
        <v>0</v>
      </c>
      <c r="AH73" s="328">
        <v>0</v>
      </c>
      <c r="AI73" s="328">
        <v>0</v>
      </c>
      <c r="AJ73" s="328">
        <v>0</v>
      </c>
      <c r="AK73" s="328">
        <v>0</v>
      </c>
      <c r="AL73" s="328">
        <v>0</v>
      </c>
      <c r="AM73" s="328">
        <v>0</v>
      </c>
      <c r="AN73" s="328">
        <v>0</v>
      </c>
      <c r="AO73" s="328">
        <v>0</v>
      </c>
      <c r="AP73" s="328">
        <v>0</v>
      </c>
      <c r="AQ73" s="328">
        <v>0</v>
      </c>
      <c r="AR73" s="328">
        <v>0</v>
      </c>
      <c r="AS73" s="328">
        <v>0</v>
      </c>
      <c r="AT73" s="328">
        <v>0</v>
      </c>
      <c r="AU73" s="328">
        <v>0</v>
      </c>
      <c r="AV73" s="328">
        <v>0</v>
      </c>
      <c r="AW73" s="328">
        <v>0</v>
      </c>
      <c r="AX73" s="328">
        <v>0</v>
      </c>
      <c r="AY73" s="328">
        <v>0</v>
      </c>
      <c r="AZ73" s="328">
        <v>0</v>
      </c>
      <c r="BA73" s="328">
        <v>0</v>
      </c>
      <c r="BB73" s="328">
        <v>0</v>
      </c>
      <c r="BC73" s="328">
        <v>0</v>
      </c>
      <c r="BD73" s="328">
        <v>0</v>
      </c>
      <c r="BE73" s="328">
        <v>0</v>
      </c>
      <c r="BF73" s="328">
        <v>0</v>
      </c>
      <c r="BG73" s="328">
        <v>0</v>
      </c>
      <c r="BH73" s="328">
        <v>0</v>
      </c>
      <c r="BI73" s="328">
        <v>0</v>
      </c>
      <c r="BJ73" s="328">
        <v>0</v>
      </c>
      <c r="BK73" s="328">
        <v>0</v>
      </c>
      <c r="BL73" s="328">
        <v>0</v>
      </c>
      <c r="BM73" s="328">
        <v>0</v>
      </c>
      <c r="BN73" s="328">
        <v>0</v>
      </c>
      <c r="BO73" s="328">
        <v>0</v>
      </c>
      <c r="BP73" s="328">
        <v>0</v>
      </c>
      <c r="BQ73" s="328">
        <v>0</v>
      </c>
      <c r="BR73" s="328">
        <v>0</v>
      </c>
      <c r="BS73" s="328">
        <v>0</v>
      </c>
      <c r="BT73" s="328">
        <v>0</v>
      </c>
      <c r="BU73" s="328">
        <v>0</v>
      </c>
      <c r="BV73" s="328">
        <v>0</v>
      </c>
      <c r="BW73" s="328">
        <v>0</v>
      </c>
      <c r="BX73" s="328">
        <v>0</v>
      </c>
      <c r="BY73" s="328">
        <v>0</v>
      </c>
      <c r="BZ73" s="328">
        <v>0</v>
      </c>
      <c r="CA73" s="328">
        <v>0</v>
      </c>
      <c r="CB73" s="328">
        <v>0</v>
      </c>
      <c r="CC73" s="328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3"/>
      <c r="C74" s="328">
        <v>0</v>
      </c>
      <c r="D74" s="328">
        <v>0</v>
      </c>
      <c r="E74" s="328">
        <v>0</v>
      </c>
      <c r="F74" s="328">
        <v>0</v>
      </c>
      <c r="G74" s="328">
        <v>0</v>
      </c>
      <c r="H74" s="328">
        <v>0</v>
      </c>
      <c r="I74" s="328">
        <v>0</v>
      </c>
      <c r="J74" s="328">
        <v>0</v>
      </c>
      <c r="K74" s="328">
        <v>0</v>
      </c>
      <c r="L74" s="328">
        <v>0</v>
      </c>
      <c r="M74" s="328">
        <v>0</v>
      </c>
      <c r="N74" s="328">
        <v>0</v>
      </c>
      <c r="O74" s="328">
        <v>0</v>
      </c>
      <c r="P74" s="328">
        <v>0</v>
      </c>
      <c r="Q74" s="328">
        <v>0</v>
      </c>
      <c r="R74" s="328">
        <v>0</v>
      </c>
      <c r="S74" s="328">
        <v>0</v>
      </c>
      <c r="T74" s="328">
        <v>0</v>
      </c>
      <c r="U74" s="328">
        <v>0</v>
      </c>
      <c r="V74" s="328">
        <v>0</v>
      </c>
      <c r="W74" s="328">
        <v>0</v>
      </c>
      <c r="X74" s="328">
        <v>0</v>
      </c>
      <c r="Y74" s="328">
        <v>0</v>
      </c>
      <c r="Z74" s="328">
        <v>0</v>
      </c>
      <c r="AA74" s="328">
        <v>0</v>
      </c>
      <c r="AB74" s="328">
        <v>0</v>
      </c>
      <c r="AC74" s="328">
        <v>0</v>
      </c>
      <c r="AD74" s="328">
        <v>0</v>
      </c>
      <c r="AE74" s="328">
        <v>0</v>
      </c>
      <c r="AF74" s="328">
        <v>0</v>
      </c>
      <c r="AG74" s="328">
        <v>0</v>
      </c>
      <c r="AH74" s="328">
        <v>0</v>
      </c>
      <c r="AI74" s="328">
        <v>0</v>
      </c>
      <c r="AJ74" s="328">
        <v>0</v>
      </c>
      <c r="AK74" s="328">
        <v>0</v>
      </c>
      <c r="AL74" s="328">
        <v>0</v>
      </c>
      <c r="AM74" s="328">
        <v>0</v>
      </c>
      <c r="AN74" s="328">
        <v>0</v>
      </c>
      <c r="AO74" s="328">
        <v>0</v>
      </c>
      <c r="AP74" s="328">
        <v>0</v>
      </c>
      <c r="AQ74" s="328">
        <v>0</v>
      </c>
      <c r="AR74" s="328">
        <v>0</v>
      </c>
      <c r="AS74" s="328">
        <v>0</v>
      </c>
      <c r="AT74" s="328">
        <v>0</v>
      </c>
      <c r="AU74" s="328">
        <v>0</v>
      </c>
      <c r="AV74" s="328">
        <v>0</v>
      </c>
      <c r="AW74" s="328">
        <v>0</v>
      </c>
      <c r="AX74" s="328">
        <v>0</v>
      </c>
      <c r="AY74" s="328">
        <v>58</v>
      </c>
      <c r="AZ74" s="328">
        <v>0</v>
      </c>
      <c r="BA74" s="328">
        <v>27715</v>
      </c>
      <c r="BB74" s="328">
        <v>0</v>
      </c>
      <c r="BC74" s="328">
        <v>0</v>
      </c>
      <c r="BD74" s="328">
        <v>0</v>
      </c>
      <c r="BE74" s="328">
        <v>0</v>
      </c>
      <c r="BF74" s="328">
        <v>0</v>
      </c>
      <c r="BG74" s="328">
        <v>0</v>
      </c>
      <c r="BH74" s="328">
        <v>0</v>
      </c>
      <c r="BI74" s="328">
        <v>0</v>
      </c>
      <c r="BJ74" s="328">
        <v>0</v>
      </c>
      <c r="BK74" s="328">
        <v>0</v>
      </c>
      <c r="BL74" s="328">
        <v>0</v>
      </c>
      <c r="BM74" s="328">
        <v>0</v>
      </c>
      <c r="BN74" s="328">
        <v>0</v>
      </c>
      <c r="BO74" s="328">
        <v>0</v>
      </c>
      <c r="BP74" s="328">
        <v>0</v>
      </c>
      <c r="BQ74" s="328">
        <v>0</v>
      </c>
      <c r="BR74" s="328">
        <v>0</v>
      </c>
      <c r="BS74" s="328">
        <v>0</v>
      </c>
      <c r="BT74" s="328">
        <v>0</v>
      </c>
      <c r="BU74" s="328">
        <v>0</v>
      </c>
      <c r="BV74" s="328">
        <v>0</v>
      </c>
      <c r="BW74" s="328">
        <v>0</v>
      </c>
      <c r="BX74" s="328">
        <v>0</v>
      </c>
      <c r="BY74" s="328">
        <v>0</v>
      </c>
      <c r="BZ74" s="328">
        <v>0</v>
      </c>
      <c r="CA74" s="328">
        <v>0</v>
      </c>
      <c r="CB74" s="328">
        <v>0</v>
      </c>
      <c r="CC74" s="328">
        <v>0</v>
      </c>
      <c r="CD74" s="282">
        <v>0</v>
      </c>
      <c r="CE74" s="25">
        <v>27773</v>
      </c>
    </row>
    <row r="75" spans="1:83" x14ac:dyDescent="0.25">
      <c r="A75" s="26" t="s">
        <v>274</v>
      </c>
      <c r="B75" s="333"/>
      <c r="C75" s="328">
        <v>0</v>
      </c>
      <c r="D75" s="328">
        <v>0</v>
      </c>
      <c r="E75" s="328">
        <v>0</v>
      </c>
      <c r="F75" s="328">
        <v>0</v>
      </c>
      <c r="G75" s="328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0</v>
      </c>
      <c r="M75" s="328">
        <v>0</v>
      </c>
      <c r="N75" s="328">
        <v>0</v>
      </c>
      <c r="O75" s="328">
        <v>0</v>
      </c>
      <c r="P75" s="328">
        <v>0</v>
      </c>
      <c r="Q75" s="328">
        <v>0</v>
      </c>
      <c r="R75" s="328">
        <v>0</v>
      </c>
      <c r="S75" s="328">
        <v>0</v>
      </c>
      <c r="T75" s="328">
        <v>0</v>
      </c>
      <c r="U75" s="328">
        <v>0</v>
      </c>
      <c r="V75" s="328">
        <v>0</v>
      </c>
      <c r="W75" s="328">
        <v>0</v>
      </c>
      <c r="X75" s="328">
        <v>0</v>
      </c>
      <c r="Y75" s="328">
        <v>0</v>
      </c>
      <c r="Z75" s="328">
        <v>0</v>
      </c>
      <c r="AA75" s="328">
        <v>0</v>
      </c>
      <c r="AB75" s="328">
        <v>0</v>
      </c>
      <c r="AC75" s="328">
        <v>0</v>
      </c>
      <c r="AD75" s="328">
        <v>0</v>
      </c>
      <c r="AE75" s="328">
        <v>0</v>
      </c>
      <c r="AF75" s="328">
        <v>0</v>
      </c>
      <c r="AG75" s="328">
        <v>0</v>
      </c>
      <c r="AH75" s="328">
        <v>0</v>
      </c>
      <c r="AI75" s="328">
        <v>0</v>
      </c>
      <c r="AJ75" s="328">
        <v>0</v>
      </c>
      <c r="AK75" s="328">
        <v>0</v>
      </c>
      <c r="AL75" s="328">
        <v>0</v>
      </c>
      <c r="AM75" s="328">
        <v>0</v>
      </c>
      <c r="AN75" s="328">
        <v>0</v>
      </c>
      <c r="AO75" s="328">
        <v>0</v>
      </c>
      <c r="AP75" s="328">
        <v>0</v>
      </c>
      <c r="AQ75" s="328">
        <v>0</v>
      </c>
      <c r="AR75" s="328">
        <v>0</v>
      </c>
      <c r="AS75" s="328">
        <v>0</v>
      </c>
      <c r="AT75" s="328">
        <v>0</v>
      </c>
      <c r="AU75" s="328">
        <v>0</v>
      </c>
      <c r="AV75" s="328">
        <v>0</v>
      </c>
      <c r="AW75" s="328">
        <v>0</v>
      </c>
      <c r="AX75" s="328">
        <v>0</v>
      </c>
      <c r="AY75" s="328">
        <v>0</v>
      </c>
      <c r="AZ75" s="328">
        <v>0</v>
      </c>
      <c r="BA75" s="328">
        <v>0</v>
      </c>
      <c r="BB75" s="328">
        <v>0</v>
      </c>
      <c r="BC75" s="328">
        <v>0</v>
      </c>
      <c r="BD75" s="328">
        <v>0</v>
      </c>
      <c r="BE75" s="328">
        <v>0</v>
      </c>
      <c r="BF75" s="328">
        <v>0</v>
      </c>
      <c r="BG75" s="328">
        <v>0</v>
      </c>
      <c r="BH75" s="328">
        <v>0</v>
      </c>
      <c r="BI75" s="328">
        <v>0</v>
      </c>
      <c r="BJ75" s="328">
        <v>0</v>
      </c>
      <c r="BK75" s="328">
        <v>0</v>
      </c>
      <c r="BL75" s="328">
        <v>0</v>
      </c>
      <c r="BM75" s="328">
        <v>0</v>
      </c>
      <c r="BN75" s="328">
        <v>1638</v>
      </c>
      <c r="BO75" s="328">
        <v>0</v>
      </c>
      <c r="BP75" s="328">
        <v>0</v>
      </c>
      <c r="BQ75" s="328">
        <v>0</v>
      </c>
      <c r="BR75" s="328">
        <v>0</v>
      </c>
      <c r="BS75" s="328">
        <v>0</v>
      </c>
      <c r="BT75" s="328">
        <v>0</v>
      </c>
      <c r="BU75" s="328">
        <v>0</v>
      </c>
      <c r="BV75" s="328">
        <v>0</v>
      </c>
      <c r="BW75" s="328">
        <v>0</v>
      </c>
      <c r="BX75" s="328">
        <v>0</v>
      </c>
      <c r="BY75" s="328">
        <v>0</v>
      </c>
      <c r="BZ75" s="328">
        <v>0</v>
      </c>
      <c r="CA75" s="328">
        <v>0</v>
      </c>
      <c r="CB75" s="328">
        <v>0</v>
      </c>
      <c r="CC75" s="328">
        <v>0</v>
      </c>
      <c r="CD75" s="282">
        <v>0</v>
      </c>
      <c r="CE75" s="25">
        <v>1638</v>
      </c>
    </row>
    <row r="76" spans="1:83" x14ac:dyDescent="0.25">
      <c r="A76" s="26" t="s">
        <v>275</v>
      </c>
      <c r="B76" s="334"/>
      <c r="C76" s="328">
        <v>0</v>
      </c>
      <c r="D76" s="328">
        <v>0</v>
      </c>
      <c r="E76" s="328">
        <v>0</v>
      </c>
      <c r="F76" s="328">
        <v>0</v>
      </c>
      <c r="G76" s="328">
        <v>0</v>
      </c>
      <c r="H76" s="328">
        <v>0</v>
      </c>
      <c r="I76" s="328">
        <v>0</v>
      </c>
      <c r="J76" s="328">
        <v>0</v>
      </c>
      <c r="K76" s="328">
        <v>0</v>
      </c>
      <c r="L76" s="328">
        <v>0</v>
      </c>
      <c r="M76" s="328">
        <v>0</v>
      </c>
      <c r="N76" s="328">
        <v>0</v>
      </c>
      <c r="O76" s="328">
        <v>0</v>
      </c>
      <c r="P76" s="328">
        <v>0</v>
      </c>
      <c r="Q76" s="328">
        <v>0</v>
      </c>
      <c r="R76" s="328">
        <v>0</v>
      </c>
      <c r="S76" s="328">
        <v>0</v>
      </c>
      <c r="T76" s="328">
        <v>0</v>
      </c>
      <c r="U76" s="328">
        <v>0</v>
      </c>
      <c r="V76" s="328">
        <v>0</v>
      </c>
      <c r="W76" s="328">
        <v>0</v>
      </c>
      <c r="X76" s="328">
        <v>0</v>
      </c>
      <c r="Y76" s="328">
        <v>0</v>
      </c>
      <c r="Z76" s="328">
        <v>0</v>
      </c>
      <c r="AA76" s="328">
        <v>0</v>
      </c>
      <c r="AB76" s="328">
        <v>0</v>
      </c>
      <c r="AC76" s="328">
        <v>0</v>
      </c>
      <c r="AD76" s="328">
        <v>0</v>
      </c>
      <c r="AE76" s="328">
        <v>0</v>
      </c>
      <c r="AF76" s="328">
        <v>0</v>
      </c>
      <c r="AG76" s="328">
        <v>0</v>
      </c>
      <c r="AH76" s="328">
        <v>0</v>
      </c>
      <c r="AI76" s="328">
        <v>0</v>
      </c>
      <c r="AJ76" s="328">
        <v>0</v>
      </c>
      <c r="AK76" s="328">
        <v>0</v>
      </c>
      <c r="AL76" s="328">
        <v>0</v>
      </c>
      <c r="AM76" s="328">
        <v>0</v>
      </c>
      <c r="AN76" s="328">
        <v>0</v>
      </c>
      <c r="AO76" s="328">
        <v>0</v>
      </c>
      <c r="AP76" s="328">
        <v>0</v>
      </c>
      <c r="AQ76" s="328">
        <v>0</v>
      </c>
      <c r="AR76" s="328">
        <v>0</v>
      </c>
      <c r="AS76" s="328">
        <v>0</v>
      </c>
      <c r="AT76" s="328">
        <v>0</v>
      </c>
      <c r="AU76" s="328">
        <v>0</v>
      </c>
      <c r="AV76" s="328">
        <v>0</v>
      </c>
      <c r="AW76" s="328">
        <v>0</v>
      </c>
      <c r="AX76" s="328">
        <v>0</v>
      </c>
      <c r="AY76" s="328">
        <v>0</v>
      </c>
      <c r="AZ76" s="328">
        <v>0</v>
      </c>
      <c r="BA76" s="328">
        <v>0</v>
      </c>
      <c r="BB76" s="328">
        <v>0</v>
      </c>
      <c r="BC76" s="328">
        <v>0</v>
      </c>
      <c r="BD76" s="328">
        <v>0</v>
      </c>
      <c r="BE76" s="328">
        <v>0</v>
      </c>
      <c r="BF76" s="328">
        <v>0</v>
      </c>
      <c r="BG76" s="328">
        <v>0</v>
      </c>
      <c r="BH76" s="328">
        <v>0</v>
      </c>
      <c r="BI76" s="328">
        <v>0</v>
      </c>
      <c r="BJ76" s="328">
        <v>0</v>
      </c>
      <c r="BK76" s="328">
        <v>0</v>
      </c>
      <c r="BL76" s="328">
        <v>0</v>
      </c>
      <c r="BM76" s="328">
        <v>0</v>
      </c>
      <c r="BN76" s="328">
        <v>0</v>
      </c>
      <c r="BO76" s="328">
        <v>0</v>
      </c>
      <c r="BP76" s="328">
        <v>0</v>
      </c>
      <c r="BQ76" s="328">
        <v>0</v>
      </c>
      <c r="BR76" s="328">
        <v>0</v>
      </c>
      <c r="BS76" s="328">
        <v>0</v>
      </c>
      <c r="BT76" s="328">
        <v>0</v>
      </c>
      <c r="BU76" s="328">
        <v>0</v>
      </c>
      <c r="BV76" s="328">
        <v>0</v>
      </c>
      <c r="BW76" s="328">
        <v>0</v>
      </c>
      <c r="BX76" s="328">
        <v>0</v>
      </c>
      <c r="BY76" s="328">
        <v>0</v>
      </c>
      <c r="BZ76" s="328">
        <v>0</v>
      </c>
      <c r="CA76" s="328">
        <v>0</v>
      </c>
      <c r="CB76" s="328">
        <v>0</v>
      </c>
      <c r="CC76" s="328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3"/>
      <c r="C77" s="328">
        <v>0</v>
      </c>
      <c r="D77" s="328">
        <v>0</v>
      </c>
      <c r="E77" s="328">
        <v>326</v>
      </c>
      <c r="F77" s="328">
        <v>0</v>
      </c>
      <c r="G77" s="328">
        <v>0</v>
      </c>
      <c r="H77" s="328">
        <v>0</v>
      </c>
      <c r="I77" s="328">
        <v>0</v>
      </c>
      <c r="J77" s="328">
        <v>0</v>
      </c>
      <c r="K77" s="328">
        <v>0</v>
      </c>
      <c r="L77" s="328">
        <v>0</v>
      </c>
      <c r="M77" s="328">
        <v>0</v>
      </c>
      <c r="N77" s="328">
        <v>0</v>
      </c>
      <c r="O77" s="328">
        <v>0</v>
      </c>
      <c r="P77" s="328">
        <v>6434</v>
      </c>
      <c r="Q77" s="328">
        <v>0</v>
      </c>
      <c r="R77" s="328">
        <v>0</v>
      </c>
      <c r="S77" s="328">
        <v>349</v>
      </c>
      <c r="T77" s="328">
        <v>0</v>
      </c>
      <c r="U77" s="328">
        <v>15412</v>
      </c>
      <c r="V77" s="328">
        <v>0</v>
      </c>
      <c r="W77" s="328">
        <v>0</v>
      </c>
      <c r="X77" s="328">
        <v>0</v>
      </c>
      <c r="Y77" s="328">
        <v>19210</v>
      </c>
      <c r="Z77" s="328">
        <v>0</v>
      </c>
      <c r="AA77" s="328">
        <v>0</v>
      </c>
      <c r="AB77" s="328">
        <v>10953</v>
      </c>
      <c r="AC77" s="328">
        <v>2756</v>
      </c>
      <c r="AD77" s="328">
        <v>0</v>
      </c>
      <c r="AE77" s="328">
        <v>0</v>
      </c>
      <c r="AF77" s="328">
        <v>0</v>
      </c>
      <c r="AG77" s="328">
        <v>948</v>
      </c>
      <c r="AH77" s="328">
        <v>0</v>
      </c>
      <c r="AI77" s="328">
        <v>0</v>
      </c>
      <c r="AJ77" s="328">
        <v>22655</v>
      </c>
      <c r="AK77" s="328">
        <v>0</v>
      </c>
      <c r="AL77" s="328">
        <v>0</v>
      </c>
      <c r="AM77" s="328">
        <v>0</v>
      </c>
      <c r="AN77" s="328">
        <v>0</v>
      </c>
      <c r="AO77" s="328">
        <v>0</v>
      </c>
      <c r="AP77" s="328">
        <v>0</v>
      </c>
      <c r="AQ77" s="328">
        <v>0</v>
      </c>
      <c r="AR77" s="328">
        <v>0</v>
      </c>
      <c r="AS77" s="328">
        <v>0</v>
      </c>
      <c r="AT77" s="328">
        <v>0</v>
      </c>
      <c r="AU77" s="328">
        <v>0</v>
      </c>
      <c r="AV77" s="328">
        <v>0</v>
      </c>
      <c r="AW77" s="328">
        <v>0</v>
      </c>
      <c r="AX77" s="328">
        <v>0</v>
      </c>
      <c r="AY77" s="328">
        <v>5327</v>
      </c>
      <c r="AZ77" s="328">
        <v>0</v>
      </c>
      <c r="BA77" s="328">
        <v>619</v>
      </c>
      <c r="BB77" s="328">
        <v>0</v>
      </c>
      <c r="BC77" s="328">
        <v>0</v>
      </c>
      <c r="BD77" s="328">
        <v>0</v>
      </c>
      <c r="BE77" s="328">
        <v>111359</v>
      </c>
      <c r="BF77" s="328">
        <v>0</v>
      </c>
      <c r="BG77" s="328">
        <v>614</v>
      </c>
      <c r="BH77" s="328">
        <v>0</v>
      </c>
      <c r="BI77" s="328">
        <v>0</v>
      </c>
      <c r="BJ77" s="328">
        <v>0</v>
      </c>
      <c r="BK77" s="328">
        <v>0</v>
      </c>
      <c r="BL77" s="328">
        <v>0</v>
      </c>
      <c r="BM77" s="328">
        <v>0</v>
      </c>
      <c r="BN77" s="328">
        <v>0</v>
      </c>
      <c r="BO77" s="328">
        <v>0</v>
      </c>
      <c r="BP77" s="328">
        <v>0</v>
      </c>
      <c r="BQ77" s="328">
        <v>0</v>
      </c>
      <c r="BR77" s="328">
        <v>0</v>
      </c>
      <c r="BS77" s="328">
        <v>0</v>
      </c>
      <c r="BT77" s="328">
        <v>495</v>
      </c>
      <c r="BU77" s="328">
        <v>0</v>
      </c>
      <c r="BV77" s="328">
        <v>0</v>
      </c>
      <c r="BW77" s="328">
        <v>0</v>
      </c>
      <c r="BX77" s="328">
        <v>0</v>
      </c>
      <c r="BY77" s="328">
        <v>6203</v>
      </c>
      <c r="BZ77" s="328">
        <v>0</v>
      </c>
      <c r="CA77" s="328">
        <v>0</v>
      </c>
      <c r="CB77" s="328">
        <v>0</v>
      </c>
      <c r="CC77" s="328">
        <v>0</v>
      </c>
      <c r="CD77" s="282">
        <v>0</v>
      </c>
      <c r="CE77" s="25">
        <v>203660</v>
      </c>
    </row>
    <row r="78" spans="1:83" x14ac:dyDescent="0.25">
      <c r="A78" s="26" t="s">
        <v>277</v>
      </c>
      <c r="B78" s="16"/>
      <c r="C78" s="328">
        <v>0</v>
      </c>
      <c r="D78" s="328">
        <v>0</v>
      </c>
      <c r="E78" s="328">
        <v>1319106</v>
      </c>
      <c r="F78" s="328">
        <v>0</v>
      </c>
      <c r="G78" s="328">
        <v>0</v>
      </c>
      <c r="H78" s="328">
        <v>0</v>
      </c>
      <c r="I78" s="328">
        <v>0</v>
      </c>
      <c r="J78" s="328">
        <v>0</v>
      </c>
      <c r="K78" s="328">
        <v>0</v>
      </c>
      <c r="L78" s="328">
        <v>0</v>
      </c>
      <c r="M78" s="328">
        <v>0</v>
      </c>
      <c r="N78" s="328">
        <v>0</v>
      </c>
      <c r="O78" s="328">
        <v>0</v>
      </c>
      <c r="P78" s="328">
        <v>24348</v>
      </c>
      <c r="Q78" s="328">
        <v>0</v>
      </c>
      <c r="R78" s="328">
        <v>0</v>
      </c>
      <c r="S78" s="328">
        <v>0</v>
      </c>
      <c r="T78" s="328">
        <v>77537</v>
      </c>
      <c r="U78" s="328">
        <v>441805</v>
      </c>
      <c r="V78" s="328">
        <v>0</v>
      </c>
      <c r="W78" s="328">
        <v>0</v>
      </c>
      <c r="X78" s="328">
        <v>0</v>
      </c>
      <c r="Y78" s="328">
        <v>521750</v>
      </c>
      <c r="Z78" s="328">
        <v>0</v>
      </c>
      <c r="AA78" s="328">
        <v>0</v>
      </c>
      <c r="AB78" s="328">
        <v>442552</v>
      </c>
      <c r="AC78" s="328">
        <v>445531</v>
      </c>
      <c r="AD78" s="328">
        <v>0</v>
      </c>
      <c r="AE78" s="328">
        <v>1009957</v>
      </c>
      <c r="AF78" s="328">
        <v>0</v>
      </c>
      <c r="AG78" s="328">
        <v>1091239</v>
      </c>
      <c r="AH78" s="328">
        <v>0</v>
      </c>
      <c r="AI78" s="328">
        <v>0</v>
      </c>
      <c r="AJ78" s="328">
        <v>36956</v>
      </c>
      <c r="AK78" s="328">
        <v>0</v>
      </c>
      <c r="AL78" s="328">
        <v>0</v>
      </c>
      <c r="AM78" s="328">
        <v>0</v>
      </c>
      <c r="AN78" s="328">
        <v>0</v>
      </c>
      <c r="AO78" s="328">
        <v>0</v>
      </c>
      <c r="AP78" s="328">
        <v>0</v>
      </c>
      <c r="AQ78" s="328">
        <v>0</v>
      </c>
      <c r="AR78" s="328">
        <v>0</v>
      </c>
      <c r="AS78" s="328">
        <v>0</v>
      </c>
      <c r="AT78" s="328">
        <v>0</v>
      </c>
      <c r="AU78" s="328">
        <v>0</v>
      </c>
      <c r="AV78" s="328">
        <v>0</v>
      </c>
      <c r="AW78" s="328">
        <v>0</v>
      </c>
      <c r="AX78" s="328">
        <v>0</v>
      </c>
      <c r="AY78" s="328">
        <v>191686</v>
      </c>
      <c r="AZ78" s="328">
        <v>0</v>
      </c>
      <c r="BA78" s="328">
        <v>0</v>
      </c>
      <c r="BB78" s="328">
        <v>80060</v>
      </c>
      <c r="BC78" s="328">
        <v>0</v>
      </c>
      <c r="BD78" s="328">
        <v>0</v>
      </c>
      <c r="BE78" s="328">
        <v>466323</v>
      </c>
      <c r="BF78" s="328">
        <v>0</v>
      </c>
      <c r="BG78" s="328">
        <v>0</v>
      </c>
      <c r="BH78" s="328">
        <v>0</v>
      </c>
      <c r="BI78" s="328">
        <v>0</v>
      </c>
      <c r="BJ78" s="328">
        <v>0</v>
      </c>
      <c r="BK78" s="328">
        <v>0</v>
      </c>
      <c r="BL78" s="328">
        <v>0</v>
      </c>
      <c r="BM78" s="328">
        <v>0</v>
      </c>
      <c r="BN78" s="328">
        <v>159137</v>
      </c>
      <c r="BO78" s="328">
        <v>0</v>
      </c>
      <c r="BP78" s="328">
        <v>0</v>
      </c>
      <c r="BQ78" s="328">
        <v>0</v>
      </c>
      <c r="BR78" s="328">
        <v>0</v>
      </c>
      <c r="BS78" s="328">
        <v>0</v>
      </c>
      <c r="BT78" s="328">
        <v>133586</v>
      </c>
      <c r="BU78" s="328">
        <v>0</v>
      </c>
      <c r="BV78" s="328">
        <v>0</v>
      </c>
      <c r="BW78" s="328">
        <v>0</v>
      </c>
      <c r="BX78" s="328">
        <v>0</v>
      </c>
      <c r="BY78" s="328">
        <v>635930</v>
      </c>
      <c r="BZ78" s="328">
        <v>0</v>
      </c>
      <c r="CA78" s="328">
        <v>107849</v>
      </c>
      <c r="CB78" s="328">
        <v>0</v>
      </c>
      <c r="CC78" s="328">
        <v>66</v>
      </c>
      <c r="CD78" s="282">
        <v>0</v>
      </c>
      <c r="CE78" s="25">
        <v>7185418</v>
      </c>
    </row>
    <row r="79" spans="1:83" x14ac:dyDescent="0.25">
      <c r="A79" s="26" t="s">
        <v>278</v>
      </c>
      <c r="B79" s="16"/>
      <c r="C79" s="328">
        <v>0</v>
      </c>
      <c r="D79" s="328">
        <v>0</v>
      </c>
      <c r="E79" s="328">
        <v>466</v>
      </c>
      <c r="F79" s="328">
        <v>0</v>
      </c>
      <c r="G79" s="328">
        <v>0</v>
      </c>
      <c r="H79" s="328">
        <v>0</v>
      </c>
      <c r="I79" s="328">
        <v>0</v>
      </c>
      <c r="J79" s="328">
        <v>0</v>
      </c>
      <c r="K79" s="328">
        <v>0</v>
      </c>
      <c r="L79" s="328">
        <v>0</v>
      </c>
      <c r="M79" s="328">
        <v>0</v>
      </c>
      <c r="N79" s="328">
        <v>0</v>
      </c>
      <c r="O79" s="328">
        <v>0</v>
      </c>
      <c r="P79" s="328">
        <v>0</v>
      </c>
      <c r="Q79" s="328">
        <v>0</v>
      </c>
      <c r="R79" s="328">
        <v>0</v>
      </c>
      <c r="S79" s="328">
        <v>0</v>
      </c>
      <c r="T79" s="328">
        <v>0</v>
      </c>
      <c r="U79" s="328">
        <v>22650</v>
      </c>
      <c r="V79" s="328">
        <v>0</v>
      </c>
      <c r="W79" s="328">
        <v>0</v>
      </c>
      <c r="X79" s="328">
        <v>0</v>
      </c>
      <c r="Y79" s="328">
        <v>0</v>
      </c>
      <c r="Z79" s="328">
        <v>0</v>
      </c>
      <c r="AA79" s="328">
        <v>0</v>
      </c>
      <c r="AB79" s="328">
        <v>0</v>
      </c>
      <c r="AC79" s="328">
        <v>0</v>
      </c>
      <c r="AD79" s="328">
        <v>0</v>
      </c>
      <c r="AE79" s="328">
        <v>0</v>
      </c>
      <c r="AF79" s="328">
        <v>0</v>
      </c>
      <c r="AG79" s="328">
        <v>0</v>
      </c>
      <c r="AH79" s="328">
        <v>0</v>
      </c>
      <c r="AI79" s="328">
        <v>0</v>
      </c>
      <c r="AJ79" s="328">
        <v>0</v>
      </c>
      <c r="AK79" s="328">
        <v>0</v>
      </c>
      <c r="AL79" s="328">
        <v>0</v>
      </c>
      <c r="AM79" s="328">
        <v>0</v>
      </c>
      <c r="AN79" s="328">
        <v>0</v>
      </c>
      <c r="AO79" s="328">
        <v>0</v>
      </c>
      <c r="AP79" s="328">
        <v>0</v>
      </c>
      <c r="AQ79" s="328">
        <v>0</v>
      </c>
      <c r="AR79" s="328">
        <v>0</v>
      </c>
      <c r="AS79" s="328">
        <v>0</v>
      </c>
      <c r="AT79" s="328">
        <v>0</v>
      </c>
      <c r="AU79" s="328">
        <v>0</v>
      </c>
      <c r="AV79" s="328">
        <v>0</v>
      </c>
      <c r="AW79" s="328">
        <v>0</v>
      </c>
      <c r="AX79" s="328">
        <v>0</v>
      </c>
      <c r="AY79" s="328">
        <v>0</v>
      </c>
      <c r="AZ79" s="328">
        <v>0</v>
      </c>
      <c r="BA79" s="328">
        <v>0</v>
      </c>
      <c r="BB79" s="328">
        <v>0</v>
      </c>
      <c r="BC79" s="328">
        <v>0</v>
      </c>
      <c r="BD79" s="328">
        <v>0</v>
      </c>
      <c r="BE79" s="328">
        <v>0</v>
      </c>
      <c r="BF79" s="328">
        <v>0</v>
      </c>
      <c r="BG79" s="328">
        <v>0</v>
      </c>
      <c r="BH79" s="328">
        <v>0</v>
      </c>
      <c r="BI79" s="328">
        <v>0</v>
      </c>
      <c r="BJ79" s="328">
        <v>0</v>
      </c>
      <c r="BK79" s="328">
        <v>0</v>
      </c>
      <c r="BL79" s="328">
        <v>0</v>
      </c>
      <c r="BM79" s="328">
        <v>0</v>
      </c>
      <c r="BN79" s="328">
        <v>0</v>
      </c>
      <c r="BO79" s="328">
        <v>0</v>
      </c>
      <c r="BP79" s="328">
        <v>0</v>
      </c>
      <c r="BQ79" s="328">
        <v>0</v>
      </c>
      <c r="BR79" s="328">
        <v>0</v>
      </c>
      <c r="BS79" s="328">
        <v>0</v>
      </c>
      <c r="BT79" s="328">
        <v>0</v>
      </c>
      <c r="BU79" s="328">
        <v>0</v>
      </c>
      <c r="BV79" s="328">
        <v>0</v>
      </c>
      <c r="BW79" s="328">
        <v>0</v>
      </c>
      <c r="BX79" s="328">
        <v>0</v>
      </c>
      <c r="BY79" s="328">
        <v>0</v>
      </c>
      <c r="BZ79" s="328">
        <v>0</v>
      </c>
      <c r="CA79" s="328">
        <v>0</v>
      </c>
      <c r="CB79" s="328">
        <v>0</v>
      </c>
      <c r="CC79" s="328">
        <v>0</v>
      </c>
      <c r="CD79" s="282">
        <v>0</v>
      </c>
      <c r="CE79" s="25">
        <v>23116</v>
      </c>
    </row>
    <row r="80" spans="1:83" x14ac:dyDescent="0.25">
      <c r="A80" s="26" t="s">
        <v>279</v>
      </c>
      <c r="B80" s="16"/>
      <c r="C80" s="328">
        <v>0</v>
      </c>
      <c r="D80" s="328">
        <v>0</v>
      </c>
      <c r="E80" s="328">
        <v>0</v>
      </c>
      <c r="F80" s="328">
        <v>0</v>
      </c>
      <c r="G80" s="328">
        <v>0</v>
      </c>
      <c r="H80" s="328">
        <v>0</v>
      </c>
      <c r="I80" s="328">
        <v>0</v>
      </c>
      <c r="J80" s="328">
        <v>0</v>
      </c>
      <c r="K80" s="328">
        <v>0</v>
      </c>
      <c r="L80" s="328">
        <v>0</v>
      </c>
      <c r="M80" s="328">
        <v>0</v>
      </c>
      <c r="N80" s="328">
        <v>0</v>
      </c>
      <c r="O80" s="328">
        <v>0</v>
      </c>
      <c r="P80" s="328">
        <v>0</v>
      </c>
      <c r="Q80" s="328">
        <v>0</v>
      </c>
      <c r="R80" s="328">
        <v>0</v>
      </c>
      <c r="S80" s="328">
        <v>0</v>
      </c>
      <c r="T80" s="328">
        <v>0</v>
      </c>
      <c r="U80" s="328">
        <v>0</v>
      </c>
      <c r="V80" s="328">
        <v>0</v>
      </c>
      <c r="W80" s="328">
        <v>0</v>
      </c>
      <c r="X80" s="328">
        <v>0</v>
      </c>
      <c r="Y80" s="328">
        <v>0</v>
      </c>
      <c r="Z80" s="328">
        <v>0</v>
      </c>
      <c r="AA80" s="328">
        <v>0</v>
      </c>
      <c r="AB80" s="328">
        <v>0</v>
      </c>
      <c r="AC80" s="328">
        <v>288</v>
      </c>
      <c r="AD80" s="328">
        <v>0</v>
      </c>
      <c r="AE80" s="328">
        <v>144</v>
      </c>
      <c r="AF80" s="328">
        <v>0</v>
      </c>
      <c r="AG80" s="328">
        <v>1181</v>
      </c>
      <c r="AH80" s="328">
        <v>0</v>
      </c>
      <c r="AI80" s="328">
        <v>0</v>
      </c>
      <c r="AJ80" s="328">
        <v>0</v>
      </c>
      <c r="AK80" s="328">
        <v>0</v>
      </c>
      <c r="AL80" s="328">
        <v>0</v>
      </c>
      <c r="AM80" s="328">
        <v>0</v>
      </c>
      <c r="AN80" s="328">
        <v>0</v>
      </c>
      <c r="AO80" s="328">
        <v>0</v>
      </c>
      <c r="AP80" s="328">
        <v>0</v>
      </c>
      <c r="AQ80" s="328">
        <v>0</v>
      </c>
      <c r="AR80" s="328">
        <v>0</v>
      </c>
      <c r="AS80" s="328">
        <v>0</v>
      </c>
      <c r="AT80" s="328">
        <v>0</v>
      </c>
      <c r="AU80" s="328">
        <v>0</v>
      </c>
      <c r="AV80" s="328">
        <v>0</v>
      </c>
      <c r="AW80" s="328">
        <v>0</v>
      </c>
      <c r="AX80" s="328">
        <v>0</v>
      </c>
      <c r="AY80" s="328">
        <v>0</v>
      </c>
      <c r="AZ80" s="328">
        <v>0</v>
      </c>
      <c r="BA80" s="328">
        <v>0</v>
      </c>
      <c r="BB80" s="328">
        <v>0</v>
      </c>
      <c r="BC80" s="328">
        <v>0</v>
      </c>
      <c r="BD80" s="328">
        <v>0</v>
      </c>
      <c r="BE80" s="328">
        <v>0</v>
      </c>
      <c r="BF80" s="328">
        <v>0</v>
      </c>
      <c r="BG80" s="328">
        <v>0</v>
      </c>
      <c r="BH80" s="328">
        <v>0</v>
      </c>
      <c r="BI80" s="328">
        <v>0</v>
      </c>
      <c r="BJ80" s="328">
        <v>0</v>
      </c>
      <c r="BK80" s="328">
        <v>0</v>
      </c>
      <c r="BL80" s="328">
        <v>0</v>
      </c>
      <c r="BM80" s="328">
        <v>0</v>
      </c>
      <c r="BN80" s="328">
        <v>2000</v>
      </c>
      <c r="BO80" s="328">
        <v>0</v>
      </c>
      <c r="BP80" s="328">
        <v>0</v>
      </c>
      <c r="BQ80" s="328">
        <v>0</v>
      </c>
      <c r="BR80" s="328">
        <v>0</v>
      </c>
      <c r="BS80" s="328">
        <v>0</v>
      </c>
      <c r="BT80" s="328">
        <v>0</v>
      </c>
      <c r="BU80" s="328">
        <v>0</v>
      </c>
      <c r="BV80" s="328">
        <v>0</v>
      </c>
      <c r="BW80" s="328">
        <v>0</v>
      </c>
      <c r="BX80" s="328">
        <v>0</v>
      </c>
      <c r="BY80" s="328">
        <v>199</v>
      </c>
      <c r="BZ80" s="328">
        <v>0</v>
      </c>
      <c r="CA80" s="328">
        <v>417</v>
      </c>
      <c r="CB80" s="328">
        <v>0</v>
      </c>
      <c r="CC80" s="328">
        <v>0</v>
      </c>
      <c r="CD80" s="282">
        <v>0</v>
      </c>
      <c r="CE80" s="25">
        <v>4229</v>
      </c>
    </row>
    <row r="81" spans="1:84" x14ac:dyDescent="0.25">
      <c r="A81" s="26" t="s">
        <v>280</v>
      </c>
      <c r="B81" s="16"/>
      <c r="C81" s="328">
        <v>0</v>
      </c>
      <c r="D81" s="328">
        <v>0</v>
      </c>
      <c r="E81" s="328">
        <v>0</v>
      </c>
      <c r="F81" s="328">
        <v>0</v>
      </c>
      <c r="G81" s="328">
        <v>0</v>
      </c>
      <c r="H81" s="328">
        <v>0</v>
      </c>
      <c r="I81" s="328">
        <v>0</v>
      </c>
      <c r="J81" s="328">
        <v>0</v>
      </c>
      <c r="K81" s="328">
        <v>0</v>
      </c>
      <c r="L81" s="328">
        <v>0</v>
      </c>
      <c r="M81" s="328">
        <v>0</v>
      </c>
      <c r="N81" s="328">
        <v>0</v>
      </c>
      <c r="O81" s="328">
        <v>0</v>
      </c>
      <c r="P81" s="328">
        <v>0</v>
      </c>
      <c r="Q81" s="328">
        <v>0</v>
      </c>
      <c r="R81" s="328">
        <v>0</v>
      </c>
      <c r="S81" s="328">
        <v>0</v>
      </c>
      <c r="T81" s="328">
        <v>0</v>
      </c>
      <c r="U81" s="328">
        <v>0</v>
      </c>
      <c r="V81" s="328">
        <v>0</v>
      </c>
      <c r="W81" s="328">
        <v>0</v>
      </c>
      <c r="X81" s="328">
        <v>0</v>
      </c>
      <c r="Y81" s="328">
        <v>0</v>
      </c>
      <c r="Z81" s="328">
        <v>0</v>
      </c>
      <c r="AA81" s="328">
        <v>0</v>
      </c>
      <c r="AB81" s="328">
        <v>0</v>
      </c>
      <c r="AC81" s="328">
        <v>0</v>
      </c>
      <c r="AD81" s="328">
        <v>0</v>
      </c>
      <c r="AE81" s="328">
        <v>0</v>
      </c>
      <c r="AF81" s="328">
        <v>0</v>
      </c>
      <c r="AG81" s="328">
        <v>0</v>
      </c>
      <c r="AH81" s="328">
        <v>0</v>
      </c>
      <c r="AI81" s="328">
        <v>0</v>
      </c>
      <c r="AJ81" s="328">
        <v>0</v>
      </c>
      <c r="AK81" s="328">
        <v>0</v>
      </c>
      <c r="AL81" s="328">
        <v>0</v>
      </c>
      <c r="AM81" s="328">
        <v>0</v>
      </c>
      <c r="AN81" s="328">
        <v>0</v>
      </c>
      <c r="AO81" s="328">
        <v>0</v>
      </c>
      <c r="AP81" s="328">
        <v>0</v>
      </c>
      <c r="AQ81" s="328">
        <v>0</v>
      </c>
      <c r="AR81" s="328">
        <v>0</v>
      </c>
      <c r="AS81" s="328">
        <v>0</v>
      </c>
      <c r="AT81" s="328">
        <v>0</v>
      </c>
      <c r="AU81" s="328">
        <v>0</v>
      </c>
      <c r="AV81" s="328">
        <v>0</v>
      </c>
      <c r="AW81" s="328">
        <v>0</v>
      </c>
      <c r="AX81" s="328">
        <v>0</v>
      </c>
      <c r="AY81" s="328">
        <v>0</v>
      </c>
      <c r="AZ81" s="328">
        <v>0</v>
      </c>
      <c r="BA81" s="328">
        <v>0</v>
      </c>
      <c r="BB81" s="328">
        <v>0</v>
      </c>
      <c r="BC81" s="328">
        <v>0</v>
      </c>
      <c r="BD81" s="328">
        <v>0</v>
      </c>
      <c r="BE81" s="328">
        <v>0</v>
      </c>
      <c r="BF81" s="328">
        <v>0</v>
      </c>
      <c r="BG81" s="328">
        <v>0</v>
      </c>
      <c r="BH81" s="328">
        <v>0</v>
      </c>
      <c r="BI81" s="328">
        <v>0</v>
      </c>
      <c r="BJ81" s="328">
        <v>0</v>
      </c>
      <c r="BK81" s="328">
        <v>0</v>
      </c>
      <c r="BL81" s="328">
        <v>0</v>
      </c>
      <c r="BM81" s="328">
        <v>0</v>
      </c>
      <c r="BN81" s="328">
        <v>119902</v>
      </c>
      <c r="BO81" s="328">
        <v>0</v>
      </c>
      <c r="BP81" s="328">
        <v>0</v>
      </c>
      <c r="BQ81" s="328">
        <v>0</v>
      </c>
      <c r="BR81" s="328">
        <v>0</v>
      </c>
      <c r="BS81" s="328">
        <v>0</v>
      </c>
      <c r="BT81" s="328">
        <v>0</v>
      </c>
      <c r="BU81" s="328">
        <v>0</v>
      </c>
      <c r="BV81" s="328">
        <v>0</v>
      </c>
      <c r="BW81" s="328">
        <v>0</v>
      </c>
      <c r="BX81" s="328">
        <v>0</v>
      </c>
      <c r="BY81" s="328">
        <v>640</v>
      </c>
      <c r="BZ81" s="328">
        <v>0</v>
      </c>
      <c r="CA81" s="328">
        <v>0</v>
      </c>
      <c r="CB81" s="328">
        <v>0</v>
      </c>
      <c r="CC81" s="328">
        <v>1550</v>
      </c>
      <c r="CD81" s="282">
        <v>0</v>
      </c>
      <c r="CE81" s="25">
        <v>122092</v>
      </c>
    </row>
    <row r="82" spans="1:84" x14ac:dyDescent="0.25">
      <c r="A82" s="26" t="s">
        <v>281</v>
      </c>
      <c r="B82" s="16"/>
      <c r="C82" s="328">
        <v>0</v>
      </c>
      <c r="D82" s="328">
        <v>0</v>
      </c>
      <c r="E82" s="328">
        <v>0</v>
      </c>
      <c r="F82" s="328">
        <v>0</v>
      </c>
      <c r="G82" s="328">
        <v>0</v>
      </c>
      <c r="H82" s="328">
        <v>0</v>
      </c>
      <c r="I82" s="328">
        <v>0</v>
      </c>
      <c r="J82" s="328">
        <v>0</v>
      </c>
      <c r="K82" s="328">
        <v>0</v>
      </c>
      <c r="L82" s="328">
        <v>0</v>
      </c>
      <c r="M82" s="328">
        <v>0</v>
      </c>
      <c r="N82" s="328">
        <v>0</v>
      </c>
      <c r="O82" s="328">
        <v>0</v>
      </c>
      <c r="P82" s="328">
        <v>0</v>
      </c>
      <c r="Q82" s="328">
        <v>0</v>
      </c>
      <c r="R82" s="328">
        <v>0</v>
      </c>
      <c r="S82" s="328">
        <v>0</v>
      </c>
      <c r="T82" s="328">
        <v>0</v>
      </c>
      <c r="U82" s="328">
        <v>0</v>
      </c>
      <c r="V82" s="328">
        <v>0</v>
      </c>
      <c r="W82" s="328">
        <v>0</v>
      </c>
      <c r="X82" s="328">
        <v>0</v>
      </c>
      <c r="Y82" s="328">
        <v>0</v>
      </c>
      <c r="Z82" s="328">
        <v>0</v>
      </c>
      <c r="AA82" s="328">
        <v>0</v>
      </c>
      <c r="AB82" s="328">
        <v>0</v>
      </c>
      <c r="AC82" s="328">
        <v>0</v>
      </c>
      <c r="AD82" s="328">
        <v>0</v>
      </c>
      <c r="AE82" s="328">
        <v>0</v>
      </c>
      <c r="AF82" s="328">
        <v>0</v>
      </c>
      <c r="AG82" s="328">
        <v>283</v>
      </c>
      <c r="AH82" s="328">
        <v>0</v>
      </c>
      <c r="AI82" s="328">
        <v>0</v>
      </c>
      <c r="AJ82" s="328">
        <v>0</v>
      </c>
      <c r="AK82" s="328">
        <v>0</v>
      </c>
      <c r="AL82" s="328">
        <v>0</v>
      </c>
      <c r="AM82" s="328">
        <v>0</v>
      </c>
      <c r="AN82" s="328">
        <v>0</v>
      </c>
      <c r="AO82" s="328">
        <v>0</v>
      </c>
      <c r="AP82" s="328">
        <v>0</v>
      </c>
      <c r="AQ82" s="328">
        <v>0</v>
      </c>
      <c r="AR82" s="328">
        <v>0</v>
      </c>
      <c r="AS82" s="328">
        <v>0</v>
      </c>
      <c r="AT82" s="328">
        <v>0</v>
      </c>
      <c r="AU82" s="328">
        <v>0</v>
      </c>
      <c r="AV82" s="328">
        <v>0</v>
      </c>
      <c r="AW82" s="328">
        <v>0</v>
      </c>
      <c r="AX82" s="328">
        <v>0</v>
      </c>
      <c r="AY82" s="328">
        <v>0</v>
      </c>
      <c r="AZ82" s="328">
        <v>0</v>
      </c>
      <c r="BA82" s="328">
        <v>0</v>
      </c>
      <c r="BB82" s="328">
        <v>0</v>
      </c>
      <c r="BC82" s="328">
        <v>0</v>
      </c>
      <c r="BD82" s="328">
        <v>0</v>
      </c>
      <c r="BE82" s="328">
        <v>259080</v>
      </c>
      <c r="BF82" s="328">
        <v>0</v>
      </c>
      <c r="BG82" s="328">
        <v>660</v>
      </c>
      <c r="BH82" s="328">
        <v>0</v>
      </c>
      <c r="BI82" s="328">
        <v>0</v>
      </c>
      <c r="BJ82" s="328">
        <v>0</v>
      </c>
      <c r="BK82" s="328">
        <v>0</v>
      </c>
      <c r="BL82" s="328">
        <v>0</v>
      </c>
      <c r="BM82" s="328">
        <v>0</v>
      </c>
      <c r="BN82" s="328">
        <v>1250</v>
      </c>
      <c r="BO82" s="328">
        <v>0</v>
      </c>
      <c r="BP82" s="328">
        <v>0</v>
      </c>
      <c r="BQ82" s="328">
        <v>0</v>
      </c>
      <c r="BR82" s="328">
        <v>0</v>
      </c>
      <c r="BS82" s="328">
        <v>0</v>
      </c>
      <c r="BT82" s="328">
        <v>422</v>
      </c>
      <c r="BU82" s="328">
        <v>0</v>
      </c>
      <c r="BV82" s="328">
        <v>0</v>
      </c>
      <c r="BW82" s="328">
        <v>0</v>
      </c>
      <c r="BX82" s="328">
        <v>0</v>
      </c>
      <c r="BY82" s="328">
        <v>698</v>
      </c>
      <c r="BZ82" s="328">
        <v>0</v>
      </c>
      <c r="CA82" s="328">
        <v>0</v>
      </c>
      <c r="CB82" s="328">
        <v>0</v>
      </c>
      <c r="CC82" s="328">
        <v>0</v>
      </c>
      <c r="CD82" s="282">
        <v>0</v>
      </c>
      <c r="CE82" s="25">
        <v>262393</v>
      </c>
    </row>
    <row r="83" spans="1:84" x14ac:dyDescent="0.25">
      <c r="A83" s="26" t="s">
        <v>282</v>
      </c>
      <c r="B83" s="16"/>
      <c r="C83" s="328">
        <v>0</v>
      </c>
      <c r="D83" s="328">
        <v>0</v>
      </c>
      <c r="E83" s="328">
        <v>1515</v>
      </c>
      <c r="F83" s="328">
        <v>0</v>
      </c>
      <c r="G83" s="328">
        <v>0</v>
      </c>
      <c r="H83" s="328">
        <v>0</v>
      </c>
      <c r="I83" s="328">
        <v>0</v>
      </c>
      <c r="J83" s="328">
        <v>0</v>
      </c>
      <c r="K83" s="328">
        <v>0</v>
      </c>
      <c r="L83" s="328">
        <v>0</v>
      </c>
      <c r="M83" s="328">
        <v>0</v>
      </c>
      <c r="N83" s="328">
        <v>0</v>
      </c>
      <c r="O83" s="328">
        <v>0</v>
      </c>
      <c r="P83" s="328">
        <v>1062</v>
      </c>
      <c r="Q83" s="328">
        <v>0</v>
      </c>
      <c r="R83" s="328">
        <v>0</v>
      </c>
      <c r="S83" s="328">
        <v>83</v>
      </c>
      <c r="T83" s="328">
        <v>0</v>
      </c>
      <c r="U83" s="328">
        <v>9488</v>
      </c>
      <c r="V83" s="328">
        <v>0</v>
      </c>
      <c r="W83" s="328">
        <v>0</v>
      </c>
      <c r="X83" s="328">
        <v>0</v>
      </c>
      <c r="Y83" s="328">
        <v>-138</v>
      </c>
      <c r="Z83" s="328">
        <v>0</v>
      </c>
      <c r="AA83" s="328">
        <v>0</v>
      </c>
      <c r="AB83" s="328">
        <v>639</v>
      </c>
      <c r="AC83" s="328">
        <v>444</v>
      </c>
      <c r="AD83" s="328">
        <v>0</v>
      </c>
      <c r="AE83" s="328">
        <v>2556</v>
      </c>
      <c r="AF83" s="328">
        <v>0</v>
      </c>
      <c r="AG83" s="328">
        <v>38830</v>
      </c>
      <c r="AH83" s="328">
        <v>0</v>
      </c>
      <c r="AI83" s="328">
        <v>0</v>
      </c>
      <c r="AJ83" s="328">
        <v>0</v>
      </c>
      <c r="AK83" s="328">
        <v>0</v>
      </c>
      <c r="AL83" s="328">
        <v>0</v>
      </c>
      <c r="AM83" s="328">
        <v>0</v>
      </c>
      <c r="AN83" s="328">
        <v>0</v>
      </c>
      <c r="AO83" s="328">
        <v>0</v>
      </c>
      <c r="AP83" s="328">
        <v>0</v>
      </c>
      <c r="AQ83" s="328">
        <v>0</v>
      </c>
      <c r="AR83" s="328">
        <v>0</v>
      </c>
      <c r="AS83" s="328">
        <v>0</v>
      </c>
      <c r="AT83" s="328">
        <v>0</v>
      </c>
      <c r="AU83" s="328">
        <v>0</v>
      </c>
      <c r="AV83" s="328">
        <v>0</v>
      </c>
      <c r="AW83" s="328">
        <v>0</v>
      </c>
      <c r="AX83" s="328">
        <v>0</v>
      </c>
      <c r="AY83" s="328">
        <v>11</v>
      </c>
      <c r="AZ83" s="328">
        <v>0</v>
      </c>
      <c r="BA83" s="328">
        <v>2</v>
      </c>
      <c r="BB83" s="328">
        <v>39</v>
      </c>
      <c r="BC83" s="328">
        <v>0</v>
      </c>
      <c r="BD83" s="328">
        <v>0</v>
      </c>
      <c r="BE83" s="328">
        <v>3033</v>
      </c>
      <c r="BF83" s="328">
        <v>0</v>
      </c>
      <c r="BG83" s="328">
        <v>0</v>
      </c>
      <c r="BH83" s="328">
        <v>0</v>
      </c>
      <c r="BI83" s="328">
        <v>0</v>
      </c>
      <c r="BJ83" s="328">
        <v>0</v>
      </c>
      <c r="BK83" s="328">
        <v>0</v>
      </c>
      <c r="BL83" s="328">
        <v>0</v>
      </c>
      <c r="BM83" s="328">
        <v>0</v>
      </c>
      <c r="BN83" s="328">
        <v>734</v>
      </c>
      <c r="BO83" s="328">
        <v>0</v>
      </c>
      <c r="BP83" s="328">
        <v>0</v>
      </c>
      <c r="BQ83" s="328">
        <v>0</v>
      </c>
      <c r="BR83" s="328">
        <v>0</v>
      </c>
      <c r="BS83" s="328">
        <v>1950</v>
      </c>
      <c r="BT83" s="328">
        <v>3254</v>
      </c>
      <c r="BU83" s="328">
        <v>0</v>
      </c>
      <c r="BV83" s="328">
        <v>0</v>
      </c>
      <c r="BW83" s="328">
        <v>0</v>
      </c>
      <c r="BX83" s="328">
        <v>0</v>
      </c>
      <c r="BY83" s="328">
        <v>584</v>
      </c>
      <c r="BZ83" s="328">
        <v>0</v>
      </c>
      <c r="CA83" s="328">
        <v>0</v>
      </c>
      <c r="CB83" s="328">
        <v>0</v>
      </c>
      <c r="CC83" s="328">
        <v>0</v>
      </c>
      <c r="CD83" s="282">
        <v>0</v>
      </c>
      <c r="CE83" s="25">
        <v>64086</v>
      </c>
    </row>
    <row r="84" spans="1:84" x14ac:dyDescent="0.25">
      <c r="A84" s="31" t="s">
        <v>283</v>
      </c>
      <c r="B84" s="16"/>
      <c r="C84" s="328">
        <v>0</v>
      </c>
      <c r="D84" s="328">
        <v>0</v>
      </c>
      <c r="E84" s="328">
        <v>0</v>
      </c>
      <c r="F84" s="328">
        <v>0</v>
      </c>
      <c r="G84" s="328">
        <v>0</v>
      </c>
      <c r="H84" s="328">
        <v>0</v>
      </c>
      <c r="I84" s="328">
        <v>0</v>
      </c>
      <c r="J84" s="328">
        <v>0</v>
      </c>
      <c r="K84" s="328">
        <v>0</v>
      </c>
      <c r="L84" s="328">
        <v>0</v>
      </c>
      <c r="M84" s="328">
        <v>0</v>
      </c>
      <c r="N84" s="328">
        <v>0</v>
      </c>
      <c r="O84" s="328">
        <v>0</v>
      </c>
      <c r="P84" s="328">
        <v>0</v>
      </c>
      <c r="Q84" s="328">
        <v>0</v>
      </c>
      <c r="R84" s="328">
        <v>0</v>
      </c>
      <c r="S84" s="328">
        <v>0</v>
      </c>
      <c r="T84" s="328">
        <v>0</v>
      </c>
      <c r="U84" s="328">
        <v>0</v>
      </c>
      <c r="V84" s="328">
        <v>0</v>
      </c>
      <c r="W84" s="328">
        <v>0</v>
      </c>
      <c r="X84" s="328">
        <v>0</v>
      </c>
      <c r="Y84" s="328">
        <v>150</v>
      </c>
      <c r="Z84" s="328">
        <v>0</v>
      </c>
      <c r="AA84" s="328">
        <v>0</v>
      </c>
      <c r="AB84" s="328">
        <v>952</v>
      </c>
      <c r="AC84" s="328">
        <v>0</v>
      </c>
      <c r="AD84" s="328">
        <v>0</v>
      </c>
      <c r="AE84" s="328">
        <v>0</v>
      </c>
      <c r="AF84" s="328">
        <v>0</v>
      </c>
      <c r="AG84" s="328">
        <v>0</v>
      </c>
      <c r="AH84" s="328">
        <v>0</v>
      </c>
      <c r="AI84" s="328">
        <v>0</v>
      </c>
      <c r="AJ84" s="328">
        <v>0</v>
      </c>
      <c r="AK84" s="328">
        <v>0</v>
      </c>
      <c r="AL84" s="328">
        <v>0</v>
      </c>
      <c r="AM84" s="328">
        <v>0</v>
      </c>
      <c r="AN84" s="328">
        <v>0</v>
      </c>
      <c r="AO84" s="328">
        <v>0</v>
      </c>
      <c r="AP84" s="328">
        <v>0</v>
      </c>
      <c r="AQ84" s="328">
        <v>0</v>
      </c>
      <c r="AR84" s="328">
        <v>0</v>
      </c>
      <c r="AS84" s="328">
        <v>0</v>
      </c>
      <c r="AT84" s="328">
        <v>0</v>
      </c>
      <c r="AU84" s="328">
        <v>0</v>
      </c>
      <c r="AV84" s="328">
        <v>0</v>
      </c>
      <c r="AW84" s="328">
        <v>0</v>
      </c>
      <c r="AX84" s="328">
        <v>0</v>
      </c>
      <c r="AY84" s="328">
        <v>34841</v>
      </c>
      <c r="AZ84" s="328">
        <v>0</v>
      </c>
      <c r="BA84" s="328">
        <v>0</v>
      </c>
      <c r="BB84" s="328">
        <v>0</v>
      </c>
      <c r="BC84" s="328">
        <v>0</v>
      </c>
      <c r="BD84" s="328">
        <v>0</v>
      </c>
      <c r="BE84" s="328">
        <v>0</v>
      </c>
      <c r="BF84" s="328">
        <v>0</v>
      </c>
      <c r="BG84" s="328">
        <v>0</v>
      </c>
      <c r="BH84" s="328">
        <v>0</v>
      </c>
      <c r="BI84" s="328">
        <v>0</v>
      </c>
      <c r="BJ84" s="328">
        <v>0</v>
      </c>
      <c r="BK84" s="328">
        <v>0</v>
      </c>
      <c r="BL84" s="328">
        <v>0</v>
      </c>
      <c r="BM84" s="328">
        <v>0</v>
      </c>
      <c r="BN84" s="328">
        <v>0</v>
      </c>
      <c r="BO84" s="328">
        <v>0</v>
      </c>
      <c r="BP84" s="328">
        <v>0</v>
      </c>
      <c r="BQ84" s="328">
        <v>0</v>
      </c>
      <c r="BR84" s="328">
        <v>0</v>
      </c>
      <c r="BS84" s="328">
        <v>613</v>
      </c>
      <c r="BT84" s="328">
        <v>0</v>
      </c>
      <c r="BU84" s="328">
        <v>0</v>
      </c>
      <c r="BV84" s="328">
        <v>0</v>
      </c>
      <c r="BW84" s="328">
        <v>0</v>
      </c>
      <c r="BX84" s="328">
        <v>0</v>
      </c>
      <c r="BY84" s="328">
        <v>0</v>
      </c>
      <c r="BZ84" s="328">
        <v>0</v>
      </c>
      <c r="CA84" s="328">
        <v>0</v>
      </c>
      <c r="CB84" s="328">
        <v>0</v>
      </c>
      <c r="CC84" s="328">
        <v>20</v>
      </c>
      <c r="CD84" s="282">
        <v>0</v>
      </c>
      <c r="CE84" s="25">
        <v>36576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3313507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5066</v>
      </c>
      <c r="L85" s="25">
        <v>0</v>
      </c>
      <c r="M85" s="25">
        <v>0</v>
      </c>
      <c r="N85" s="25">
        <v>0</v>
      </c>
      <c r="O85" s="25">
        <v>53</v>
      </c>
      <c r="P85" s="25">
        <v>109128</v>
      </c>
      <c r="Q85" s="25">
        <v>0</v>
      </c>
      <c r="R85" s="25">
        <v>0</v>
      </c>
      <c r="S85" s="25">
        <v>-53555</v>
      </c>
      <c r="T85" s="25">
        <v>164133</v>
      </c>
      <c r="U85" s="25">
        <v>1575176.4300000002</v>
      </c>
      <c r="V85" s="25">
        <v>0</v>
      </c>
      <c r="W85" s="25">
        <v>0</v>
      </c>
      <c r="X85" s="25">
        <v>0</v>
      </c>
      <c r="Y85" s="25">
        <v>1928006</v>
      </c>
      <c r="Z85" s="25">
        <v>0</v>
      </c>
      <c r="AA85" s="25">
        <v>0</v>
      </c>
      <c r="AB85" s="25">
        <v>2021861</v>
      </c>
      <c r="AC85" s="25">
        <v>1032776</v>
      </c>
      <c r="AD85" s="25">
        <v>0</v>
      </c>
      <c r="AE85" s="25">
        <v>2280985</v>
      </c>
      <c r="AF85" s="25">
        <v>0</v>
      </c>
      <c r="AG85" s="25">
        <v>4644171.24</v>
      </c>
      <c r="AH85" s="25">
        <v>0</v>
      </c>
      <c r="AI85" s="25">
        <v>0</v>
      </c>
      <c r="AJ85" s="25">
        <v>108062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577120</v>
      </c>
      <c r="AZ85" s="25">
        <v>0</v>
      </c>
      <c r="BA85" s="25">
        <v>122472</v>
      </c>
      <c r="BB85" s="25">
        <v>178043</v>
      </c>
      <c r="BC85" s="25">
        <v>0</v>
      </c>
      <c r="BD85" s="25">
        <v>485</v>
      </c>
      <c r="BE85" s="25">
        <v>1576370</v>
      </c>
      <c r="BF85" s="25">
        <v>0</v>
      </c>
      <c r="BG85" s="25">
        <v>1274</v>
      </c>
      <c r="BH85" s="25">
        <v>26505</v>
      </c>
      <c r="BI85" s="25">
        <v>0</v>
      </c>
      <c r="BJ85" s="25">
        <v>83</v>
      </c>
      <c r="BK85" s="25">
        <v>0</v>
      </c>
      <c r="BL85" s="25">
        <v>404</v>
      </c>
      <c r="BM85" s="25">
        <v>0</v>
      </c>
      <c r="BN85" s="25">
        <v>615940</v>
      </c>
      <c r="BO85" s="25">
        <v>6597</v>
      </c>
      <c r="BP85" s="25">
        <v>0</v>
      </c>
      <c r="BQ85" s="25">
        <v>0</v>
      </c>
      <c r="BR85" s="25">
        <v>0</v>
      </c>
      <c r="BS85" s="25">
        <v>1627</v>
      </c>
      <c r="BT85" s="25">
        <v>299199</v>
      </c>
      <c r="BU85" s="25">
        <v>0</v>
      </c>
      <c r="BV85" s="25">
        <v>0</v>
      </c>
      <c r="BW85" s="25">
        <v>458710.31</v>
      </c>
      <c r="BX85" s="25">
        <v>0</v>
      </c>
      <c r="BY85" s="25">
        <v>1932123</v>
      </c>
      <c r="BZ85" s="25">
        <v>0</v>
      </c>
      <c r="CA85" s="25">
        <v>251130</v>
      </c>
      <c r="CB85" s="25">
        <v>0</v>
      </c>
      <c r="CC85" s="25">
        <v>52075.41</v>
      </c>
      <c r="CD85" s="25">
        <v>0</v>
      </c>
      <c r="CE85" s="25">
        <v>23229527.390000001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5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328">
        <v>0</v>
      </c>
      <c r="D87" s="328">
        <v>0</v>
      </c>
      <c r="E87" s="336">
        <v>2581053</v>
      </c>
      <c r="F87" s="328">
        <v>0</v>
      </c>
      <c r="G87" s="328">
        <v>0</v>
      </c>
      <c r="H87" s="328">
        <v>0</v>
      </c>
      <c r="I87" s="328">
        <v>0</v>
      </c>
      <c r="J87" s="328">
        <v>0</v>
      </c>
      <c r="K87" s="328">
        <v>0</v>
      </c>
      <c r="L87" s="328">
        <v>0</v>
      </c>
      <c r="M87" s="328">
        <v>0</v>
      </c>
      <c r="N87" s="328">
        <v>0</v>
      </c>
      <c r="O87" s="328">
        <v>0</v>
      </c>
      <c r="P87" s="328">
        <v>0</v>
      </c>
      <c r="Q87" s="328">
        <v>0</v>
      </c>
      <c r="R87" s="328">
        <v>0</v>
      </c>
      <c r="S87" s="328">
        <v>0</v>
      </c>
      <c r="T87" s="328">
        <v>0</v>
      </c>
      <c r="U87" s="328">
        <v>518550</v>
      </c>
      <c r="V87" s="328">
        <v>0</v>
      </c>
      <c r="W87" s="328">
        <v>0</v>
      </c>
      <c r="X87" s="328">
        <v>0</v>
      </c>
      <c r="Y87" s="328">
        <v>434830</v>
      </c>
      <c r="Z87" s="328">
        <v>0</v>
      </c>
      <c r="AA87" s="328">
        <v>0</v>
      </c>
      <c r="AB87" s="328">
        <v>1070828</v>
      </c>
      <c r="AC87" s="328">
        <v>468953</v>
      </c>
      <c r="AD87" s="328">
        <v>0</v>
      </c>
      <c r="AE87" s="328">
        <v>281141</v>
      </c>
      <c r="AF87" s="328">
        <v>0</v>
      </c>
      <c r="AG87" s="328">
        <v>199192</v>
      </c>
      <c r="AH87" s="328">
        <v>0</v>
      </c>
      <c r="AI87" s="328">
        <v>0</v>
      </c>
      <c r="AJ87" s="328">
        <v>9760</v>
      </c>
      <c r="AK87" s="328">
        <v>0</v>
      </c>
      <c r="AL87" s="328">
        <v>0</v>
      </c>
      <c r="AM87" s="328">
        <v>0</v>
      </c>
      <c r="AN87" s="328">
        <v>0</v>
      </c>
      <c r="AO87" s="328">
        <v>0</v>
      </c>
      <c r="AP87" s="328">
        <v>0</v>
      </c>
      <c r="AQ87" s="328">
        <v>0</v>
      </c>
      <c r="AR87" s="328">
        <v>0</v>
      </c>
      <c r="AS87" s="328">
        <v>0</v>
      </c>
      <c r="AT87" s="328">
        <v>0</v>
      </c>
      <c r="AU87" s="328">
        <v>0</v>
      </c>
      <c r="AV87" s="328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5564307</v>
      </c>
    </row>
    <row r="88" spans="1:84" x14ac:dyDescent="0.25">
      <c r="A88" s="21" t="s">
        <v>287</v>
      </c>
      <c r="B88" s="16"/>
      <c r="C88" s="328">
        <v>0</v>
      </c>
      <c r="D88" s="328">
        <v>0</v>
      </c>
      <c r="E88" s="336">
        <v>652158</v>
      </c>
      <c r="F88" s="328">
        <v>0</v>
      </c>
      <c r="G88" s="328">
        <v>0</v>
      </c>
      <c r="H88" s="328">
        <v>0</v>
      </c>
      <c r="I88" s="328">
        <v>0</v>
      </c>
      <c r="J88" s="328">
        <v>0</v>
      </c>
      <c r="K88" s="328">
        <v>0</v>
      </c>
      <c r="L88" s="328">
        <v>0</v>
      </c>
      <c r="M88" s="328">
        <v>0</v>
      </c>
      <c r="N88" s="328">
        <v>0</v>
      </c>
      <c r="O88" s="328">
        <v>0</v>
      </c>
      <c r="P88" s="328">
        <v>99960</v>
      </c>
      <c r="Q88" s="328">
        <v>0</v>
      </c>
      <c r="R88" s="328">
        <v>313</v>
      </c>
      <c r="S88" s="328">
        <v>0</v>
      </c>
      <c r="T88" s="328">
        <v>325435</v>
      </c>
      <c r="U88" s="328">
        <v>5565592</v>
      </c>
      <c r="V88" s="328">
        <v>0</v>
      </c>
      <c r="W88" s="328">
        <v>0</v>
      </c>
      <c r="X88" s="328">
        <v>0</v>
      </c>
      <c r="Y88" s="328">
        <v>12544643</v>
      </c>
      <c r="Z88" s="328">
        <v>0</v>
      </c>
      <c r="AA88" s="328">
        <v>0</v>
      </c>
      <c r="AB88" s="328">
        <v>3677921</v>
      </c>
      <c r="AC88" s="328">
        <v>1003145</v>
      </c>
      <c r="AD88" s="328">
        <v>0</v>
      </c>
      <c r="AE88" s="328">
        <v>2026829</v>
      </c>
      <c r="AF88" s="328">
        <v>0</v>
      </c>
      <c r="AG88" s="328">
        <v>9895971</v>
      </c>
      <c r="AH88" s="328">
        <v>0</v>
      </c>
      <c r="AI88" s="328">
        <v>0</v>
      </c>
      <c r="AJ88" s="328">
        <v>599033</v>
      </c>
      <c r="AK88" s="328">
        <v>0</v>
      </c>
      <c r="AL88" s="328">
        <v>0</v>
      </c>
      <c r="AM88" s="328">
        <v>0</v>
      </c>
      <c r="AN88" s="328">
        <v>0</v>
      </c>
      <c r="AO88" s="328">
        <v>0</v>
      </c>
      <c r="AP88" s="328">
        <v>0</v>
      </c>
      <c r="AQ88" s="328">
        <v>0</v>
      </c>
      <c r="AR88" s="328">
        <v>0</v>
      </c>
      <c r="AS88" s="328">
        <v>0</v>
      </c>
      <c r="AT88" s="328">
        <v>0</v>
      </c>
      <c r="AU88" s="328">
        <v>0</v>
      </c>
      <c r="AV88" s="328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36391000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3233211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99960</v>
      </c>
      <c r="Q89" s="25">
        <v>0</v>
      </c>
      <c r="R89" s="25">
        <v>313</v>
      </c>
      <c r="S89" s="25">
        <v>0</v>
      </c>
      <c r="T89" s="25">
        <v>325435</v>
      </c>
      <c r="U89" s="25">
        <v>6084142</v>
      </c>
      <c r="V89" s="25">
        <v>0</v>
      </c>
      <c r="W89" s="25">
        <v>0</v>
      </c>
      <c r="X89" s="25">
        <v>0</v>
      </c>
      <c r="Y89" s="25">
        <v>12979473</v>
      </c>
      <c r="Z89" s="25">
        <v>0</v>
      </c>
      <c r="AA89" s="25">
        <v>0</v>
      </c>
      <c r="AB89" s="25">
        <v>4748749</v>
      </c>
      <c r="AC89" s="25">
        <v>1472098</v>
      </c>
      <c r="AD89" s="25">
        <v>0</v>
      </c>
      <c r="AE89" s="25">
        <v>2307970</v>
      </c>
      <c r="AF89" s="25">
        <v>0</v>
      </c>
      <c r="AG89" s="25">
        <v>10095163</v>
      </c>
      <c r="AH89" s="25">
        <v>0</v>
      </c>
      <c r="AI89" s="25">
        <v>0</v>
      </c>
      <c r="AJ89" s="25">
        <v>608793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41955307</v>
      </c>
    </row>
    <row r="90" spans="1:84" x14ac:dyDescent="0.25">
      <c r="A90" s="31" t="s">
        <v>289</v>
      </c>
      <c r="B90" s="25"/>
      <c r="C90" s="328">
        <v>0</v>
      </c>
      <c r="D90" s="328">
        <v>0</v>
      </c>
      <c r="E90" s="328">
        <v>4925</v>
      </c>
      <c r="F90" s="328">
        <v>0</v>
      </c>
      <c r="G90" s="328">
        <v>0</v>
      </c>
      <c r="H90" s="328">
        <v>0</v>
      </c>
      <c r="I90" s="328">
        <v>0</v>
      </c>
      <c r="J90" s="328">
        <v>0</v>
      </c>
      <c r="K90" s="328">
        <v>0</v>
      </c>
      <c r="L90" s="328">
        <v>0</v>
      </c>
      <c r="M90" s="328">
        <v>0</v>
      </c>
      <c r="N90" s="328">
        <v>0</v>
      </c>
      <c r="O90" s="328">
        <v>0</v>
      </c>
      <c r="P90" s="328">
        <v>2711</v>
      </c>
      <c r="Q90" s="328">
        <v>0</v>
      </c>
      <c r="R90" s="328">
        <v>79</v>
      </c>
      <c r="S90" s="328">
        <v>1048</v>
      </c>
      <c r="T90" s="328">
        <v>0</v>
      </c>
      <c r="U90" s="328">
        <v>852</v>
      </c>
      <c r="V90" s="328">
        <v>0</v>
      </c>
      <c r="W90" s="328">
        <v>0</v>
      </c>
      <c r="X90" s="328">
        <v>0</v>
      </c>
      <c r="Y90" s="328">
        <v>1804</v>
      </c>
      <c r="Z90" s="328">
        <v>0</v>
      </c>
      <c r="AA90" s="328">
        <v>0</v>
      </c>
      <c r="AB90" s="328">
        <v>495</v>
      </c>
      <c r="AC90" s="328">
        <v>475</v>
      </c>
      <c r="AD90" s="328">
        <v>0</v>
      </c>
      <c r="AE90" s="328">
        <v>4712</v>
      </c>
      <c r="AF90" s="328">
        <v>0</v>
      </c>
      <c r="AG90" s="328">
        <v>1487</v>
      </c>
      <c r="AH90" s="328">
        <v>0</v>
      </c>
      <c r="AI90" s="328">
        <v>0</v>
      </c>
      <c r="AJ90" s="328">
        <v>271</v>
      </c>
      <c r="AK90" s="328">
        <v>0</v>
      </c>
      <c r="AL90" s="328">
        <v>271</v>
      </c>
      <c r="AM90" s="328">
        <v>0</v>
      </c>
      <c r="AN90" s="328">
        <v>0</v>
      </c>
      <c r="AO90" s="328">
        <v>0</v>
      </c>
      <c r="AP90" s="328">
        <v>0</v>
      </c>
      <c r="AQ90" s="328">
        <v>0</v>
      </c>
      <c r="AR90" s="328">
        <v>0</v>
      </c>
      <c r="AS90" s="328">
        <v>0</v>
      </c>
      <c r="AT90" s="328">
        <v>0</v>
      </c>
      <c r="AU90" s="328">
        <v>0</v>
      </c>
      <c r="AV90" s="328">
        <v>0</v>
      </c>
      <c r="AW90" s="328">
        <v>0</v>
      </c>
      <c r="AX90" s="328">
        <v>0</v>
      </c>
      <c r="AY90" s="328">
        <v>1873</v>
      </c>
      <c r="AZ90" s="328">
        <v>0</v>
      </c>
      <c r="BA90" s="328">
        <v>0</v>
      </c>
      <c r="BB90" s="328">
        <v>65</v>
      </c>
      <c r="BC90" s="328">
        <v>0</v>
      </c>
      <c r="BD90" s="328">
        <v>0</v>
      </c>
      <c r="BE90" s="328">
        <v>3941</v>
      </c>
      <c r="BF90" s="328">
        <v>0</v>
      </c>
      <c r="BG90" s="328">
        <v>0</v>
      </c>
      <c r="BH90" s="328">
        <v>723</v>
      </c>
      <c r="BI90" s="328">
        <v>0</v>
      </c>
      <c r="BJ90" s="328">
        <v>0</v>
      </c>
      <c r="BK90" s="328">
        <v>0</v>
      </c>
      <c r="BL90" s="328">
        <v>470</v>
      </c>
      <c r="BM90" s="328">
        <v>0</v>
      </c>
      <c r="BN90" s="328">
        <v>1495</v>
      </c>
      <c r="BO90" s="328">
        <v>0</v>
      </c>
      <c r="BP90" s="328">
        <v>0</v>
      </c>
      <c r="BQ90" s="328">
        <v>0</v>
      </c>
      <c r="BR90" s="328">
        <v>0</v>
      </c>
      <c r="BS90" s="328">
        <v>124</v>
      </c>
      <c r="BT90" s="328">
        <v>992</v>
      </c>
      <c r="BU90" s="328">
        <v>0</v>
      </c>
      <c r="BV90" s="328">
        <v>0</v>
      </c>
      <c r="BW90" s="328">
        <v>0</v>
      </c>
      <c r="BX90" s="328">
        <v>0</v>
      </c>
      <c r="BY90" s="328">
        <v>737</v>
      </c>
      <c r="BZ90" s="328">
        <v>0</v>
      </c>
      <c r="CA90" s="328">
        <v>0</v>
      </c>
      <c r="CB90" s="328">
        <v>0</v>
      </c>
      <c r="CC90" s="328">
        <v>76</v>
      </c>
      <c r="CD90" s="224" t="s">
        <v>247</v>
      </c>
      <c r="CE90" s="25">
        <v>29626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328">
        <v>0</v>
      </c>
      <c r="D92" s="328">
        <v>0</v>
      </c>
      <c r="E92" s="328">
        <v>2095</v>
      </c>
      <c r="F92" s="328">
        <v>0</v>
      </c>
      <c r="G92" s="328">
        <v>0</v>
      </c>
      <c r="H92" s="328">
        <v>0</v>
      </c>
      <c r="I92" s="328">
        <v>0</v>
      </c>
      <c r="J92" s="328">
        <v>0</v>
      </c>
      <c r="K92" s="328">
        <v>0</v>
      </c>
      <c r="L92" s="328">
        <v>0</v>
      </c>
      <c r="M92" s="328">
        <v>0</v>
      </c>
      <c r="N92" s="328">
        <v>0</v>
      </c>
      <c r="O92" s="328">
        <v>0</v>
      </c>
      <c r="P92" s="328">
        <v>1153</v>
      </c>
      <c r="Q92" s="328">
        <v>0</v>
      </c>
      <c r="R92" s="328">
        <v>34</v>
      </c>
      <c r="S92" s="328">
        <v>446</v>
      </c>
      <c r="T92" s="328">
        <v>0</v>
      </c>
      <c r="U92" s="328">
        <v>362</v>
      </c>
      <c r="V92" s="328">
        <v>0</v>
      </c>
      <c r="W92" s="328">
        <v>0</v>
      </c>
      <c r="X92" s="328">
        <v>0</v>
      </c>
      <c r="Y92" s="328">
        <v>767</v>
      </c>
      <c r="Z92" s="328">
        <v>0</v>
      </c>
      <c r="AA92" s="328">
        <v>0</v>
      </c>
      <c r="AB92" s="328">
        <v>211</v>
      </c>
      <c r="AC92" s="328">
        <v>202</v>
      </c>
      <c r="AD92" s="328">
        <v>0</v>
      </c>
      <c r="AE92" s="328">
        <v>2004</v>
      </c>
      <c r="AF92" s="328">
        <v>0</v>
      </c>
      <c r="AG92" s="328">
        <v>633</v>
      </c>
      <c r="AH92" s="328">
        <v>0</v>
      </c>
      <c r="AI92" s="328">
        <v>0</v>
      </c>
      <c r="AJ92" s="328">
        <v>115</v>
      </c>
      <c r="AK92" s="328">
        <v>0</v>
      </c>
      <c r="AL92" s="328">
        <v>115</v>
      </c>
      <c r="AM92" s="328">
        <v>0</v>
      </c>
      <c r="AN92" s="328">
        <v>0</v>
      </c>
      <c r="AO92" s="328">
        <v>0</v>
      </c>
      <c r="AP92" s="328">
        <v>0</v>
      </c>
      <c r="AQ92" s="328">
        <v>0</v>
      </c>
      <c r="AR92" s="328">
        <v>0</v>
      </c>
      <c r="AS92" s="328">
        <v>0</v>
      </c>
      <c r="AT92" s="328">
        <v>0</v>
      </c>
      <c r="AU92" s="328">
        <v>0</v>
      </c>
      <c r="AV92" s="328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28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308</v>
      </c>
      <c r="BI92" s="273">
        <v>0</v>
      </c>
      <c r="BJ92" s="24" t="s">
        <v>247</v>
      </c>
      <c r="BK92" s="273">
        <v>0</v>
      </c>
      <c r="BL92" s="273">
        <v>200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328">
        <v>53</v>
      </c>
      <c r="BT92" s="328">
        <v>422</v>
      </c>
      <c r="BU92" s="328">
        <v>0</v>
      </c>
      <c r="BV92" s="328">
        <v>0</v>
      </c>
      <c r="BW92" s="328">
        <v>0</v>
      </c>
      <c r="BX92" s="328">
        <v>0</v>
      </c>
      <c r="BY92" s="328">
        <v>313</v>
      </c>
      <c r="BZ92" s="328">
        <v>0</v>
      </c>
      <c r="CA92" s="328">
        <v>0</v>
      </c>
      <c r="CB92" s="328">
        <v>0</v>
      </c>
      <c r="CC92" s="24" t="s">
        <v>247</v>
      </c>
      <c r="CD92" s="24" t="s">
        <v>247</v>
      </c>
      <c r="CE92" s="25">
        <v>9461</v>
      </c>
      <c r="CF92" s="16"/>
    </row>
    <row r="93" spans="1:84" x14ac:dyDescent="0.25">
      <c r="A93" s="21" t="s">
        <v>292</v>
      </c>
      <c r="B93" s="16"/>
      <c r="C93" s="328">
        <v>0</v>
      </c>
      <c r="D93" s="328">
        <v>0</v>
      </c>
      <c r="E93" s="328">
        <v>0</v>
      </c>
      <c r="F93" s="328">
        <v>0</v>
      </c>
      <c r="G93" s="328">
        <v>0</v>
      </c>
      <c r="H93" s="328">
        <v>0</v>
      </c>
      <c r="I93" s="328">
        <v>0</v>
      </c>
      <c r="J93" s="328">
        <v>0</v>
      </c>
      <c r="K93" s="328">
        <v>0</v>
      </c>
      <c r="L93" s="328">
        <v>0</v>
      </c>
      <c r="M93" s="328">
        <v>0</v>
      </c>
      <c r="N93" s="328">
        <v>0</v>
      </c>
      <c r="O93" s="328">
        <v>0</v>
      </c>
      <c r="P93" s="328">
        <v>0</v>
      </c>
      <c r="Q93" s="328">
        <v>0</v>
      </c>
      <c r="R93" s="328">
        <v>0</v>
      </c>
      <c r="S93" s="328">
        <v>0</v>
      </c>
      <c r="T93" s="328">
        <v>0</v>
      </c>
      <c r="U93" s="328">
        <v>0</v>
      </c>
      <c r="V93" s="328">
        <v>0</v>
      </c>
      <c r="W93" s="328">
        <v>0</v>
      </c>
      <c r="X93" s="328">
        <v>0</v>
      </c>
      <c r="Y93" s="328">
        <v>0</v>
      </c>
      <c r="Z93" s="328">
        <v>0</v>
      </c>
      <c r="AA93" s="328">
        <v>0</v>
      </c>
      <c r="AB93" s="328">
        <v>0</v>
      </c>
      <c r="AC93" s="328">
        <v>0</v>
      </c>
      <c r="AD93" s="328">
        <v>0</v>
      </c>
      <c r="AE93" s="328">
        <v>0</v>
      </c>
      <c r="AF93" s="328">
        <v>0</v>
      </c>
      <c r="AG93" s="328">
        <v>0</v>
      </c>
      <c r="AH93" s="328">
        <v>0</v>
      </c>
      <c r="AI93" s="328">
        <v>0</v>
      </c>
      <c r="AJ93" s="328">
        <v>0</v>
      </c>
      <c r="AK93" s="328">
        <v>0</v>
      </c>
      <c r="AL93" s="328">
        <v>0</v>
      </c>
      <c r="AM93" s="328">
        <v>0</v>
      </c>
      <c r="AN93" s="328">
        <v>0</v>
      </c>
      <c r="AO93" s="328">
        <v>0</v>
      </c>
      <c r="AP93" s="328">
        <v>0</v>
      </c>
      <c r="AQ93" s="328">
        <v>0</v>
      </c>
      <c r="AR93" s="328">
        <v>0</v>
      </c>
      <c r="AS93" s="328">
        <v>0</v>
      </c>
      <c r="AT93" s="328">
        <v>0</v>
      </c>
      <c r="AU93" s="328">
        <v>0</v>
      </c>
      <c r="AV93" s="328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328">
        <v>0</v>
      </c>
      <c r="D94" s="328">
        <v>0</v>
      </c>
      <c r="E94" s="336">
        <v>11.13</v>
      </c>
      <c r="F94" s="328">
        <v>0</v>
      </c>
      <c r="G94" s="328">
        <v>0</v>
      </c>
      <c r="H94" s="328">
        <v>0</v>
      </c>
      <c r="I94" s="328">
        <v>0</v>
      </c>
      <c r="J94" s="328">
        <v>0</v>
      </c>
      <c r="K94" s="328">
        <v>0</v>
      </c>
      <c r="L94" s="328">
        <v>0</v>
      </c>
      <c r="M94" s="328">
        <v>0</v>
      </c>
      <c r="N94" s="328">
        <v>0</v>
      </c>
      <c r="O94" s="328">
        <v>0</v>
      </c>
      <c r="P94" s="328">
        <v>0.06</v>
      </c>
      <c r="Q94" s="328">
        <v>0</v>
      </c>
      <c r="R94" s="328">
        <v>0</v>
      </c>
      <c r="S94" s="328">
        <v>0</v>
      </c>
      <c r="T94" s="328">
        <v>0.82</v>
      </c>
      <c r="U94" s="328">
        <v>0</v>
      </c>
      <c r="V94" s="328">
        <v>0</v>
      </c>
      <c r="W94" s="328">
        <v>0</v>
      </c>
      <c r="X94" s="328">
        <v>0</v>
      </c>
      <c r="Y94" s="328">
        <v>0</v>
      </c>
      <c r="Z94" s="328">
        <v>0</v>
      </c>
      <c r="AA94" s="328">
        <v>0</v>
      </c>
      <c r="AB94" s="328">
        <v>0</v>
      </c>
      <c r="AC94" s="328">
        <v>0</v>
      </c>
      <c r="AD94" s="328">
        <v>0</v>
      </c>
      <c r="AE94" s="328">
        <v>0</v>
      </c>
      <c r="AF94" s="328">
        <v>0</v>
      </c>
      <c r="AG94" s="328">
        <v>6.88</v>
      </c>
      <c r="AH94" s="328">
        <v>0</v>
      </c>
      <c r="AI94" s="328">
        <v>0</v>
      </c>
      <c r="AJ94" s="328">
        <v>0.33</v>
      </c>
      <c r="AK94" s="328">
        <v>0</v>
      </c>
      <c r="AL94" s="328">
        <v>0</v>
      </c>
      <c r="AM94" s="328">
        <v>0</v>
      </c>
      <c r="AN94" s="328">
        <v>0</v>
      </c>
      <c r="AO94" s="328">
        <v>0</v>
      </c>
      <c r="AP94" s="328">
        <v>0</v>
      </c>
      <c r="AQ94" s="328">
        <v>0</v>
      </c>
      <c r="AR94" s="328">
        <v>0</v>
      </c>
      <c r="AS94" s="328">
        <v>0</v>
      </c>
      <c r="AT94" s="328">
        <v>0</v>
      </c>
      <c r="AU94" s="328">
        <v>0</v>
      </c>
      <c r="AV94" s="32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19.22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99109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7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1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280</v>
      </c>
      <c r="D127" s="295">
        <v>1894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15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>
        <v>15</v>
      </c>
      <c r="D143" s="16"/>
      <c r="E143" s="25">
        <v>15</v>
      </c>
    </row>
    <row r="144" spans="1:5" x14ac:dyDescent="0.25">
      <c r="A144" s="16" t="s">
        <v>348</v>
      </c>
      <c r="B144" s="35" t="s">
        <v>299</v>
      </c>
      <c r="C144" s="292">
        <v>25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328">
        <v>153</v>
      </c>
      <c r="C154" s="328">
        <v>66</v>
      </c>
      <c r="D154" s="328">
        <v>60</v>
      </c>
      <c r="E154" s="25">
        <v>279</v>
      </c>
    </row>
    <row r="155" spans="1:6" x14ac:dyDescent="0.25">
      <c r="A155" s="16" t="s">
        <v>241</v>
      </c>
      <c r="B155" s="328">
        <v>1037</v>
      </c>
      <c r="C155" s="328">
        <v>449</v>
      </c>
      <c r="D155" s="328">
        <v>408</v>
      </c>
      <c r="E155" s="25">
        <v>1894</v>
      </c>
    </row>
    <row r="156" spans="1:6" x14ac:dyDescent="0.25">
      <c r="A156" s="16" t="s">
        <v>355</v>
      </c>
      <c r="B156" s="328">
        <v>16907</v>
      </c>
      <c r="C156" s="328">
        <v>7325</v>
      </c>
      <c r="D156" s="328">
        <v>6661</v>
      </c>
      <c r="E156" s="25">
        <v>30893</v>
      </c>
    </row>
    <row r="157" spans="1:6" x14ac:dyDescent="0.25">
      <c r="A157" s="16" t="s">
        <v>286</v>
      </c>
      <c r="B157" s="328">
        <v>4190269</v>
      </c>
      <c r="C157" s="328">
        <v>766834</v>
      </c>
      <c r="D157" s="328">
        <v>607205</v>
      </c>
      <c r="E157" s="25">
        <v>5564308</v>
      </c>
      <c r="F157" s="14"/>
    </row>
    <row r="158" spans="1:6" x14ac:dyDescent="0.25">
      <c r="A158" s="16" t="s">
        <v>287</v>
      </c>
      <c r="B158" s="328">
        <v>18771506</v>
      </c>
      <c r="C158" s="328">
        <v>9180755</v>
      </c>
      <c r="D158" s="328">
        <v>8438739</v>
      </c>
      <c r="E158" s="25">
        <v>36391000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328">
        <v>525241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328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328">
        <v>12745</v>
      </c>
      <c r="D183" s="16"/>
      <c r="E183" s="16"/>
    </row>
    <row r="184" spans="1:5" x14ac:dyDescent="0.25">
      <c r="A184" s="16" t="s">
        <v>367</v>
      </c>
      <c r="B184" s="35" t="s">
        <v>299</v>
      </c>
      <c r="C184" s="328">
        <v>-3431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328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328">
        <v>179433</v>
      </c>
      <c r="D186" s="16"/>
      <c r="E186" s="16"/>
    </row>
    <row r="187" spans="1:5" x14ac:dyDescent="0.25">
      <c r="A187" s="16" t="s">
        <v>370</v>
      </c>
      <c r="B187" s="35" t="s">
        <v>299</v>
      </c>
      <c r="C187" s="328">
        <v>67397</v>
      </c>
      <c r="D187" s="16"/>
      <c r="E187" s="16"/>
    </row>
    <row r="188" spans="1:5" x14ac:dyDescent="0.25">
      <c r="A188" s="16" t="s">
        <v>370</v>
      </c>
      <c r="B188" s="35" t="s">
        <v>299</v>
      </c>
      <c r="C188" s="338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781385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66274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66274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141069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1550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142619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1347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172852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174199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338">
        <v>164422</v>
      </c>
      <c r="C211" s="338">
        <v>0</v>
      </c>
      <c r="D211" s="295">
        <v>0</v>
      </c>
      <c r="E211" s="25">
        <v>164422</v>
      </c>
    </row>
    <row r="212" spans="1:5" x14ac:dyDescent="0.25">
      <c r="A212" s="16" t="s">
        <v>390</v>
      </c>
      <c r="B212" s="338">
        <v>274692</v>
      </c>
      <c r="C212" s="338">
        <v>0</v>
      </c>
      <c r="D212" s="295">
        <v>0</v>
      </c>
      <c r="E212" s="25">
        <v>274692</v>
      </c>
    </row>
    <row r="213" spans="1:5" x14ac:dyDescent="0.25">
      <c r="A213" s="16" t="s">
        <v>391</v>
      </c>
      <c r="B213" s="338">
        <v>5553503</v>
      </c>
      <c r="C213" s="338">
        <v>255365</v>
      </c>
      <c r="D213" s="295">
        <v>0</v>
      </c>
      <c r="E213" s="25">
        <v>5808868</v>
      </c>
    </row>
    <row r="214" spans="1:5" x14ac:dyDescent="0.25">
      <c r="A214" s="16" t="s">
        <v>392</v>
      </c>
      <c r="B214" s="338">
        <v>0</v>
      </c>
      <c r="C214" s="338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338">
        <v>2102471</v>
      </c>
      <c r="C215" s="338">
        <v>0</v>
      </c>
      <c r="D215" s="295">
        <v>0</v>
      </c>
      <c r="E215" s="25">
        <v>2102471</v>
      </c>
    </row>
    <row r="216" spans="1:5" x14ac:dyDescent="0.25">
      <c r="A216" s="16" t="s">
        <v>394</v>
      </c>
      <c r="B216" s="338">
        <v>6982616</v>
      </c>
      <c r="C216" s="338">
        <v>295042</v>
      </c>
      <c r="D216" s="295">
        <v>0</v>
      </c>
      <c r="E216" s="25">
        <v>7277658</v>
      </c>
    </row>
    <row r="217" spans="1:5" x14ac:dyDescent="0.25">
      <c r="A217" s="16" t="s">
        <v>395</v>
      </c>
      <c r="B217" s="338">
        <v>0</v>
      </c>
      <c r="C217" s="338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338">
        <v>0</v>
      </c>
      <c r="C218" s="338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338">
        <v>312540</v>
      </c>
      <c r="C219" s="338">
        <v>-253680</v>
      </c>
      <c r="D219" s="295">
        <v>0</v>
      </c>
      <c r="E219" s="25">
        <v>58860</v>
      </c>
    </row>
    <row r="220" spans="1:5" x14ac:dyDescent="0.25">
      <c r="A220" s="16" t="s">
        <v>229</v>
      </c>
      <c r="B220" s="25">
        <v>15390244</v>
      </c>
      <c r="C220" s="225">
        <v>296727</v>
      </c>
      <c r="D220" s="25">
        <v>0</v>
      </c>
      <c r="E220" s="25">
        <v>15686971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338">
        <v>264219</v>
      </c>
      <c r="C225" s="338">
        <v>4059</v>
      </c>
      <c r="D225" s="295">
        <v>0</v>
      </c>
      <c r="E225" s="25">
        <v>268278</v>
      </c>
    </row>
    <row r="226" spans="1:6" x14ac:dyDescent="0.25">
      <c r="A226" s="16" t="s">
        <v>391</v>
      </c>
      <c r="B226" s="338">
        <v>4967265</v>
      </c>
      <c r="C226" s="338">
        <v>152143</v>
      </c>
      <c r="D226" s="295">
        <v>0</v>
      </c>
      <c r="E226" s="25">
        <v>5119408</v>
      </c>
    </row>
    <row r="227" spans="1:6" x14ac:dyDescent="0.25">
      <c r="A227" s="16" t="s">
        <v>392</v>
      </c>
      <c r="B227" s="338">
        <v>0</v>
      </c>
      <c r="C227" s="338">
        <v>0</v>
      </c>
      <c r="D227" s="295">
        <v>0</v>
      </c>
      <c r="E227" s="25">
        <v>0</v>
      </c>
    </row>
    <row r="228" spans="1:6" x14ac:dyDescent="0.25">
      <c r="A228" s="16" t="s">
        <v>393</v>
      </c>
      <c r="B228" s="338">
        <v>2098234</v>
      </c>
      <c r="C228" s="338">
        <v>1690</v>
      </c>
      <c r="D228" s="295">
        <v>0</v>
      </c>
      <c r="E228" s="25">
        <v>2099924</v>
      </c>
    </row>
    <row r="229" spans="1:6" x14ac:dyDescent="0.25">
      <c r="A229" s="16" t="s">
        <v>394</v>
      </c>
      <c r="B229" s="338">
        <v>6397250</v>
      </c>
      <c r="C229" s="338">
        <v>253041</v>
      </c>
      <c r="D229" s="295">
        <v>0</v>
      </c>
      <c r="E229" s="25">
        <v>6650291</v>
      </c>
    </row>
    <row r="230" spans="1:6" x14ac:dyDescent="0.25">
      <c r="A230" s="16" t="s">
        <v>395</v>
      </c>
      <c r="B230" s="338">
        <v>0</v>
      </c>
      <c r="C230" s="338">
        <v>0</v>
      </c>
      <c r="D230" s="295">
        <v>0</v>
      </c>
      <c r="E230" s="25">
        <v>0</v>
      </c>
    </row>
    <row r="231" spans="1:6" x14ac:dyDescent="0.25">
      <c r="A231" s="16" t="s">
        <v>396</v>
      </c>
      <c r="B231" s="338">
        <v>0</v>
      </c>
      <c r="C231" s="338">
        <v>0</v>
      </c>
      <c r="D231" s="295">
        <v>0</v>
      </c>
      <c r="E231" s="25">
        <v>0</v>
      </c>
    </row>
    <row r="232" spans="1:6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13726968</v>
      </c>
      <c r="C233" s="225">
        <v>410933</v>
      </c>
      <c r="D233" s="25">
        <v>0</v>
      </c>
      <c r="E233" s="25">
        <v>14137901</v>
      </c>
    </row>
    <row r="234" spans="1:6" x14ac:dyDescent="0.25">
      <c r="A234" s="16"/>
      <c r="B234" s="16"/>
      <c r="C234" s="22"/>
      <c r="D234" s="16"/>
      <c r="E234" s="16"/>
      <c r="F234" s="11">
        <v>1549070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3" t="s">
        <v>400</v>
      </c>
      <c r="C236" s="343"/>
      <c r="D236" s="30"/>
      <c r="E236" s="30"/>
    </row>
    <row r="237" spans="1:6" x14ac:dyDescent="0.25">
      <c r="A237" s="43" t="s">
        <v>400</v>
      </c>
      <c r="B237" s="30"/>
      <c r="C237" s="292">
        <v>247903</v>
      </c>
      <c r="D237" s="32">
        <v>247903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328">
        <v>11779944</v>
      </c>
      <c r="D239" s="16"/>
      <c r="E239" s="16"/>
    </row>
    <row r="240" spans="1:6" x14ac:dyDescent="0.25">
      <c r="A240" s="16" t="s">
        <v>403</v>
      </c>
      <c r="B240" s="35" t="s">
        <v>299</v>
      </c>
      <c r="C240" s="328">
        <v>5979076</v>
      </c>
      <c r="D240" s="16"/>
      <c r="E240" s="16"/>
    </row>
    <row r="241" spans="1:5" x14ac:dyDescent="0.25">
      <c r="A241" s="16" t="s">
        <v>404</v>
      </c>
      <c r="B241" s="35" t="s">
        <v>299</v>
      </c>
      <c r="C241" s="328">
        <v>240964</v>
      </c>
      <c r="D241" s="16"/>
      <c r="E241" s="16"/>
    </row>
    <row r="242" spans="1:5" x14ac:dyDescent="0.25">
      <c r="A242" s="16" t="s">
        <v>405</v>
      </c>
      <c r="B242" s="35" t="s">
        <v>299</v>
      </c>
      <c r="C242" s="328">
        <v>891979</v>
      </c>
      <c r="D242" s="16"/>
      <c r="E242" s="16"/>
    </row>
    <row r="243" spans="1:5" x14ac:dyDescent="0.25">
      <c r="A243" s="16" t="s">
        <v>406</v>
      </c>
      <c r="B243" s="35" t="s">
        <v>299</v>
      </c>
      <c r="C243" s="328">
        <v>1258871</v>
      </c>
      <c r="D243" s="16"/>
      <c r="E243" s="16"/>
    </row>
    <row r="244" spans="1:5" x14ac:dyDescent="0.25">
      <c r="A244" s="16" t="s">
        <v>407</v>
      </c>
      <c r="B244" s="35" t="s">
        <v>299</v>
      </c>
      <c r="C244" s="328">
        <v>129735.48000000001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20280569.48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339">
        <v>146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80080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654626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734706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21263178.48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328">
        <v>6180704</v>
      </c>
      <c r="D266" s="16"/>
      <c r="E266" s="16"/>
    </row>
    <row r="267" spans="1:5" x14ac:dyDescent="0.25">
      <c r="A267" s="16" t="s">
        <v>421</v>
      </c>
      <c r="B267" s="35" t="s">
        <v>299</v>
      </c>
      <c r="C267" s="339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328">
        <v>4084355</v>
      </c>
      <c r="D268" s="16"/>
      <c r="E268" s="16"/>
    </row>
    <row r="269" spans="1:5" x14ac:dyDescent="0.25">
      <c r="A269" s="16" t="s">
        <v>423</v>
      </c>
      <c r="B269" s="35" t="s">
        <v>299</v>
      </c>
      <c r="C269" s="328">
        <v>1917747</v>
      </c>
      <c r="D269" s="16"/>
      <c r="E269" s="16"/>
    </row>
    <row r="270" spans="1:5" x14ac:dyDescent="0.25">
      <c r="A270" s="16" t="s">
        <v>424</v>
      </c>
      <c r="B270" s="35" t="s">
        <v>299</v>
      </c>
      <c r="C270" s="340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328">
        <v>873950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339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328">
        <v>72128</v>
      </c>
      <c r="D273" s="16"/>
      <c r="E273" s="16"/>
    </row>
    <row r="274" spans="1:5" x14ac:dyDescent="0.25">
      <c r="A274" s="16" t="s">
        <v>428</v>
      </c>
      <c r="B274" s="35" t="s">
        <v>299</v>
      </c>
      <c r="C274" s="328">
        <v>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9293390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4269189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4269189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328">
        <v>164422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328">
        <v>274692</v>
      </c>
      <c r="D284" s="16"/>
      <c r="E284" s="16"/>
    </row>
    <row r="285" spans="1:5" x14ac:dyDescent="0.25">
      <c r="A285" s="16" t="s">
        <v>391</v>
      </c>
      <c r="B285" s="35" t="s">
        <v>299</v>
      </c>
      <c r="C285" s="328">
        <v>5808869</v>
      </c>
      <c r="D285" s="16"/>
      <c r="E285" s="16"/>
    </row>
    <row r="286" spans="1:5" x14ac:dyDescent="0.25">
      <c r="A286" s="16" t="s">
        <v>435</v>
      </c>
      <c r="B286" s="35" t="s">
        <v>299</v>
      </c>
      <c r="C286" s="328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328">
        <v>2102471</v>
      </c>
      <c r="D287" s="16"/>
      <c r="E287" s="16"/>
    </row>
    <row r="288" spans="1:5" x14ac:dyDescent="0.25">
      <c r="A288" s="16" t="s">
        <v>437</v>
      </c>
      <c r="B288" s="35" t="s">
        <v>299</v>
      </c>
      <c r="C288" s="328">
        <v>7277658</v>
      </c>
      <c r="D288" s="16"/>
      <c r="E288" s="16"/>
    </row>
    <row r="289" spans="1:5" x14ac:dyDescent="0.25">
      <c r="A289" s="16" t="s">
        <v>396</v>
      </c>
      <c r="B289" s="35" t="s">
        <v>299</v>
      </c>
      <c r="C289" s="328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328">
        <v>58860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15686972</v>
      </c>
      <c r="E291" s="16"/>
    </row>
    <row r="292" spans="1:5" x14ac:dyDescent="0.25">
      <c r="A292" s="16" t="s">
        <v>439</v>
      </c>
      <c r="B292" s="35" t="s">
        <v>299</v>
      </c>
      <c r="C292" s="292">
        <v>14137901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1549071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50659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50659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15162309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15162309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328">
        <v>734798</v>
      </c>
      <c r="D315" s="16"/>
      <c r="E315" s="16"/>
    </row>
    <row r="316" spans="1:6" x14ac:dyDescent="0.25">
      <c r="A316" s="16" t="s">
        <v>457</v>
      </c>
      <c r="B316" s="35" t="s">
        <v>299</v>
      </c>
      <c r="C316" s="328">
        <v>858821</v>
      </c>
      <c r="D316" s="16"/>
      <c r="E316" s="16"/>
    </row>
    <row r="317" spans="1:6" x14ac:dyDescent="0.25">
      <c r="A317" s="16" t="s">
        <v>458</v>
      </c>
      <c r="B317" s="35" t="s">
        <v>299</v>
      </c>
      <c r="C317" s="339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339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339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339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339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328">
        <v>1558853</v>
      </c>
      <c r="D322" s="16"/>
      <c r="E322" s="16"/>
    </row>
    <row r="323" spans="1:5" x14ac:dyDescent="0.25">
      <c r="A323" s="16" t="s">
        <v>464</v>
      </c>
      <c r="B323" s="35" t="s">
        <v>299</v>
      </c>
      <c r="C323" s="339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3152472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328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339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328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328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328">
        <v>1626023</v>
      </c>
      <c r="D335" s="16"/>
      <c r="E335" s="16"/>
    </row>
    <row r="336" spans="1:5" x14ac:dyDescent="0.25">
      <c r="A336" s="21" t="s">
        <v>477</v>
      </c>
      <c r="B336" s="35" t="s">
        <v>299</v>
      </c>
      <c r="C336" s="328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32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328">
        <v>74666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1700689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1700689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10309148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15162309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15162309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339">
        <v>5564308</v>
      </c>
      <c r="D358" s="16"/>
      <c r="E358" s="16"/>
    </row>
    <row r="359" spans="1:5" x14ac:dyDescent="0.25">
      <c r="A359" s="16" t="s">
        <v>493</v>
      </c>
      <c r="B359" s="35" t="s">
        <v>299</v>
      </c>
      <c r="C359" s="339">
        <v>36391000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41955308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339">
        <v>247903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339">
        <v>20280569.48</v>
      </c>
      <c r="D363" s="16"/>
      <c r="E363" s="16"/>
    </row>
    <row r="364" spans="1:5" x14ac:dyDescent="0.25">
      <c r="A364" s="16" t="s">
        <v>497</v>
      </c>
      <c r="B364" s="35" t="s">
        <v>299</v>
      </c>
      <c r="C364" s="339">
        <v>734706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21263178.48</v>
      </c>
      <c r="E366" s="16"/>
    </row>
    <row r="367" spans="1:5" x14ac:dyDescent="0.25">
      <c r="A367" s="16" t="s">
        <v>499</v>
      </c>
      <c r="B367" s="16"/>
      <c r="C367" s="22"/>
      <c r="D367" s="25">
        <v>20692129.52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328">
        <v>8410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341">
        <v>659021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341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34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328">
        <v>952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328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341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328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341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328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341">
        <v>35625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704008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704008</v>
      </c>
      <c r="E383" s="16"/>
    </row>
    <row r="384" spans="1:6" x14ac:dyDescent="0.25">
      <c r="A384" s="16" t="s">
        <v>516</v>
      </c>
      <c r="B384" s="16"/>
      <c r="C384" s="22"/>
      <c r="D384" s="25">
        <v>21396137.52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339">
        <v>8006879</v>
      </c>
      <c r="D389" s="16"/>
      <c r="E389" s="16"/>
    </row>
    <row r="390" spans="1:5" x14ac:dyDescent="0.25">
      <c r="A390" s="16" t="s">
        <v>10</v>
      </c>
      <c r="B390" s="35" t="s">
        <v>299</v>
      </c>
      <c r="C390" s="339">
        <v>781385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339">
        <v>1978833</v>
      </c>
      <c r="D391" s="16"/>
      <c r="E391" s="16"/>
    </row>
    <row r="392" spans="1:5" x14ac:dyDescent="0.25">
      <c r="A392" s="16" t="s">
        <v>519</v>
      </c>
      <c r="B392" s="35" t="s">
        <v>299</v>
      </c>
      <c r="C392" s="339">
        <v>1593906</v>
      </c>
      <c r="D392" s="16"/>
      <c r="E392" s="16"/>
    </row>
    <row r="393" spans="1:5" x14ac:dyDescent="0.25">
      <c r="A393" s="16" t="s">
        <v>520</v>
      </c>
      <c r="B393" s="35" t="s">
        <v>299</v>
      </c>
      <c r="C393" s="339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339">
        <v>1498491</v>
      </c>
      <c r="D394" s="16"/>
      <c r="E394" s="16"/>
    </row>
    <row r="395" spans="1:5" x14ac:dyDescent="0.25">
      <c r="A395" s="16" t="s">
        <v>15</v>
      </c>
      <c r="B395" s="35" t="s">
        <v>299</v>
      </c>
      <c r="C395" s="339">
        <v>410933</v>
      </c>
      <c r="D395" s="16"/>
      <c r="E395" s="16"/>
    </row>
    <row r="396" spans="1:5" x14ac:dyDescent="0.25">
      <c r="A396" s="16" t="s">
        <v>522</v>
      </c>
      <c r="B396" s="35" t="s">
        <v>299</v>
      </c>
      <c r="C396" s="339">
        <v>66274</v>
      </c>
      <c r="D396" s="16"/>
      <c r="E396" s="16"/>
    </row>
    <row r="397" spans="1:5" x14ac:dyDescent="0.25">
      <c r="A397" s="16" t="s">
        <v>523</v>
      </c>
      <c r="B397" s="35" t="s">
        <v>299</v>
      </c>
      <c r="C397" s="339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339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339">
        <v>174198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341">
        <v>56050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341">
        <v>958427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341">
        <v>20527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341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341">
        <v>27773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341">
        <v>1638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341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341">
        <v>203659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341">
        <v>7185419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341">
        <v>23116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341">
        <v>4228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341">
        <v>122092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341">
        <v>262393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341">
        <v>64087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8929409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23440308</v>
      </c>
      <c r="E416" s="25"/>
    </row>
    <row r="417" spans="1:13" x14ac:dyDescent="0.25">
      <c r="A417" s="25" t="s">
        <v>530</v>
      </c>
      <c r="B417" s="16"/>
      <c r="C417" s="22"/>
      <c r="D417" s="25">
        <v>-2044170.4800000004</v>
      </c>
      <c r="E417" s="25"/>
    </row>
    <row r="418" spans="1:13" x14ac:dyDescent="0.25">
      <c r="A418" s="25" t="s">
        <v>531</v>
      </c>
      <c r="B418" s="16"/>
      <c r="C418" s="294">
        <v>303994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84809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388803</v>
      </c>
      <c r="E420" s="25"/>
      <c r="F420" s="11">
        <v>214605</v>
      </c>
    </row>
    <row r="421" spans="1:13" x14ac:dyDescent="0.25">
      <c r="A421" s="25" t="s">
        <v>534</v>
      </c>
      <c r="B421" s="16"/>
      <c r="C421" s="22"/>
      <c r="D421" s="25">
        <v>-1655367.4800000004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-1655367.4800000004</v>
      </c>
      <c r="E424" s="16"/>
    </row>
    <row r="426" spans="1:13" ht="29.1" customHeight="1" x14ac:dyDescent="0.25">
      <c r="A426" s="345" t="s">
        <v>538</v>
      </c>
      <c r="B426" s="345"/>
      <c r="C426" s="345"/>
      <c r="D426" s="345"/>
      <c r="E426" s="345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25685</v>
      </c>
      <c r="E612" s="219">
        <f>SUM(C624:D647)+SUM(C668:D713)</f>
        <v>22463737.722067352</v>
      </c>
      <c r="F612" s="219">
        <f>CE64-(AX64+BD64+BE64+BG64+BJ64+BN64+BP64+BQ64+CB64+CC64+CD64)</f>
        <v>1530208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78.069999999999979</v>
      </c>
      <c r="I612" s="217">
        <f>CE92-(AX92+AY92+AZ92+BD92+BE92+BF92+BG92+BJ92+BN92+BO92+BP92+BQ92+BR92+CB92+CC92+CD92)</f>
        <v>9461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41955307</v>
      </c>
      <c r="L612" s="223">
        <f>CE94-(AW94+AX94+AY94+AZ94+BA94+BB94+BC94+BD94+BE94+BF94+BG94+BH94+BI94+BJ94+BK94+BL94+BM94+BN94+BO94+BP94+BQ94+BR94+BS94+BT94+BU94+BV94+BW94+BX94+BY94+BZ94+CA94+CB94+CC94+CD94)</f>
        <v>19.22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1576370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1576370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83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1274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615940</v>
      </c>
      <c r="D619" s="217">
        <f>(D615/D612)*BN90</f>
        <v>91752.896632275646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52075.41</v>
      </c>
      <c r="D620" s="217">
        <f>(D615/D612)*CC90</f>
        <v>4664.3613003698656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765789.66793264553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485</v>
      </c>
      <c r="D624" s="217">
        <f>(D615/D612)*BD90</f>
        <v>0</v>
      </c>
      <c r="E624" s="219">
        <f>(E623/E612)*SUM(C624:D624)</f>
        <v>16.533668329935974</v>
      </c>
      <c r="F624" s="219">
        <f>SUM(C624:E624)</f>
        <v>501.53366832993595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577120</v>
      </c>
      <c r="D625" s="217">
        <f>(D615/D612)*AY90</f>
        <v>114951.95678411525</v>
      </c>
      <c r="E625" s="219">
        <f>(E623/E612)*SUM(C625:D625)</f>
        <v>23592.759162718237</v>
      </c>
      <c r="F625" s="219">
        <f>(F624/F612)*AY64</f>
        <v>7.4177562668886265</v>
      </c>
      <c r="G625" s="217">
        <f>SUM(C625:F625)</f>
        <v>715672.13370310038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6597</v>
      </c>
      <c r="D627" s="217">
        <f>(D615/D612)*BO90</f>
        <v>0</v>
      </c>
      <c r="E627" s="219">
        <f>(E623/E612)*SUM(C627:D627)</f>
        <v>224.89197932492294</v>
      </c>
      <c r="F627" s="219">
        <f>(F624/F612)*BO64</f>
        <v>0.49622141163261663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122472</v>
      </c>
      <c r="D630" s="217">
        <f>(D615/D612)*BA90</f>
        <v>0</v>
      </c>
      <c r="E630" s="219">
        <f>(E623/E612)*SUM(C630:D630)</f>
        <v>4175.0751086678738</v>
      </c>
      <c r="F630" s="219">
        <f>(F624/F612)*BA64</f>
        <v>2.3270621021080438E-2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178043</v>
      </c>
      <c r="D632" s="217">
        <f>(D615/D612)*BB90</f>
        <v>3989.2563753163322</v>
      </c>
      <c r="E632" s="219">
        <f>(E623/E612)*SUM(C632:D632)</f>
        <v>6205.4864995038215</v>
      </c>
      <c r="F632" s="219">
        <f>(F624/F612)*BB64</f>
        <v>0.75842559215183281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26505</v>
      </c>
      <c r="D636" s="217">
        <f>(D615/D612)*BH90</f>
        <v>44372.805528518591</v>
      </c>
      <c r="E636" s="219">
        <f>(E623/E612)*SUM(C636:D636)</f>
        <v>2416.2270692004718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404</v>
      </c>
      <c r="D637" s="217">
        <f>(D615/D612)*BL90</f>
        <v>28845.392252287325</v>
      </c>
      <c r="E637" s="219">
        <f>(E623/E612)*SUM(C637:D637)</f>
        <v>997.11288732271669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1627</v>
      </c>
      <c r="D639" s="217">
        <f>(D615/D612)*BS90</f>
        <v>7610.2737006034649</v>
      </c>
      <c r="E639" s="219">
        <f>(E623/E612)*SUM(C639:D639)</f>
        <v>314.89900956416085</v>
      </c>
      <c r="F639" s="219">
        <f>(F624/F612)*BS64</f>
        <v>5.3751857006439321E-2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299199</v>
      </c>
      <c r="D640" s="217">
        <f>(D615/D612)*BT90</f>
        <v>60882.189604827719</v>
      </c>
      <c r="E640" s="219">
        <f>(E623/E612)*SUM(C640:D640)</f>
        <v>12275.181362422703</v>
      </c>
      <c r="F640" s="219">
        <f>(F624/F612)*BT64</f>
        <v>0.54669571638256576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458710.31</v>
      </c>
      <c r="D643" s="217">
        <f>(D615/D612)*BW90</f>
        <v>0</v>
      </c>
      <c r="E643" s="219">
        <f>(E623/E612)*SUM(C643:D643)</f>
        <v>15637.451804251779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1932123</v>
      </c>
      <c r="D645" s="217">
        <f>(D615/D612)*BY90</f>
        <v>45232.029978586725</v>
      </c>
      <c r="E645" s="219">
        <f>(E623/E612)*SUM(C645:D645)</f>
        <v>67408.10770349807</v>
      </c>
      <c r="F645" s="219">
        <f>(F624/F612)*BY64</f>
        <v>0.81217744915827217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251130</v>
      </c>
      <c r="D647" s="217">
        <f>(D615/D612)*CA90</f>
        <v>0</v>
      </c>
      <c r="E647" s="219">
        <f>(E623/E612)*SUM(C647:D647)</f>
        <v>8561.0311911274675</v>
      </c>
      <c r="F647" s="219">
        <f>(F624/F612)*CA64</f>
        <v>0.47786711899627149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6100157.7200000007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3313507</v>
      </c>
      <c r="D670" s="217">
        <f>(D615/D612)*E90</f>
        <v>302262.88689896825</v>
      </c>
      <c r="E670" s="219">
        <f>(E623/E612)*SUM(C670:D670)</f>
        <v>123261.73209764465</v>
      </c>
      <c r="F670" s="219">
        <f>(F624/F612)*E64</f>
        <v>31.601503346627233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5066</v>
      </c>
      <c r="D676" s="217">
        <f>(D615/D612)*K90</f>
        <v>0</v>
      </c>
      <c r="E676" s="219">
        <f>(E623/E612)*SUM(C676:D676)</f>
        <v>172.70013146279516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53</v>
      </c>
      <c r="D680" s="217">
        <f>(D615/D612)*O90</f>
        <v>0</v>
      </c>
      <c r="E680" s="219">
        <f>(E623/E612)*SUM(C680:D680)</f>
        <v>1.8067720030651684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109128</v>
      </c>
      <c r="D681" s="217">
        <f>(D615/D612)*P90</f>
        <v>166382.6774381935</v>
      </c>
      <c r="E681" s="219">
        <f>(E623/E612)*SUM(C681:D681)</f>
        <v>9392.1694064310614</v>
      </c>
      <c r="F681" s="219">
        <f>(F624/F612)*P64</f>
        <v>6.4944697962353359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4848.4808253844658</v>
      </c>
      <c r="E683" s="219">
        <f>(E623/E612)*SUM(C683:D683)</f>
        <v>165.28489457930098</v>
      </c>
      <c r="F683" s="219">
        <f>(F624/F612)*R64</f>
        <v>0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-53555</v>
      </c>
      <c r="D684" s="217">
        <f>(D615/D612)*S90</f>
        <v>64319.087405100254</v>
      </c>
      <c r="E684" s="219">
        <f>(E623/E612)*SUM(C684:D684)</f>
        <v>366.94814645436861</v>
      </c>
      <c r="F684" s="219">
        <f>(F624/F612)*S64</f>
        <v>-24.714710545290021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164133</v>
      </c>
      <c r="D685" s="217">
        <f>(D615/D612)*T90</f>
        <v>0</v>
      </c>
      <c r="E685" s="219">
        <f>(E623/E612)*SUM(C685:D685)</f>
        <v>5595.3001731904769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1575176.4300000002</v>
      </c>
      <c r="D686" s="217">
        <f>(D615/D612)*U90</f>
        <v>52289.945104146391</v>
      </c>
      <c r="E686" s="219">
        <f>(E623/E612)*SUM(C686:D686)</f>
        <v>55480.390235247687</v>
      </c>
      <c r="F686" s="219">
        <f>(F624/F612)*U64</f>
        <v>80.800840268801664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1928006</v>
      </c>
      <c r="D690" s="217">
        <f>(D615/D612)*Y90</f>
        <v>110717.20770877945</v>
      </c>
      <c r="E690" s="219">
        <f>(E623/E612)*SUM(C690:D690)</f>
        <v>69500.151201649758</v>
      </c>
      <c r="F690" s="219">
        <f>(F624/F612)*Y64</f>
        <v>12.471414091170869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2021861</v>
      </c>
      <c r="D693" s="217">
        <f>(D615/D612)*AB90</f>
        <v>30379.721627408991</v>
      </c>
      <c r="E693" s="219">
        <f>(E623/E612)*SUM(C693:D693)</f>
        <v>69960.963762012456</v>
      </c>
      <c r="F693" s="219">
        <f>(F624/F612)*AB64</f>
        <v>312.14948833496777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1032776</v>
      </c>
      <c r="D694" s="217">
        <f>(D615/D612)*AC90</f>
        <v>29152.258127311659</v>
      </c>
      <c r="E694" s="219">
        <f>(E623/E612)*SUM(C694:D694)</f>
        <v>36201.174453739397</v>
      </c>
      <c r="F694" s="219">
        <f>(F624/F612)*AC64</f>
        <v>12.510744718248752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2280985</v>
      </c>
      <c r="D696" s="217">
        <f>(D615/D612)*AE90</f>
        <v>289190.40062293166</v>
      </c>
      <c r="E696" s="219">
        <f>(E623/E612)*SUM(C696:D696)</f>
        <v>87617.376543628605</v>
      </c>
      <c r="F696" s="219">
        <f>(F624/F612)*AE64</f>
        <v>9.5517705410893967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4644171.24</v>
      </c>
      <c r="D698" s="217">
        <f>(D615/D612)*AG90</f>
        <v>91261.911232236715</v>
      </c>
      <c r="E698" s="219">
        <f>(E623/E612)*SUM(C698:D698)</f>
        <v>161431.09509496362</v>
      </c>
      <c r="F698" s="219">
        <f>(F624/F612)*AG64</f>
        <v>47.846691105920925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108062</v>
      </c>
      <c r="D701" s="217">
        <f>(D615/D612)*AJ90</f>
        <v>16632.130426318861</v>
      </c>
      <c r="E701" s="219">
        <f>(E623/E612)*SUM(C701:D701)</f>
        <v>4250.8276188835753</v>
      </c>
      <c r="F701" s="219">
        <f>(F624/F612)*AJ64</f>
        <v>2.2352906389263181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16632.130426318861</v>
      </c>
      <c r="E703" s="219">
        <f>(E623/E612)*SUM(C703:D703)</f>
        <v>566.98995482266537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23229527.390000001</v>
      </c>
      <c r="D715" s="202">
        <f>SUM(D616:D647)+SUM(D668:D713)</f>
        <v>1576370</v>
      </c>
      <c r="E715" s="202">
        <f>SUM(E624:E647)+SUM(E668:E713)</f>
        <v>765789.66793264577</v>
      </c>
      <c r="F715" s="202">
        <f>SUM(F625:F648)+SUM(F668:F713)</f>
        <v>501.53366832993595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23229527.390000001</v>
      </c>
      <c r="D716" s="202">
        <f>D615</f>
        <v>1576370</v>
      </c>
      <c r="E716" s="202">
        <f>E623</f>
        <v>765789.66793264553</v>
      </c>
      <c r="F716" s="202">
        <f>F624</f>
        <v>501.53366832993595</v>
      </c>
      <c r="G716" s="202">
        <f>G625</f>
        <v>715672.13370310038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6100157.7200000007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194</v>
      </c>
      <c r="C2" s="11" t="str">
        <f>SUBSTITUTE(LEFT(data!C98,49),",","")</f>
        <v>PROVIDENCE ST JOSEPH HOSPITAL</v>
      </c>
      <c r="D2" s="11" t="str">
        <f>LEFT(data!C99, 49)</f>
        <v>500 E WEBSTER</v>
      </c>
      <c r="E2" s="11" t="str">
        <f>LEFT(data!C100, 100)</f>
        <v>Chewelah</v>
      </c>
      <c r="F2" s="11" t="str">
        <f>LEFT(data!C101, 2)</f>
        <v>WA</v>
      </c>
      <c r="G2" s="11" t="str">
        <f>LEFT(data!C102, 100)</f>
        <v>99109</v>
      </c>
      <c r="H2" s="11" t="str">
        <f>LEFT(data!C103, 100)</f>
        <v>Stevens</v>
      </c>
      <c r="I2" s="11" t="str">
        <f>LEFT(data!C104, 49)</f>
        <v>ROBERT CAMPBELL</v>
      </c>
      <c r="J2" s="11" t="str">
        <f>LEFT(data!C105, 49)</f>
        <v>Melissa Damm</v>
      </c>
      <c r="K2" s="11" t="str">
        <f>LEFT(data!C107, 49)</f>
        <v>(425) 254-5315</v>
      </c>
      <c r="L2" s="11" t="str">
        <f>LEFT(data!C108, 49)</f>
        <v>(425) 687-3674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194</v>
      </c>
      <c r="B2" s="200" t="str">
        <f>RIGHT(data!C96,4)</f>
        <v>2024</v>
      </c>
      <c r="C2" s="12" t="s">
        <v>1162</v>
      </c>
      <c r="D2" s="199">
        <f>ROUND(N(data!C181),0)</f>
        <v>634726</v>
      </c>
      <c r="E2" s="199">
        <f>ROUND(N(data!C182),0)</f>
        <v>0</v>
      </c>
      <c r="F2" s="199">
        <f>ROUND(N(data!C183),0)</f>
        <v>174291</v>
      </c>
      <c r="G2" s="199">
        <f>ROUND(N(data!C184),0)</f>
        <v>1272942</v>
      </c>
      <c r="H2" s="199">
        <f>ROUND(N(data!C185),0)</f>
        <v>0</v>
      </c>
      <c r="I2" s="199">
        <f>ROUND(N(data!C186),0)</f>
        <v>513128</v>
      </c>
      <c r="J2" s="199">
        <f>ROUND(N(data!C187)+N(data!C188),0)</f>
        <v>165446</v>
      </c>
      <c r="K2" s="199">
        <f>ROUND(N(data!C191),0)</f>
        <v>0</v>
      </c>
      <c r="L2" s="199">
        <f>ROUND(N(data!C192),0)</f>
        <v>106999</v>
      </c>
      <c r="M2" s="199">
        <f>ROUND(N(data!C195),0)</f>
        <v>314054</v>
      </c>
      <c r="N2" s="199">
        <f>ROUND(N(data!C196),0)</f>
        <v>0</v>
      </c>
      <c r="O2" s="199">
        <f>ROUND(N(data!C199),0)</f>
        <v>0</v>
      </c>
      <c r="P2" s="199">
        <f>ROUND(N(data!C200),0)</f>
        <v>163732</v>
      </c>
      <c r="Q2" s="199">
        <f>ROUND(N(data!C201),0)</f>
        <v>222348</v>
      </c>
      <c r="R2" s="199">
        <f>ROUND(N(data!C204),0)</f>
        <v>1938</v>
      </c>
      <c r="S2" s="199">
        <f>ROUND(N(data!C205),0)</f>
        <v>136243</v>
      </c>
      <c r="T2" s="199">
        <f>ROUND(N(data!B211),0)</f>
        <v>164422</v>
      </c>
      <c r="U2" s="199">
        <f>ROUND(N(data!C211),0)</f>
        <v>0</v>
      </c>
      <c r="V2" s="199">
        <f>ROUND(N(data!D211),0)</f>
        <v>0</v>
      </c>
      <c r="W2" s="199">
        <f>ROUND(N(data!B212),0)</f>
        <v>274692</v>
      </c>
      <c r="X2" s="199">
        <f>ROUND(N(data!C212),0)</f>
        <v>0</v>
      </c>
      <c r="Y2" s="199">
        <f>ROUND(N(data!D212),0)</f>
        <v>0</v>
      </c>
      <c r="Z2" s="199">
        <f>ROUND(N(data!B213),0)</f>
        <v>5808868</v>
      </c>
      <c r="AA2" s="199">
        <f>ROUND(N(data!C213),0)</f>
        <v>77509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2102471</v>
      </c>
      <c r="AG2" s="199">
        <f>ROUND(N(data!C215),0)</f>
        <v>0</v>
      </c>
      <c r="AH2" s="199">
        <f>ROUND(N(data!D215),0)</f>
        <v>0</v>
      </c>
      <c r="AI2" s="199">
        <f>ROUND(N(data!B216),0)</f>
        <v>7277658</v>
      </c>
      <c r="AJ2" s="199">
        <f>ROUND(N(data!C216),0)</f>
        <v>60124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58860</v>
      </c>
      <c r="AS2" s="199">
        <f>ROUND(N(data!C219),0)</f>
        <v>62246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268278</v>
      </c>
      <c r="AY2" s="199">
        <f>ROUND(N(data!C225),0)</f>
        <v>3498</v>
      </c>
      <c r="AZ2" s="199">
        <f>ROUND(N(data!D225),0)</f>
        <v>0</v>
      </c>
      <c r="BA2" s="199">
        <f>ROUND(N(data!B226),0)</f>
        <v>5119408</v>
      </c>
      <c r="BB2" s="199">
        <f>ROUND(N(data!C226),0)</f>
        <v>98801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2099924</v>
      </c>
      <c r="BH2" s="199">
        <f>ROUND(N(data!C228),0)</f>
        <v>1053</v>
      </c>
      <c r="BI2" s="199">
        <f>ROUND(N(data!D228),0)</f>
        <v>0</v>
      </c>
      <c r="BJ2" s="199">
        <f>ROUND(N(data!B229),0)</f>
        <v>6650291</v>
      </c>
      <c r="BK2" s="199">
        <f>ROUND(N(data!C229),0)</f>
        <v>192919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12346497</v>
      </c>
      <c r="BW2" s="199">
        <f>ROUND(N(data!C240),0)</f>
        <v>4933807</v>
      </c>
      <c r="BX2" s="199">
        <f>ROUND(N(data!C241),0)</f>
        <v>253365</v>
      </c>
      <c r="BY2" s="199">
        <f>ROUND(N(data!C242),0)</f>
        <v>791724</v>
      </c>
      <c r="BZ2" s="199">
        <f>ROUND(N(data!C243),0)</f>
        <v>1322706</v>
      </c>
      <c r="CA2" s="199">
        <f>ROUND(N(data!C244),0)</f>
        <v>-64919</v>
      </c>
      <c r="CB2" s="199">
        <f>ROUND(N(data!C247),0)</f>
        <v>208</v>
      </c>
      <c r="CC2" s="199">
        <f>ROUND(N(data!C249),0)</f>
        <v>239602</v>
      </c>
      <c r="CD2" s="199">
        <f>ROUND(N(data!C250),0)</f>
        <v>800902</v>
      </c>
      <c r="CE2" s="199">
        <f>ROUND(N(data!C254)+N(data!C255),0)</f>
        <v>0</v>
      </c>
      <c r="CF2" s="199">
        <f>ROUND(N(data!D237),0)</f>
        <v>875227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194</v>
      </c>
      <c r="B2" s="12" t="str">
        <f>RIGHT(data!C96,4)</f>
        <v>2024</v>
      </c>
      <c r="C2" s="12" t="s">
        <v>1162</v>
      </c>
      <c r="D2" s="198">
        <f>ROUND(N(data!C127),0)</f>
        <v>311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1736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15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25</v>
      </c>
      <c r="X2" s="198">
        <f>ROUND(N(data!C145),0)</f>
        <v>0</v>
      </c>
      <c r="Y2" s="198">
        <f>ROUND(N(data!B154),0)</f>
        <v>168</v>
      </c>
      <c r="Z2" s="198">
        <f>ROUND(N(data!B155),0)</f>
        <v>937</v>
      </c>
      <c r="AA2" s="198">
        <f>ROUND(N(data!B156),0)</f>
        <v>18056</v>
      </c>
      <c r="AB2" s="198">
        <f>ROUND(N(data!B157),0)</f>
        <v>3426183</v>
      </c>
      <c r="AC2" s="198">
        <f>ROUND(N(data!B158),0)</f>
        <v>21011111</v>
      </c>
      <c r="AD2" s="198">
        <f>ROUND(N(data!C154),0)</f>
        <v>72</v>
      </c>
      <c r="AE2" s="198">
        <f>ROUND(N(data!C155),0)</f>
        <v>399</v>
      </c>
      <c r="AF2" s="198">
        <f>ROUND(N(data!C156),0)</f>
        <v>7692</v>
      </c>
      <c r="AG2" s="198">
        <f>ROUND(N(data!C157),0)</f>
        <v>1159009</v>
      </c>
      <c r="AH2" s="198">
        <f>ROUND(N(data!C158),0)</f>
        <v>9251022</v>
      </c>
      <c r="AI2" s="198">
        <f>ROUND(N(data!D154),0)</f>
        <v>72</v>
      </c>
      <c r="AJ2" s="198">
        <f>ROUND(N(data!D155),0)</f>
        <v>399</v>
      </c>
      <c r="AK2" s="198">
        <f>ROUND(N(data!D156),0)</f>
        <v>7694</v>
      </c>
      <c r="AL2" s="198">
        <f>ROUND(N(data!D157),0)</f>
        <v>580808</v>
      </c>
      <c r="AM2" s="198">
        <f>ROUND(N(data!D158),0)</f>
        <v>9832423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H19" sqref="H19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194</v>
      </c>
      <c r="B2" s="200" t="str">
        <f>RIGHT(data!C96,4)</f>
        <v>2024</v>
      </c>
      <c r="C2" s="12" t="s">
        <v>1162</v>
      </c>
      <c r="D2" s="198">
        <f>ROUND(N(data!C266),0)</f>
        <v>9017212</v>
      </c>
      <c r="E2" s="198">
        <f>ROUND(N(data!C267),0)</f>
        <v>0</v>
      </c>
      <c r="F2" s="198">
        <f>ROUND(N(data!C268),0)</f>
        <v>5475322</v>
      </c>
      <c r="G2" s="198">
        <f>ROUND(N(data!C269),0)</f>
        <v>1884565</v>
      </c>
      <c r="H2" s="198">
        <f>ROUND(N(data!C270),0)</f>
        <v>0</v>
      </c>
      <c r="I2" s="198">
        <f>ROUND(N(data!C271),0)</f>
        <v>6928</v>
      </c>
      <c r="J2" s="198">
        <f>ROUND(N(data!C272),0)</f>
        <v>0</v>
      </c>
      <c r="K2" s="198">
        <f>ROUND(N(data!C273),0)</f>
        <v>286984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4521354</v>
      </c>
      <c r="Q2" s="198">
        <f>ROUND(N(data!C283),0)</f>
        <v>164422</v>
      </c>
      <c r="R2" s="198">
        <f>ROUND(N(data!C284),0)</f>
        <v>274692</v>
      </c>
      <c r="S2" s="198">
        <f>ROUND(N(data!C285),0)</f>
        <v>5886378</v>
      </c>
      <c r="T2" s="198">
        <f>ROUND(N(data!C286),0)</f>
        <v>0</v>
      </c>
      <c r="U2" s="198">
        <f>ROUND(N(data!C287),0)</f>
        <v>2102471</v>
      </c>
      <c r="V2" s="198">
        <f>ROUND(N(data!C288),0)</f>
        <v>7337782</v>
      </c>
      <c r="W2" s="198">
        <f>ROUND(N(data!C289),0)</f>
        <v>0</v>
      </c>
      <c r="X2" s="198">
        <f>ROUND(N(data!C290),0)</f>
        <v>121106</v>
      </c>
      <c r="Y2" s="198">
        <f>ROUND(N(data!C291),0)</f>
        <v>0</v>
      </c>
      <c r="Z2" s="198">
        <f>ROUND(N(data!C292),0)</f>
        <v>14434173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54999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521623</v>
      </c>
      <c r="AK2" s="198">
        <f>ROUND(N(data!C316),0)</f>
        <v>896446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877651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1252873</v>
      </c>
      <c r="BA2" s="198">
        <f>ROUND(N(data!C336),0)</f>
        <v>0</v>
      </c>
      <c r="BB2" s="198">
        <f>ROUND(N(data!C337),0)</f>
        <v>0</v>
      </c>
      <c r="BC2" s="198">
        <f>ROUND(N(data!C338),0)</f>
        <v>37802</v>
      </c>
      <c r="BD2" s="198">
        <f>ROUND(N(data!C339),0)</f>
        <v>0</v>
      </c>
      <c r="BE2" s="198">
        <f>ROUND(N(data!C343),0)</f>
        <v>15344517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96.16</v>
      </c>
      <c r="BL2" s="198">
        <f>ROUND(N(data!C358),0)</f>
        <v>5166000</v>
      </c>
      <c r="BM2" s="198">
        <f>ROUND(N(data!C359),0)</f>
        <v>40094556</v>
      </c>
      <c r="BN2" s="198">
        <f>ROUND(N(data!C363),0)</f>
        <v>19583180</v>
      </c>
      <c r="BO2" s="198">
        <f>ROUND(N(data!C364),0)</f>
        <v>1040504</v>
      </c>
      <c r="BP2" s="198">
        <f>ROUND(N(data!C365),0)</f>
        <v>0</v>
      </c>
      <c r="BQ2" s="198">
        <f>ROUND(N(data!D381),0)</f>
        <v>85592</v>
      </c>
      <c r="BR2" s="198">
        <f>ROUND(N(data!C370),0)</f>
        <v>10560</v>
      </c>
      <c r="BS2" s="198">
        <f>ROUND(N(data!C371),0)</f>
        <v>21694</v>
      </c>
      <c r="BT2" s="198">
        <f>ROUND(N(data!C372),0)</f>
        <v>0</v>
      </c>
      <c r="BU2" s="198">
        <f>ROUND(N(data!C373),0)</f>
        <v>0</v>
      </c>
      <c r="BV2" s="198">
        <f>ROUND(N(data!C374),0)</f>
        <v>8356</v>
      </c>
      <c r="BW2" s="198">
        <f>ROUND(N(data!C375),0)</f>
        <v>313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47240</v>
      </c>
      <c r="CB2" s="198">
        <f>ROUND(N(data!C380),0)</f>
        <v>-2571</v>
      </c>
      <c r="CC2" s="198">
        <f>ROUND(N(data!C382),0)</f>
        <v>0</v>
      </c>
      <c r="CD2" s="198">
        <f>ROUND(N(data!C389),0)</f>
        <v>8946992</v>
      </c>
      <c r="CE2" s="198">
        <f>ROUND(N(data!C390),0)</f>
        <v>2760533</v>
      </c>
      <c r="CF2" s="198">
        <f>ROUND(N(data!C391),0)</f>
        <v>2032322</v>
      </c>
      <c r="CG2" s="198">
        <f>ROUND(N(data!C392),0)</f>
        <v>1541075</v>
      </c>
      <c r="CH2" s="198">
        <f>ROUND(N(data!C393),0)</f>
        <v>0</v>
      </c>
      <c r="CI2" s="198">
        <f>ROUND(N(data!C394),0)</f>
        <v>1382783</v>
      </c>
      <c r="CJ2" s="198">
        <f>ROUND(N(data!C395),0)</f>
        <v>296272</v>
      </c>
      <c r="CK2" s="198">
        <f>ROUND(N(data!C396),0)</f>
        <v>106999</v>
      </c>
      <c r="CL2" s="198">
        <f>ROUND(N(data!C397),0)</f>
        <v>0</v>
      </c>
      <c r="CM2" s="198">
        <f>ROUND(N(data!C398),0)</f>
        <v>0</v>
      </c>
      <c r="CN2" s="198">
        <f>ROUND(N(data!C399),0)</f>
        <v>138181</v>
      </c>
      <c r="CO2" s="198">
        <f>ROUND(N(data!C362),0)</f>
        <v>875227</v>
      </c>
      <c r="CP2" s="198">
        <f>ROUND(N(data!D415),0)</f>
        <v>4703888</v>
      </c>
      <c r="CQ2" s="52">
        <f>ROUND(N(data!C401),0)</f>
        <v>49894</v>
      </c>
      <c r="CR2" s="52">
        <f>ROUND(N(data!C402),0)</f>
        <v>420895</v>
      </c>
      <c r="CS2" s="52">
        <f>ROUND(N(data!C403),0)</f>
        <v>31556</v>
      </c>
      <c r="CT2" s="52">
        <f>ROUND(N(data!C404),0)</f>
        <v>314054</v>
      </c>
      <c r="CU2" s="52">
        <f>ROUND(N(data!C405),0)</f>
        <v>61528</v>
      </c>
      <c r="CV2" s="52">
        <f>ROUND(N(data!C406),0)</f>
        <v>0</v>
      </c>
      <c r="CW2" s="52">
        <f>ROUND(N(data!C407),0)</f>
        <v>0</v>
      </c>
      <c r="CX2" s="52">
        <f>ROUND(N(data!C408),0)</f>
        <v>347786</v>
      </c>
      <c r="CY2" s="52">
        <f>ROUND(N(data!C409),0)</f>
        <v>2840672</v>
      </c>
      <c r="CZ2" s="52">
        <f>ROUND(N(data!C410),0)</f>
        <v>-14186</v>
      </c>
      <c r="DA2" s="52">
        <f>ROUND(N(data!C411),0)</f>
        <v>4262</v>
      </c>
      <c r="DB2" s="52">
        <f>ROUND(N(data!C412),0)</f>
        <v>354524</v>
      </c>
      <c r="DC2" s="52">
        <f>ROUND(N(data!C413),0)</f>
        <v>274542</v>
      </c>
      <c r="DD2" s="52">
        <f>ROUND(N(data!C414),0)</f>
        <v>18361</v>
      </c>
      <c r="DE2" s="52">
        <f>ROUND(N(data!C419),0)</f>
        <v>0</v>
      </c>
      <c r="DF2" s="198">
        <f>ROUND(N(data!D420),0)</f>
        <v>252166</v>
      </c>
      <c r="DG2" s="198">
        <f>ROUND(N(data!C422),0)</f>
        <v>0</v>
      </c>
      <c r="DH2" s="198">
        <f>ROUND(N(data!C423),0)</f>
        <v>0</v>
      </c>
    </row>
  </sheetData>
  <sheetProtection algorithmName="SHA-512" hashValue="LW2Kv7zJa7gkteoOEgaBGEhTuo4NdZkqH2UvG0KsLokdN/YWNd1EGwcRtmUY7BSSrfYU44YIKBi7Tt/g4/kMAQ==" saltValue="Wq/AA3AhWZtC1eXmvXr5w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194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194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194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1734</v>
      </c>
      <c r="F4" s="271">
        <f>ROUND(N(data!E60), 2)</f>
        <v>17.55</v>
      </c>
      <c r="G4" s="198">
        <f>ROUND(N(data!E61), 0)</f>
        <v>1681238</v>
      </c>
      <c r="H4" s="198">
        <f>ROUND(N(data!E62), 0)</f>
        <v>176967</v>
      </c>
      <c r="I4" s="198">
        <f>ROUND(N(data!E63), 0)</f>
        <v>0</v>
      </c>
      <c r="J4" s="198">
        <f>ROUND(N(data!E64), 0)</f>
        <v>105393</v>
      </c>
      <c r="K4" s="198">
        <f>ROUND(N(data!E65), 0)</f>
        <v>0</v>
      </c>
      <c r="L4" s="198">
        <f>ROUND(N(data!E66), 0)</f>
        <v>2592</v>
      </c>
      <c r="M4" s="198">
        <f>ROUND(N(data!E67), 0)</f>
        <v>8948</v>
      </c>
      <c r="N4" s="198">
        <f>ROUND(N(data!E68), 0)</f>
        <v>0</v>
      </c>
      <c r="O4" s="198">
        <f>ROUND(N(data!E69), 0)</f>
        <v>643700</v>
      </c>
      <c r="P4" s="198">
        <f>ROUND(N(data!E70), 0)</f>
        <v>371</v>
      </c>
      <c r="Q4" s="198">
        <f>ROUND(N(data!E71), 0)</f>
        <v>84312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9237</v>
      </c>
      <c r="X4" s="198">
        <f>ROUND(N(data!E78), 0)</f>
        <v>533793</v>
      </c>
      <c r="Y4" s="198">
        <f>ROUND(N(data!E79), 0)</f>
        <v>0</v>
      </c>
      <c r="Z4" s="198">
        <f>ROUND(N(data!E80), 0)</f>
        <v>72</v>
      </c>
      <c r="AA4" s="198">
        <f>ROUND(N(data!E81), 0)</f>
        <v>0</v>
      </c>
      <c r="AB4" s="198">
        <f>ROUND(N(data!E82), 0)</f>
        <v>0</v>
      </c>
      <c r="AC4" s="198">
        <f>ROUND(N(data!E83), 0)</f>
        <v>15915</v>
      </c>
      <c r="AD4" s="198">
        <f>ROUND(N(data!E84), 0)</f>
        <v>0</v>
      </c>
      <c r="AE4" s="198">
        <f>ROUND(N(data!E89), 0)</f>
        <v>3003594</v>
      </c>
      <c r="AF4" s="198">
        <f>ROUND(N(data!E87), 0)</f>
        <v>2356960</v>
      </c>
      <c r="AG4" s="198">
        <f>ROUND(N(data!E90), 0)</f>
        <v>4925</v>
      </c>
      <c r="AH4" s="198">
        <f>ROUND(N(data!E91), 0)</f>
        <v>0</v>
      </c>
      <c r="AI4" s="198">
        <f>ROUND(N(data!E92), 0)</f>
        <v>2158</v>
      </c>
      <c r="AJ4" s="198">
        <f>ROUND(N(data!E93), 0)</f>
        <v>0</v>
      </c>
      <c r="AK4" s="271">
        <f>ROUND(N(data!E94), 2)</f>
        <v>12.47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194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194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194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194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194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194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4</v>
      </c>
      <c r="M10" s="198">
        <f>ROUND(N(data!K67), 0)</f>
        <v>3754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194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194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194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194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34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194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0</v>
      </c>
      <c r="F15" s="271">
        <f>ROUND(N(data!P60), 2)</f>
        <v>0.09</v>
      </c>
      <c r="G15" s="198">
        <f>ROUND(N(data!P61), 0)</f>
        <v>8456</v>
      </c>
      <c r="H15" s="198">
        <f>ROUND(N(data!P62), 0)</f>
        <v>24504</v>
      </c>
      <c r="I15" s="198">
        <f>ROUND(N(data!P63), 0)</f>
        <v>0</v>
      </c>
      <c r="J15" s="198">
        <f>ROUND(N(data!P64), 0)</f>
        <v>24507</v>
      </c>
      <c r="K15" s="198">
        <f>ROUND(N(data!P65), 0)</f>
        <v>0</v>
      </c>
      <c r="L15" s="198">
        <f>ROUND(N(data!P66), 0)</f>
        <v>35</v>
      </c>
      <c r="M15" s="198">
        <f>ROUND(N(data!P67), 0)</f>
        <v>6666</v>
      </c>
      <c r="N15" s="198">
        <f>ROUND(N(data!P68), 0)</f>
        <v>0</v>
      </c>
      <c r="O15" s="198">
        <f>ROUND(N(data!P69), 0)</f>
        <v>2900</v>
      </c>
      <c r="P15" s="198">
        <f>ROUND(N(data!P70), 0)</f>
        <v>215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2685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1008</v>
      </c>
      <c r="AF15" s="198">
        <f>ROUND(N(data!P87), 0)</f>
        <v>0</v>
      </c>
      <c r="AG15" s="198">
        <f>ROUND(N(data!P90), 0)</f>
        <v>2711</v>
      </c>
      <c r="AH15" s="198">
        <f>ROUND(N(data!P91), 0)</f>
        <v>0</v>
      </c>
      <c r="AI15" s="198">
        <f>ROUND(N(data!P92), 0)</f>
        <v>1188</v>
      </c>
      <c r="AJ15" s="198">
        <f>ROUND(N(data!P93), 0)</f>
        <v>0</v>
      </c>
      <c r="AK15" s="271">
        <f>ROUND(N(data!P94), 2)</f>
        <v>0.02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194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194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79</v>
      </c>
      <c r="AH17" s="198">
        <f>ROUND(N(data!R91), 0)</f>
        <v>0</v>
      </c>
      <c r="AI17" s="198">
        <f>ROUND(N(data!R92), 0)</f>
        <v>35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194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97</v>
      </c>
      <c r="I18" s="198">
        <f>ROUND(N(data!S63), 0)</f>
        <v>0</v>
      </c>
      <c r="J18" s="198">
        <f>ROUND(N(data!S64), 0)</f>
        <v>-61088</v>
      </c>
      <c r="K18" s="198">
        <f>ROUND(N(data!S65), 0)</f>
        <v>0</v>
      </c>
      <c r="L18" s="198">
        <f>ROUND(N(data!S66), 0)</f>
        <v>4126</v>
      </c>
      <c r="M18" s="198">
        <f>ROUND(N(data!S67), 0)</f>
        <v>0</v>
      </c>
      <c r="N18" s="198">
        <f>ROUND(N(data!S68), 0)</f>
        <v>0</v>
      </c>
      <c r="O18" s="198">
        <f>ROUND(N(data!S69), 0)</f>
        <v>2202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2202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1048</v>
      </c>
      <c r="AH18" s="198">
        <f>ROUND(N(data!S91), 0)</f>
        <v>0</v>
      </c>
      <c r="AI18" s="198">
        <f>ROUND(N(data!S92), 0)</f>
        <v>459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194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1.03</v>
      </c>
      <c r="G19" s="198">
        <f>ROUND(N(data!T61), 0)</f>
        <v>114267</v>
      </c>
      <c r="H19" s="198">
        <f>ROUND(N(data!T62), 0)</f>
        <v>0</v>
      </c>
      <c r="I19" s="198">
        <f>ROUND(N(data!T63), 0)</f>
        <v>0</v>
      </c>
      <c r="J19" s="198">
        <f>ROUND(N(data!T64), 0)</f>
        <v>33</v>
      </c>
      <c r="K19" s="198">
        <f>ROUND(N(data!T65), 0)</f>
        <v>0</v>
      </c>
      <c r="L19" s="198">
        <f>ROUND(N(data!T66), 0)</f>
        <v>141</v>
      </c>
      <c r="M19" s="198">
        <f>ROUND(N(data!T67), 0)</f>
        <v>0</v>
      </c>
      <c r="N19" s="198">
        <f>ROUND(N(data!T68), 0)</f>
        <v>0</v>
      </c>
      <c r="O19" s="198">
        <f>ROUND(N(data!T69), 0)</f>
        <v>36280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36280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386261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0.96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194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0</v>
      </c>
      <c r="F20" s="271">
        <f>ROUND(N(data!U60), 2)</f>
        <v>6.72</v>
      </c>
      <c r="G20" s="198">
        <f>ROUND(N(data!U61), 0)</f>
        <v>555173</v>
      </c>
      <c r="H20" s="198">
        <f>ROUND(N(data!U62), 0)</f>
        <v>57891</v>
      </c>
      <c r="I20" s="198">
        <f>ROUND(N(data!U63), 0)</f>
        <v>9161</v>
      </c>
      <c r="J20" s="198">
        <f>ROUND(N(data!U64), 0)</f>
        <v>291781</v>
      </c>
      <c r="K20" s="198">
        <f>ROUND(N(data!U65), 0)</f>
        <v>0</v>
      </c>
      <c r="L20" s="198">
        <f>ROUND(N(data!U66), 0)</f>
        <v>245205</v>
      </c>
      <c r="M20" s="198">
        <f>ROUND(N(data!U67), 0)</f>
        <v>20264</v>
      </c>
      <c r="N20" s="198">
        <f>ROUND(N(data!U68), 0)</f>
        <v>3191</v>
      </c>
      <c r="O20" s="198">
        <f>ROUND(N(data!U69), 0)</f>
        <v>239247</v>
      </c>
      <c r="P20" s="198">
        <f>ROUND(N(data!U70), 0)</f>
        <v>49100</v>
      </c>
      <c r="Q20" s="198">
        <f>ROUND(N(data!U71), 0)</f>
        <v>0</v>
      </c>
      <c r="R20" s="198">
        <f>ROUND(N(data!U72), 0)</f>
        <v>728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16467</v>
      </c>
      <c r="X20" s="198">
        <f>ROUND(N(data!U78), 0)</f>
        <v>176268</v>
      </c>
      <c r="Y20" s="198">
        <f>ROUND(N(data!U79), 0)</f>
        <v>-14186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10870</v>
      </c>
      <c r="AD20" s="198">
        <f>ROUND(N(data!U84), 0)</f>
        <v>0</v>
      </c>
      <c r="AE20" s="198">
        <f>ROUND(N(data!U89), 0)</f>
        <v>6981902</v>
      </c>
      <c r="AF20" s="198">
        <f>ROUND(N(data!U87), 0)</f>
        <v>535802</v>
      </c>
      <c r="AG20" s="198">
        <f>ROUND(N(data!U90), 0)</f>
        <v>852</v>
      </c>
      <c r="AH20" s="198">
        <f>ROUND(N(data!U91), 0)</f>
        <v>0</v>
      </c>
      <c r="AI20" s="198">
        <f>ROUND(N(data!U92), 0)</f>
        <v>373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194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194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194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194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0</v>
      </c>
      <c r="F24" s="271">
        <f>ROUND(N(data!Y60), 2)</f>
        <v>8.4700000000000006</v>
      </c>
      <c r="G24" s="198">
        <f>ROUND(N(data!Y61), 0)</f>
        <v>722947</v>
      </c>
      <c r="H24" s="198">
        <f>ROUND(N(data!Y62), 0)</f>
        <v>80676</v>
      </c>
      <c r="I24" s="198">
        <f>ROUND(N(data!Y63), 0)</f>
        <v>0</v>
      </c>
      <c r="J24" s="198">
        <f>ROUND(N(data!Y64), 0)</f>
        <v>59521</v>
      </c>
      <c r="K24" s="198">
        <f>ROUND(N(data!Y65), 0)</f>
        <v>0</v>
      </c>
      <c r="L24" s="198">
        <f>ROUND(N(data!Y66), 0)</f>
        <v>383325</v>
      </c>
      <c r="M24" s="198">
        <f>ROUND(N(data!Y67), 0)</f>
        <v>95376</v>
      </c>
      <c r="N24" s="198">
        <f>ROUND(N(data!Y68), 0)</f>
        <v>43489</v>
      </c>
      <c r="O24" s="198">
        <f>ROUND(N(data!Y69), 0)</f>
        <v>407015</v>
      </c>
      <c r="P24" s="198">
        <f>ROUND(N(data!Y70), 0)</f>
        <v>0</v>
      </c>
      <c r="Q24" s="198">
        <f>ROUND(N(data!Y71), 0)</f>
        <v>149771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27622</v>
      </c>
      <c r="X24" s="198">
        <f>ROUND(N(data!Y78), 0)</f>
        <v>229536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86</v>
      </c>
      <c r="AD24" s="198">
        <f>ROUND(N(data!Y84), 0)</f>
        <v>0</v>
      </c>
      <c r="AE24" s="198">
        <f>ROUND(N(data!Y89), 0)</f>
        <v>14588044</v>
      </c>
      <c r="AF24" s="198">
        <f>ROUND(N(data!Y87), 0)</f>
        <v>420708</v>
      </c>
      <c r="AG24" s="198">
        <f>ROUND(N(data!Y90), 0)</f>
        <v>1804</v>
      </c>
      <c r="AH24" s="198">
        <f>ROUND(N(data!Y91), 0)</f>
        <v>0</v>
      </c>
      <c r="AI24" s="198">
        <f>ROUND(N(data!Y92), 0)</f>
        <v>791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194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194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194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4.18</v>
      </c>
      <c r="G27" s="198">
        <f>ROUND(N(data!AB61), 0)</f>
        <v>530558</v>
      </c>
      <c r="H27" s="198">
        <f>ROUND(N(data!AB62), 0)</f>
        <v>29902</v>
      </c>
      <c r="I27" s="198">
        <f>ROUND(N(data!AB63), 0)</f>
        <v>0</v>
      </c>
      <c r="J27" s="198">
        <f>ROUND(N(data!AB64), 0)</f>
        <v>781708</v>
      </c>
      <c r="K27" s="198">
        <f>ROUND(N(data!AB65), 0)</f>
        <v>0</v>
      </c>
      <c r="L27" s="198">
        <f>ROUND(N(data!AB66), 0)</f>
        <v>25299</v>
      </c>
      <c r="M27" s="198">
        <f>ROUND(N(data!AB67), 0)</f>
        <v>5222</v>
      </c>
      <c r="N27" s="198">
        <f>ROUND(N(data!AB68), 0)</f>
        <v>59749</v>
      </c>
      <c r="O27" s="198">
        <f>ROUND(N(data!AB69), 0)</f>
        <v>186379</v>
      </c>
      <c r="P27" s="198">
        <f>ROUND(N(data!AB70), 0)</f>
        <v>0</v>
      </c>
      <c r="Q27" s="198">
        <f>ROUND(N(data!AB71), 0)</f>
        <v>0</v>
      </c>
      <c r="R27" s="198">
        <f>ROUND(N(data!AB72), 0)</f>
        <v>790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16557</v>
      </c>
      <c r="X27" s="198">
        <f>ROUND(N(data!AB78), 0)</f>
        <v>168452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580</v>
      </c>
      <c r="AD27" s="198">
        <f>ROUND(N(data!AB84), 0)</f>
        <v>8356</v>
      </c>
      <c r="AE27" s="198">
        <f>ROUND(N(data!AB89), 0)</f>
        <v>5365157</v>
      </c>
      <c r="AF27" s="198">
        <f>ROUND(N(data!AB87), 0)</f>
        <v>1054743</v>
      </c>
      <c r="AG27" s="198">
        <f>ROUND(N(data!AB90), 0)</f>
        <v>495</v>
      </c>
      <c r="AH27" s="198">
        <f>ROUND(N(data!AB91), 0)</f>
        <v>0</v>
      </c>
      <c r="AI27" s="198">
        <f>ROUND(N(data!AB92), 0)</f>
        <v>217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194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0</v>
      </c>
      <c r="F28" s="271">
        <f>ROUND(N(data!AC60), 2)</f>
        <v>6.19</v>
      </c>
      <c r="G28" s="198">
        <f>ROUND(N(data!AC61), 0)</f>
        <v>538035</v>
      </c>
      <c r="H28" s="198">
        <f>ROUND(N(data!AC62), 0)</f>
        <v>61050</v>
      </c>
      <c r="I28" s="198">
        <f>ROUND(N(data!AC63), 0)</f>
        <v>0</v>
      </c>
      <c r="J28" s="198">
        <f>ROUND(N(data!AC64), 0)</f>
        <v>55460</v>
      </c>
      <c r="K28" s="198">
        <f>ROUND(N(data!AC65), 0)</f>
        <v>0</v>
      </c>
      <c r="L28" s="198">
        <f>ROUND(N(data!AC66), 0)</f>
        <v>1959</v>
      </c>
      <c r="M28" s="198">
        <f>ROUND(N(data!AC67), 0)</f>
        <v>2565</v>
      </c>
      <c r="N28" s="198">
        <f>ROUND(N(data!AC68), 0)</f>
        <v>0</v>
      </c>
      <c r="O28" s="198">
        <f>ROUND(N(data!AC69), 0)</f>
        <v>173147</v>
      </c>
      <c r="P28" s="198">
        <f>ROUND(N(data!AC70), 0)</f>
        <v>0</v>
      </c>
      <c r="Q28" s="198">
        <f>ROUND(N(data!AC71), 0)</f>
        <v>0</v>
      </c>
      <c r="R28" s="198">
        <f>ROUND(N(data!AC72), 0)</f>
        <v>1625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170826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696</v>
      </c>
      <c r="AD28" s="198">
        <f>ROUND(N(data!AC84), 0)</f>
        <v>0</v>
      </c>
      <c r="AE28" s="198">
        <f>ROUND(N(data!AC89), 0)</f>
        <v>1343802</v>
      </c>
      <c r="AF28" s="198">
        <f>ROUND(N(data!AC87), 0)</f>
        <v>324453</v>
      </c>
      <c r="AG28" s="198">
        <f>ROUND(N(data!AC90), 0)</f>
        <v>475</v>
      </c>
      <c r="AH28" s="198">
        <f>ROUND(N(data!AC91), 0)</f>
        <v>0</v>
      </c>
      <c r="AI28" s="198">
        <f>ROUND(N(data!AC92), 0)</f>
        <v>208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194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194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0</v>
      </c>
      <c r="F30" s="271">
        <f>ROUND(N(data!AE60), 2)</f>
        <v>9.99</v>
      </c>
      <c r="G30" s="198">
        <f>ROUND(N(data!AE61), 0)</f>
        <v>1060235</v>
      </c>
      <c r="H30" s="198">
        <f>ROUND(N(data!AE62), 0)</f>
        <v>165041</v>
      </c>
      <c r="I30" s="198">
        <f>ROUND(N(data!AE63), 0)</f>
        <v>0</v>
      </c>
      <c r="J30" s="198">
        <f>ROUND(N(data!AE64), 0)</f>
        <v>20405</v>
      </c>
      <c r="K30" s="198">
        <f>ROUND(N(data!AE65), 0)</f>
        <v>0</v>
      </c>
      <c r="L30" s="198">
        <f>ROUND(N(data!AE66), 0)</f>
        <v>1688</v>
      </c>
      <c r="M30" s="198">
        <f>ROUND(N(data!AE67), 0)</f>
        <v>1180</v>
      </c>
      <c r="N30" s="198">
        <f>ROUND(N(data!AE68), 0)</f>
        <v>0</v>
      </c>
      <c r="O30" s="198">
        <f>ROUND(N(data!AE69), 0)</f>
        <v>340304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336625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3679</v>
      </c>
      <c r="AD30" s="198">
        <f>ROUND(N(data!AE84), 0)</f>
        <v>24</v>
      </c>
      <c r="AE30" s="198">
        <f>ROUND(N(data!AE89), 0)</f>
        <v>2108779</v>
      </c>
      <c r="AF30" s="198">
        <f>ROUND(N(data!AE87), 0)</f>
        <v>263269</v>
      </c>
      <c r="AG30" s="198">
        <f>ROUND(N(data!AE90), 0)</f>
        <v>4712</v>
      </c>
      <c r="AH30" s="198">
        <f>ROUND(N(data!AE91), 0)</f>
        <v>0</v>
      </c>
      <c r="AI30" s="198">
        <f>ROUND(N(data!AE92), 0)</f>
        <v>2065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194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194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0</v>
      </c>
      <c r="F32" s="271">
        <f>ROUND(N(data!AG60), 2)</f>
        <v>14.95</v>
      </c>
      <c r="G32" s="198">
        <f>ROUND(N(data!AG61), 0)</f>
        <v>1456902</v>
      </c>
      <c r="H32" s="198">
        <f>ROUND(N(data!AG62), 0)</f>
        <v>116564</v>
      </c>
      <c r="I32" s="198">
        <f>ROUND(N(data!AG63), 0)</f>
        <v>1549974</v>
      </c>
      <c r="J32" s="198">
        <f>ROUND(N(data!AG64), 0)</f>
        <v>167982</v>
      </c>
      <c r="K32" s="198">
        <f>ROUND(N(data!AG65), 0)</f>
        <v>0</v>
      </c>
      <c r="L32" s="198">
        <f>ROUND(N(data!AG66), 0)</f>
        <v>57153</v>
      </c>
      <c r="M32" s="198">
        <f>ROUND(N(data!AG67), 0)</f>
        <v>28115</v>
      </c>
      <c r="N32" s="198">
        <f>ROUND(N(data!AG68), 0)</f>
        <v>0</v>
      </c>
      <c r="O32" s="198">
        <f>ROUND(N(data!AG69), 0)</f>
        <v>739678</v>
      </c>
      <c r="P32" s="198">
        <f>ROUND(N(data!AG70), 0)</f>
        <v>208</v>
      </c>
      <c r="Q32" s="198">
        <f>ROUND(N(data!AG71), 0)</f>
        <v>206492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2514</v>
      </c>
      <c r="X32" s="198">
        <f>ROUND(N(data!AG78), 0)</f>
        <v>462567</v>
      </c>
      <c r="Y32" s="198">
        <f>ROUND(N(data!AG79), 0)</f>
        <v>0</v>
      </c>
      <c r="Z32" s="198">
        <f>ROUND(N(data!AG80), 0)</f>
        <v>838</v>
      </c>
      <c r="AA32" s="198">
        <f>ROUND(N(data!AG81), 0)</f>
        <v>0</v>
      </c>
      <c r="AB32" s="198">
        <f>ROUND(N(data!AG82), 0)</f>
        <v>0</v>
      </c>
      <c r="AC32" s="198">
        <f>ROUND(N(data!AG83), 0)</f>
        <v>67059</v>
      </c>
      <c r="AD32" s="198">
        <f>ROUND(N(data!AG84), 0)</f>
        <v>0</v>
      </c>
      <c r="AE32" s="198">
        <f>ROUND(N(data!AG89), 0)</f>
        <v>10840964</v>
      </c>
      <c r="AF32" s="198">
        <f>ROUND(N(data!AG87), 0)</f>
        <v>200330</v>
      </c>
      <c r="AG32" s="198">
        <f>ROUND(N(data!AG90), 0)</f>
        <v>1487</v>
      </c>
      <c r="AH32" s="198">
        <f>ROUND(N(data!AG91), 0)</f>
        <v>0</v>
      </c>
      <c r="AI32" s="198">
        <f>ROUND(N(data!AG92), 0)</f>
        <v>652</v>
      </c>
      <c r="AJ32" s="198">
        <f>ROUND(N(data!AG93), 0)</f>
        <v>0</v>
      </c>
      <c r="AK32" s="271">
        <f>ROUND(N(data!AG94), 2)</f>
        <v>7.49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194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194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194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0</v>
      </c>
      <c r="F35" s="271">
        <f>ROUND(N(data!AJ60), 2)</f>
        <v>0.34</v>
      </c>
      <c r="G35" s="198">
        <f>ROUND(N(data!AJ61), 0)</f>
        <v>44908</v>
      </c>
      <c r="H35" s="198">
        <f>ROUND(N(data!AJ62), 0)</f>
        <v>0</v>
      </c>
      <c r="I35" s="198">
        <f>ROUND(N(data!AJ63), 0)</f>
        <v>0</v>
      </c>
      <c r="J35" s="198">
        <f>ROUND(N(data!AJ64), 0)</f>
        <v>5977</v>
      </c>
      <c r="K35" s="198">
        <f>ROUND(N(data!AJ65), 0)</f>
        <v>0</v>
      </c>
      <c r="L35" s="198">
        <f>ROUND(N(data!AJ66), 0)</f>
        <v>159</v>
      </c>
      <c r="M35" s="198">
        <f>ROUND(N(data!AJ67), 0)</f>
        <v>450</v>
      </c>
      <c r="N35" s="198">
        <f>ROUND(N(data!AJ68), 0)</f>
        <v>0</v>
      </c>
      <c r="O35" s="198">
        <f>ROUND(N(data!AJ69), 0)</f>
        <v>141604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127346</v>
      </c>
      <c r="X35" s="198">
        <f>ROUND(N(data!AJ78), 0)</f>
        <v>14258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641045</v>
      </c>
      <c r="AF35" s="198">
        <f>ROUND(N(data!AJ87), 0)</f>
        <v>9735</v>
      </c>
      <c r="AG35" s="198">
        <f>ROUND(N(data!AJ90), 0)</f>
        <v>271</v>
      </c>
      <c r="AH35" s="198">
        <f>ROUND(N(data!AJ91), 0)</f>
        <v>0</v>
      </c>
      <c r="AI35" s="198">
        <f>ROUND(N(data!AJ92), 0)</f>
        <v>119</v>
      </c>
      <c r="AJ35" s="198">
        <f>ROUND(N(data!AJ93), 0)</f>
        <v>0</v>
      </c>
      <c r="AK35" s="271">
        <f>ROUND(N(data!AJ94), 2)</f>
        <v>0.34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194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194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271</v>
      </c>
      <c r="AH37" s="198">
        <f>ROUND(N(data!AL91), 0)</f>
        <v>0</v>
      </c>
      <c r="AI37" s="198">
        <f>ROUND(N(data!AL92), 0)</f>
        <v>119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194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194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194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194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194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194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194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194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194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194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194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194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194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0</v>
      </c>
      <c r="F50" s="271">
        <f>ROUND(N(data!AY60), 2)</f>
        <v>4.72</v>
      </c>
      <c r="G50" s="198">
        <f>ROUND(N(data!AY61), 0)</f>
        <v>245250</v>
      </c>
      <c r="H50" s="198">
        <f>ROUND(N(data!AY62), 0)</f>
        <v>20505</v>
      </c>
      <c r="I50" s="198">
        <f>ROUND(N(data!AY63), 0)</f>
        <v>0</v>
      </c>
      <c r="J50" s="198">
        <f>ROUND(N(data!AY64), 0)</f>
        <v>21123</v>
      </c>
      <c r="K50" s="198">
        <f>ROUND(N(data!AY65), 0)</f>
        <v>0</v>
      </c>
      <c r="L50" s="198">
        <f>ROUND(N(data!AY66), 0)</f>
        <v>182902</v>
      </c>
      <c r="M50" s="198">
        <f>ROUND(N(data!AY67), 0)</f>
        <v>3684</v>
      </c>
      <c r="N50" s="198">
        <f>ROUND(N(data!AY68), 0)</f>
        <v>0</v>
      </c>
      <c r="O50" s="198">
        <f>ROUND(N(data!AY69), 0)</f>
        <v>89720</v>
      </c>
      <c r="P50" s="198">
        <f>ROUND(N(data!AY70), 0)</f>
        <v>0</v>
      </c>
      <c r="Q50" s="198">
        <f>ROUND(N(data!AY71), 0)</f>
        <v>8895</v>
      </c>
      <c r="R50" s="198">
        <f>ROUND(N(data!AY72), 0)</f>
        <v>70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2888</v>
      </c>
      <c r="X50" s="198">
        <f>ROUND(N(data!AY78), 0)</f>
        <v>77867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47240</v>
      </c>
      <c r="AE50" s="198">
        <f>ROUND(N(data!AY89), 0)</f>
        <v>0</v>
      </c>
      <c r="AF50" s="198">
        <f>ROUND(N(data!AY87), 0)</f>
        <v>0</v>
      </c>
      <c r="AG50" s="198">
        <f>ROUND(N(data!AY90), 0)</f>
        <v>1873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194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194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424</v>
      </c>
      <c r="K52" s="198">
        <f>ROUND(N(data!BA65), 0)</f>
        <v>0</v>
      </c>
      <c r="L52" s="198">
        <f>ROUND(N(data!BA66), 0)</f>
        <v>24494</v>
      </c>
      <c r="M52" s="198">
        <f>ROUND(N(data!BA67), 0)</f>
        <v>0</v>
      </c>
      <c r="N52" s="198">
        <f>ROUND(N(data!BA68), 0)</f>
        <v>0</v>
      </c>
      <c r="O52" s="198">
        <f>ROUND(N(data!BA69), 0)</f>
        <v>61986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61528</v>
      </c>
      <c r="U52" s="198">
        <f>ROUND(N(data!BA75), 0)</f>
        <v>0</v>
      </c>
      <c r="V52" s="198">
        <f>ROUND(N(data!BA76), 0)</f>
        <v>0</v>
      </c>
      <c r="W52" s="198">
        <f>ROUND(N(data!BA77), 0)</f>
        <v>458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194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1.1100000000000001</v>
      </c>
      <c r="G53" s="198">
        <f>ROUND(N(data!BB61), 0)</f>
        <v>100254</v>
      </c>
      <c r="H53" s="198">
        <f>ROUND(N(data!BB62), 0)</f>
        <v>7702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9198</v>
      </c>
      <c r="M53" s="198">
        <f>ROUND(N(data!BB67), 0)</f>
        <v>0</v>
      </c>
      <c r="N53" s="198">
        <f>ROUND(N(data!BB68), 0)</f>
        <v>0</v>
      </c>
      <c r="O53" s="198">
        <f>ROUND(N(data!BB69), 0)</f>
        <v>31831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31831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65</v>
      </c>
      <c r="AH53" s="198">
        <f>ROUND(N(data!BB91), 0)</f>
        <v>0</v>
      </c>
      <c r="AI53" s="198">
        <f>ROUND(N(data!BB92), 0)</f>
        <v>28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194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194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-76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194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0</v>
      </c>
      <c r="F56" s="271">
        <f>ROUND(N(data!BE60), 2)</f>
        <v>9.83</v>
      </c>
      <c r="G56" s="198">
        <f>ROUND(N(data!BE61), 0)</f>
        <v>568035</v>
      </c>
      <c r="H56" s="198">
        <f>ROUND(N(data!BE62), 0)</f>
        <v>56850</v>
      </c>
      <c r="I56" s="198">
        <f>ROUND(N(data!BE63), 0)</f>
        <v>150</v>
      </c>
      <c r="J56" s="198">
        <f>ROUND(N(data!BE64), 0)</f>
        <v>55974</v>
      </c>
      <c r="K56" s="198">
        <f>ROUND(N(data!BE65), 0)</f>
        <v>0</v>
      </c>
      <c r="L56" s="198">
        <f>ROUND(N(data!BE66), 0)</f>
        <v>73439</v>
      </c>
      <c r="M56" s="198">
        <f>ROUND(N(data!BE67), 0)</f>
        <v>34214</v>
      </c>
      <c r="N56" s="198">
        <f>ROUND(N(data!BE68), 0)</f>
        <v>0</v>
      </c>
      <c r="O56" s="198">
        <f>ROUND(N(data!BE69), 0)</f>
        <v>588878</v>
      </c>
      <c r="P56" s="198">
        <f>ROUND(N(data!BE70), 0)</f>
        <v>0</v>
      </c>
      <c r="Q56" s="198">
        <f>ROUND(N(data!BE71), 0)</f>
        <v>0</v>
      </c>
      <c r="R56" s="198">
        <f>ROUND(N(data!BE72), 0)</f>
        <v>620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137209</v>
      </c>
      <c r="X56" s="198">
        <f>ROUND(N(data!BE78), 0)</f>
        <v>180351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271785</v>
      </c>
      <c r="AC56" s="198">
        <f>ROUND(N(data!BE83), 0)</f>
        <v>-1087</v>
      </c>
      <c r="AD56" s="198">
        <f>ROUND(N(data!BE84), 0)</f>
        <v>313</v>
      </c>
      <c r="AE56" s="198">
        <f>ROUND(N(data!BE89), 0)</f>
        <v>0</v>
      </c>
      <c r="AF56" s="198">
        <f>ROUND(N(data!BE87), 0)</f>
        <v>0</v>
      </c>
      <c r="AG56" s="198">
        <f>ROUND(N(data!BE90), 0)</f>
        <v>3941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194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194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620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-95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715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194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4015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723</v>
      </c>
      <c r="AH59" s="198">
        <f>ROUND(N(data!BH91), 0)</f>
        <v>0</v>
      </c>
      <c r="AI59" s="198">
        <f>ROUND(N(data!BH92), 0)</f>
        <v>317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194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194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194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194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470</v>
      </c>
      <c r="AH63" s="198">
        <f>ROUND(N(data!BL91), 0)</f>
        <v>0</v>
      </c>
      <c r="AI63" s="198">
        <f>ROUND(N(data!BL92), 0)</f>
        <v>206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194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194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1.52</v>
      </c>
      <c r="G65" s="198">
        <f>ROUND(N(data!BN61), 0)</f>
        <v>164327</v>
      </c>
      <c r="H65" s="198">
        <f>ROUND(N(data!BN62), 0)</f>
        <v>14945</v>
      </c>
      <c r="I65" s="198">
        <f>ROUND(N(data!BN63), 0)</f>
        <v>6290</v>
      </c>
      <c r="J65" s="198">
        <f>ROUND(N(data!BN64), 0)</f>
        <v>2442</v>
      </c>
      <c r="K65" s="198">
        <f>ROUND(N(data!BN65), 0)</f>
        <v>0</v>
      </c>
      <c r="L65" s="198">
        <f>ROUND(N(data!BN66), 0)</f>
        <v>23590</v>
      </c>
      <c r="M65" s="198">
        <f>ROUND(N(data!BN67), 0)</f>
        <v>62145</v>
      </c>
      <c r="N65" s="198">
        <f>ROUND(N(data!BN68), 0)</f>
        <v>569</v>
      </c>
      <c r="O65" s="198">
        <f>ROUND(N(data!BN69), 0)</f>
        <v>129442</v>
      </c>
      <c r="P65" s="198">
        <f>ROUND(N(data!BN70), 0)</f>
        <v>0</v>
      </c>
      <c r="Q65" s="198">
        <f>ROUND(N(data!BN71), 0)</f>
        <v>0</v>
      </c>
      <c r="R65" s="198">
        <f>ROUND(N(data!BN72), 0)</f>
        <v>27723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52174</v>
      </c>
      <c r="Y65" s="198">
        <f>ROUND(N(data!BN79), 0)</f>
        <v>0</v>
      </c>
      <c r="Z65" s="198">
        <f>ROUND(N(data!BN80), 0)</f>
        <v>2000</v>
      </c>
      <c r="AA65" s="198">
        <f>ROUND(N(data!BN81), 0)</f>
        <v>131827</v>
      </c>
      <c r="AB65" s="198">
        <f>ROUND(N(data!BN82), 0)</f>
        <v>0</v>
      </c>
      <c r="AC65" s="198">
        <f>ROUND(N(data!BN83), 0)</f>
        <v>-84282</v>
      </c>
      <c r="AD65" s="198">
        <f>ROUND(N(data!BN84), 0)</f>
        <v>-2018</v>
      </c>
      <c r="AE65" s="198">
        <f>ROUND(N(data!BN89), 0)</f>
        <v>0</v>
      </c>
      <c r="AF65" s="198">
        <f>ROUND(N(data!BN87), 0)</f>
        <v>0</v>
      </c>
      <c r="AG65" s="198">
        <f>ROUND(N(data!BN90), 0)</f>
        <v>1495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194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1777446</v>
      </c>
      <c r="I66" s="198">
        <f>ROUND(N(data!BO63), 0)</f>
        <v>0</v>
      </c>
      <c r="J66" s="198">
        <f>ROUND(N(data!BO64), 0)</f>
        <v>5442</v>
      </c>
      <c r="K66" s="198">
        <f>ROUND(N(data!BO65), 0)</f>
        <v>0</v>
      </c>
      <c r="L66" s="198">
        <f>ROUND(N(data!BO66), 0)</f>
        <v>817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194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194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194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194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73</v>
      </c>
      <c r="M70" s="198">
        <f>ROUND(N(data!BS67), 0)</f>
        <v>0</v>
      </c>
      <c r="N70" s="198">
        <f>ROUND(N(data!BS68), 0)</f>
        <v>0</v>
      </c>
      <c r="O70" s="198">
        <f>ROUND(N(data!BS69), 0)</f>
        <v>1950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1950</v>
      </c>
      <c r="AD70" s="198">
        <f>ROUND(N(data!BS84), 0)</f>
        <v>-613</v>
      </c>
      <c r="AE70" s="198">
        <f>ROUND(N(data!BS89), 0)</f>
        <v>0</v>
      </c>
      <c r="AF70" s="198">
        <f>ROUND(N(data!BS87), 0)</f>
        <v>0</v>
      </c>
      <c r="AG70" s="198">
        <f>ROUND(N(data!BS90), 0)</f>
        <v>124</v>
      </c>
      <c r="AH70" s="198">
        <f>ROUND(N(data!BS91), 0)</f>
        <v>0</v>
      </c>
      <c r="AI70" s="198">
        <f>ROUND(N(data!BS92), 0)</f>
        <v>54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194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2.46</v>
      </c>
      <c r="G71" s="198">
        <f>ROUND(N(data!BT61), 0)</f>
        <v>178694</v>
      </c>
      <c r="H71" s="198">
        <f>ROUND(N(data!BT62), 0)</f>
        <v>21534</v>
      </c>
      <c r="I71" s="198">
        <f>ROUND(N(data!BT63), 0)</f>
        <v>0</v>
      </c>
      <c r="J71" s="198">
        <f>ROUND(N(data!BT64), 0)</f>
        <v>1471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60153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56735</v>
      </c>
      <c r="Y71" s="198">
        <f>ROUND(N(data!BT79), 0)</f>
        <v>0</v>
      </c>
      <c r="Z71" s="198">
        <f>ROUND(N(data!BT80), 0)</f>
        <v>175</v>
      </c>
      <c r="AA71" s="198">
        <f>ROUND(N(data!BT81), 0)</f>
        <v>0</v>
      </c>
      <c r="AB71" s="198">
        <f>ROUND(N(data!BT82), 0)</f>
        <v>665</v>
      </c>
      <c r="AC71" s="198">
        <f>ROUND(N(data!BT83), 0)</f>
        <v>2578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992</v>
      </c>
      <c r="AH71" s="198">
        <f>ROUND(N(data!BT91), 0)</f>
        <v>0</v>
      </c>
      <c r="AI71" s="198">
        <f>ROUND(N(data!BT92), 0)</f>
        <v>435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194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194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194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464346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194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194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5.87</v>
      </c>
      <c r="G76" s="198">
        <f>ROUND(N(data!BY61), 0)</f>
        <v>849086</v>
      </c>
      <c r="H76" s="198">
        <f>ROUND(N(data!BY62), 0)</f>
        <v>94805</v>
      </c>
      <c r="I76" s="198">
        <f>ROUND(N(data!BY63), 0)</f>
        <v>2400</v>
      </c>
      <c r="J76" s="198">
        <f>ROUND(N(data!BY64), 0)</f>
        <v>1383</v>
      </c>
      <c r="K76" s="198">
        <f>ROUND(N(data!BY65), 0)</f>
        <v>0</v>
      </c>
      <c r="L76" s="198">
        <f>ROUND(N(data!BY66), 0)</f>
        <v>334231</v>
      </c>
      <c r="M76" s="198">
        <f>ROUND(N(data!BY67), 0)</f>
        <v>19674</v>
      </c>
      <c r="N76" s="198">
        <f>ROUND(N(data!BY68), 0)</f>
        <v>0</v>
      </c>
      <c r="O76" s="198">
        <f>ROUND(N(data!BY69), 0)</f>
        <v>249120</v>
      </c>
      <c r="P76" s="198">
        <f>ROUND(N(data!BY70), 0)</f>
        <v>0</v>
      </c>
      <c r="Q76" s="198">
        <f>ROUND(N(data!BY71), 0)</f>
        <v>-28574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5381</v>
      </c>
      <c r="X76" s="198">
        <f>ROUND(N(data!BY78), 0)</f>
        <v>269585</v>
      </c>
      <c r="Y76" s="198">
        <f>ROUND(N(data!BY79), 0)</f>
        <v>0</v>
      </c>
      <c r="Z76" s="198">
        <f>ROUND(N(data!BY80), 0)</f>
        <v>685</v>
      </c>
      <c r="AA76" s="198">
        <f>ROUND(N(data!BY81), 0)</f>
        <v>350</v>
      </c>
      <c r="AB76" s="198">
        <f>ROUND(N(data!BY82), 0)</f>
        <v>1377</v>
      </c>
      <c r="AC76" s="198">
        <f>ROUND(N(data!BY83), 0)</f>
        <v>316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737</v>
      </c>
      <c r="AH76" s="198">
        <f>ROUND(N(data!BY91), 0)</f>
        <v>0</v>
      </c>
      <c r="AI76" s="198">
        <f>ROUND(N(data!BY92), 0)</f>
        <v>323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194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194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1.1399999999999999</v>
      </c>
      <c r="G78" s="198">
        <f>ROUND(N(data!CA61), 0)</f>
        <v>128627</v>
      </c>
      <c r="H78" s="198">
        <f>ROUND(N(data!CA62), 0)</f>
        <v>10624</v>
      </c>
      <c r="I78" s="198">
        <f>ROUND(N(data!CA63), 0)</f>
        <v>0</v>
      </c>
      <c r="J78" s="198">
        <f>ROUND(N(data!CA64), 0)</f>
        <v>1215</v>
      </c>
      <c r="K78" s="198">
        <f>ROUND(N(data!CA65), 0)</f>
        <v>0</v>
      </c>
      <c r="L78" s="198">
        <f>ROUND(N(data!CA66), 0)</f>
        <v>12318</v>
      </c>
      <c r="M78" s="198">
        <f>ROUND(N(data!CA67), 0)</f>
        <v>0</v>
      </c>
      <c r="N78" s="198">
        <f>ROUND(N(data!CA68), 0)</f>
        <v>0</v>
      </c>
      <c r="O78" s="198">
        <f>ROUND(N(data!CA69), 0)</f>
        <v>41331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40839</v>
      </c>
      <c r="Y78" s="198">
        <f>ROUND(N(data!CA79), 0)</f>
        <v>0</v>
      </c>
      <c r="Z78" s="198">
        <f>ROUND(N(data!CA80), 0)</f>
        <v>492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194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194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43431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536402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314054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222348</v>
      </c>
      <c r="AB80" s="198">
        <f>ROUND(N(data!CC82), 0)</f>
        <v>0</v>
      </c>
      <c r="AC80" s="198">
        <f>ROUND(N(data!CC83), 0)</f>
        <v>0</v>
      </c>
      <c r="AD80" s="198">
        <f>ROUND(N(data!CC84), 0)</f>
        <v>35</v>
      </c>
      <c r="AE80" s="198">
        <f>ROUND(N(data!CC89), 0)</f>
        <v>0</v>
      </c>
      <c r="AF80" s="198">
        <f>ROUND(N(data!CC87), 0)</f>
        <v>0</v>
      </c>
      <c r="AG80" s="198">
        <f>ROUND(N(data!CC90), 0)</f>
        <v>76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PROVIDENCE ST JOSEPH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H-194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500 E WEBSTER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500 E WEBSTER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Chewelah,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19"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194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3313507</v>
      </c>
      <c r="C17" s="228">
        <f>data!E85</f>
        <v>2618838</v>
      </c>
      <c r="D17" s="228">
        <f>ROUND(N('Prior Year'!E59), 0)</f>
        <v>1892</v>
      </c>
      <c r="E17" s="1">
        <f>data!E59</f>
        <v>1734</v>
      </c>
      <c r="F17" s="205">
        <f t="shared" si="0"/>
        <v>1751.3250528541225</v>
      </c>
      <c r="G17" s="205">
        <f t="shared" si="1"/>
        <v>1510.2871972318339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5066</v>
      </c>
      <c r="C23" s="228">
        <f>data!K85</f>
        <v>3758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53</v>
      </c>
      <c r="C27" s="228">
        <f>data!O85</f>
        <v>34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109128</v>
      </c>
      <c r="C28" s="228">
        <f>data!P85</f>
        <v>67068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-53555</v>
      </c>
      <c r="C31" s="228">
        <f>data!S85</f>
        <v>-54663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164133</v>
      </c>
      <c r="C32" s="228">
        <f>data!T85</f>
        <v>150721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1575176</v>
      </c>
      <c r="C33" s="228">
        <f>data!U85</f>
        <v>1421913.42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1928006</v>
      </c>
      <c r="C37" s="228">
        <f>data!Y85</f>
        <v>1792349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2021861</v>
      </c>
      <c r="C40" s="228">
        <f>data!AB85</f>
        <v>1610461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1032776</v>
      </c>
      <c r="C41" s="228">
        <f>data!AC85</f>
        <v>832216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2280985</v>
      </c>
      <c r="C43" s="228">
        <f>data!AE85</f>
        <v>1588829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4644171</v>
      </c>
      <c r="C45" s="228">
        <f>data!AG85</f>
        <v>4116368.37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108062</v>
      </c>
      <c r="C48" s="228">
        <f>data!AJ85</f>
        <v>193098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0</v>
      </c>
      <c r="C60" s="228">
        <f>data!AV85</f>
        <v>0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577120</v>
      </c>
      <c r="C63" s="228">
        <f>data!AY85</f>
        <v>515944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122472</v>
      </c>
      <c r="C65" s="228">
        <f>data!BA85</f>
        <v>86904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178043</v>
      </c>
      <c r="C66" s="228">
        <f>data!BB85</f>
        <v>148985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485</v>
      </c>
      <c r="C68" s="228">
        <f>data!BD85</f>
        <v>-76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1576370</v>
      </c>
      <c r="C69" s="228">
        <f>data!BE85</f>
        <v>1377227</v>
      </c>
      <c r="D69" s="228">
        <f>ROUND(N('Prior Year'!BE59), 0)</f>
        <v>29626</v>
      </c>
      <c r="E69" s="1">
        <f>data!BE59</f>
        <v>0</v>
      </c>
      <c r="F69" s="205">
        <f>IF(B69=0,"",IF(D69=0,"",B69/D69))</f>
        <v>53.209005603186391</v>
      </c>
      <c r="G69" s="205" t="str">
        <f t="shared" si="4"/>
        <v/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0</v>
      </c>
      <c r="C70" s="228">
        <f>data!BF85</f>
        <v>0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1274</v>
      </c>
      <c r="C71" s="228">
        <f>data!BG85</f>
        <v>620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26505</v>
      </c>
      <c r="C72" s="228">
        <f>data!BH85</f>
        <v>4015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83</v>
      </c>
      <c r="C74" s="228">
        <f>data!BJ85</f>
        <v>0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0</v>
      </c>
      <c r="C75" s="228">
        <f>data!BK85</f>
        <v>0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404</v>
      </c>
      <c r="C76" s="228">
        <f>data!BL85</f>
        <v>0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615940</v>
      </c>
      <c r="C78" s="228">
        <f>data!BN85</f>
        <v>405768.04000000004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6597</v>
      </c>
      <c r="C79" s="228">
        <f>data!BO85</f>
        <v>1783705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0</v>
      </c>
      <c r="C80" s="228">
        <f>data!BP85</f>
        <v>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0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1627</v>
      </c>
      <c r="C83" s="228">
        <f>data!BS85</f>
        <v>2636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299199</v>
      </c>
      <c r="C84" s="228">
        <f>data!BT85</f>
        <v>261852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0</v>
      </c>
      <c r="C86" s="228">
        <f>data!BV85</f>
        <v>0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458710</v>
      </c>
      <c r="C87" s="228">
        <f>data!BW85</f>
        <v>464345.72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1932123</v>
      </c>
      <c r="C89" s="228">
        <f>data!BY85</f>
        <v>1550699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251130</v>
      </c>
      <c r="C91" s="228">
        <f>data!CA85</f>
        <v>194115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52075</v>
      </c>
      <c r="C93" s="228">
        <f>data!CC85</f>
        <v>579798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G7" sqref="G7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-2571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823</v>
      </c>
      <c r="B15" s="267"/>
      <c r="C15" s="267"/>
      <c r="D15" s="267"/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18361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825</v>
      </c>
      <c r="B29" s="267"/>
      <c r="C29" s="267"/>
      <c r="D29" s="267"/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H-194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PROVIDENCE ST JOSEPH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Stevens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ROBERT CAMPBELL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Melissa Damm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GARY LIVINGSTON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(425) 254-5315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(425) 687-3674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311</v>
      </c>
      <c r="G23" s="67">
        <f>data!D127</f>
        <v>1736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15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15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25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PROVIDENCE ST JOSEPH HOSPITAL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168</v>
      </c>
      <c r="C7" s="127">
        <f>data!B155</f>
        <v>937</v>
      </c>
      <c r="D7" s="127">
        <f>data!B156</f>
        <v>18056</v>
      </c>
      <c r="E7" s="127">
        <f>data!B157</f>
        <v>3426183</v>
      </c>
      <c r="F7" s="127">
        <f>data!B158</f>
        <v>21011111</v>
      </c>
      <c r="G7" s="127">
        <f>data!B157+data!B158</f>
        <v>24437294</v>
      </c>
    </row>
    <row r="8" spans="1:7" ht="20.100000000000001" customHeight="1" x14ac:dyDescent="0.25">
      <c r="A8" s="63" t="s">
        <v>354</v>
      </c>
      <c r="B8" s="127">
        <f>data!C154</f>
        <v>72</v>
      </c>
      <c r="C8" s="127">
        <f>data!C155</f>
        <v>399</v>
      </c>
      <c r="D8" s="127">
        <f>data!C156</f>
        <v>7692</v>
      </c>
      <c r="E8" s="127">
        <f>data!C157</f>
        <v>1159009</v>
      </c>
      <c r="F8" s="127">
        <f>data!C158</f>
        <v>9251022</v>
      </c>
      <c r="G8" s="127">
        <f>data!C157+data!C158</f>
        <v>10410031</v>
      </c>
    </row>
    <row r="9" spans="1:7" ht="20.100000000000001" customHeight="1" x14ac:dyDescent="0.25">
      <c r="A9" s="63" t="s">
        <v>858</v>
      </c>
      <c r="B9" s="127">
        <f>data!D154</f>
        <v>72</v>
      </c>
      <c r="C9" s="127">
        <f>data!D155</f>
        <v>399</v>
      </c>
      <c r="D9" s="127">
        <f>data!D156</f>
        <v>7694</v>
      </c>
      <c r="E9" s="127">
        <f>data!D157</f>
        <v>580808</v>
      </c>
      <c r="F9" s="127">
        <f>data!D158</f>
        <v>9832423</v>
      </c>
      <c r="G9" s="127">
        <f>data!D157+data!D158</f>
        <v>10413231</v>
      </c>
    </row>
    <row r="10" spans="1:7" ht="20.100000000000001" customHeight="1" x14ac:dyDescent="0.25">
      <c r="A10" s="78" t="s">
        <v>229</v>
      </c>
      <c r="B10" s="127">
        <f>data!E154</f>
        <v>312</v>
      </c>
      <c r="C10" s="127">
        <f>data!E155</f>
        <v>1735</v>
      </c>
      <c r="D10" s="127">
        <f>data!E156</f>
        <v>33442</v>
      </c>
      <c r="E10" s="127">
        <f>data!E157</f>
        <v>5166000</v>
      </c>
      <c r="F10" s="127">
        <f>data!E158</f>
        <v>40094556</v>
      </c>
      <c r="G10" s="127">
        <f>E10+F10</f>
        <v>45260556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PROVIDENCE ST JOSEPH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634726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174291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1272942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513128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165446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2760533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106999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106999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314054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314054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163732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222348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386080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1938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136243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138181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PROVIDENCE ST JOSEPH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164422</v>
      </c>
      <c r="D7" s="67">
        <f>data!C211</f>
        <v>0</v>
      </c>
      <c r="E7" s="67">
        <f>data!D211</f>
        <v>0</v>
      </c>
      <c r="F7" s="67">
        <f>data!E211</f>
        <v>164422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274692</v>
      </c>
      <c r="D8" s="67">
        <f>data!C212</f>
        <v>0</v>
      </c>
      <c r="E8" s="67">
        <f>data!D212</f>
        <v>0</v>
      </c>
      <c r="F8" s="67">
        <f>data!E212</f>
        <v>274692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5808868</v>
      </c>
      <c r="D9" s="67">
        <f>data!C213</f>
        <v>77509</v>
      </c>
      <c r="E9" s="67">
        <f>data!D213</f>
        <v>0</v>
      </c>
      <c r="F9" s="67">
        <f>data!E213</f>
        <v>5886377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2102471</v>
      </c>
      <c r="D11" s="67">
        <f>data!C215</f>
        <v>0</v>
      </c>
      <c r="E11" s="67">
        <f>data!D215</f>
        <v>0</v>
      </c>
      <c r="F11" s="67">
        <f>data!E215</f>
        <v>2102471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7277658</v>
      </c>
      <c r="D12" s="67">
        <f>data!C216</f>
        <v>60124</v>
      </c>
      <c r="E12" s="67">
        <f>data!D216</f>
        <v>0</v>
      </c>
      <c r="F12" s="67">
        <f>data!E216</f>
        <v>7337782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58860</v>
      </c>
      <c r="D15" s="67">
        <f>data!C219</f>
        <v>62246</v>
      </c>
      <c r="E15" s="67">
        <f>data!D219</f>
        <v>0</v>
      </c>
      <c r="F15" s="67">
        <f>data!E219</f>
        <v>121106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15686971</v>
      </c>
      <c r="D16" s="67">
        <f>data!C220</f>
        <v>199879</v>
      </c>
      <c r="E16" s="67">
        <f>data!D220</f>
        <v>0</v>
      </c>
      <c r="F16" s="67">
        <f>data!E220</f>
        <v>15886850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268278</v>
      </c>
      <c r="D24" s="67">
        <f>data!C225</f>
        <v>3498</v>
      </c>
      <c r="E24" s="67">
        <f>data!D225</f>
        <v>0</v>
      </c>
      <c r="F24" s="67">
        <f>data!E225</f>
        <v>271776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5119408</v>
      </c>
      <c r="D25" s="67">
        <f>data!C226</f>
        <v>98801</v>
      </c>
      <c r="E25" s="67">
        <f>data!D226</f>
        <v>0</v>
      </c>
      <c r="F25" s="67">
        <f>data!E226</f>
        <v>5218209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2099924</v>
      </c>
      <c r="D27" s="67">
        <f>data!C228</f>
        <v>1053</v>
      </c>
      <c r="E27" s="67">
        <f>data!D228</f>
        <v>0</v>
      </c>
      <c r="F27" s="67">
        <f>data!E228</f>
        <v>2100977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6650291</v>
      </c>
      <c r="D28" s="67">
        <f>data!C229</f>
        <v>192919</v>
      </c>
      <c r="E28" s="67">
        <f>data!D229</f>
        <v>0</v>
      </c>
      <c r="F28" s="67">
        <f>data!E229</f>
        <v>6843210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14137901</v>
      </c>
      <c r="D32" s="67">
        <f>data!C233</f>
        <v>296271</v>
      </c>
      <c r="E32" s="67">
        <f>data!D233</f>
        <v>0</v>
      </c>
      <c r="F32" s="67">
        <f>data!E233</f>
        <v>14434172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PROVIDENCE ST JOSEPH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875227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12346497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4933807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253365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791724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1322706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-64918.880000000034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19583180.120000001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208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239602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800902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1040504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2025-05-01T17:51:50Z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