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4973EE78-52CF-4FBC-9AEF-DBCB1C0ABD81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414" i="24"/>
  <c r="C407" i="24"/>
  <c r="C408" i="24"/>
  <c r="C409" i="24"/>
  <c r="C410" i="24"/>
  <c r="C411" i="24"/>
  <c r="C412" i="24"/>
  <c r="C413" i="24"/>
  <c r="C404" i="24"/>
  <c r="C405" i="24"/>
  <c r="C406" i="24"/>
  <c r="C403" i="24"/>
  <c r="C402" i="24"/>
  <c r="C401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E275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6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7" i="7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5" i="15" s="1"/>
  <c r="I65" i="15" s="1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E58" i="15"/>
  <c r="D58" i="15"/>
  <c r="B58" i="15"/>
  <c r="F58" i="15" s="1"/>
  <c r="E57" i="15"/>
  <c r="D57" i="15"/>
  <c r="B57" i="15"/>
  <c r="H57" i="15" s="1"/>
  <c r="I57" i="15" s="1"/>
  <c r="E56" i="15"/>
  <c r="D56" i="15"/>
  <c r="B56" i="15"/>
  <c r="H56" i="15" s="1"/>
  <c r="I56" i="15" s="1"/>
  <c r="F55" i="15"/>
  <c r="E55" i="15"/>
  <c r="D55" i="15"/>
  <c r="B55" i="15"/>
  <c r="H55" i="15" s="1"/>
  <c r="I55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E50" i="15"/>
  <c r="D50" i="15"/>
  <c r="B50" i="15"/>
  <c r="F50" i="15" s="1"/>
  <c r="E49" i="15"/>
  <c r="D49" i="15"/>
  <c r="B49" i="15"/>
  <c r="F49" i="15" s="1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F44" i="15" s="1"/>
  <c r="E43" i="15"/>
  <c r="D43" i="15"/>
  <c r="B43" i="15"/>
  <c r="H43" i="15" s="1"/>
  <c r="I43" i="15" s="1"/>
  <c r="H42" i="15"/>
  <c r="I42" i="15" s="1"/>
  <c r="E42" i="15"/>
  <c r="D42" i="15"/>
  <c r="B42" i="15"/>
  <c r="F42" i="15" s="1"/>
  <c r="E41" i="15"/>
  <c r="D41" i="15"/>
  <c r="B41" i="15"/>
  <c r="I40" i="15"/>
  <c r="B40" i="15"/>
  <c r="E39" i="15"/>
  <c r="D39" i="15"/>
  <c r="B39" i="15"/>
  <c r="F39" i="15" s="1"/>
  <c r="E38" i="15"/>
  <c r="D38" i="15"/>
  <c r="B38" i="15"/>
  <c r="F38" i="15" s="1"/>
  <c r="E37" i="15"/>
  <c r="D37" i="15"/>
  <c r="F37" i="15" s="1"/>
  <c r="B37" i="15"/>
  <c r="E36" i="15"/>
  <c r="D36" i="15"/>
  <c r="B36" i="15"/>
  <c r="E35" i="15"/>
  <c r="D35" i="15"/>
  <c r="B35" i="15"/>
  <c r="F35" i="15" s="1"/>
  <c r="H34" i="15"/>
  <c r="I34" i="15" s="1"/>
  <c r="F34" i="15"/>
  <c r="E34" i="15"/>
  <c r="D34" i="15"/>
  <c r="B34" i="15"/>
  <c r="E33" i="15"/>
  <c r="D33" i="15"/>
  <c r="B33" i="15"/>
  <c r="H33" i="15" s="1"/>
  <c r="I33" i="15" s="1"/>
  <c r="I32" i="15"/>
  <c r="B32" i="15"/>
  <c r="I31" i="15"/>
  <c r="B31" i="15"/>
  <c r="E30" i="15"/>
  <c r="D30" i="15"/>
  <c r="B30" i="15"/>
  <c r="E29" i="15"/>
  <c r="D29" i="15"/>
  <c r="B29" i="15"/>
  <c r="F29" i="15" s="1"/>
  <c r="E28" i="15"/>
  <c r="D28" i="15"/>
  <c r="B28" i="15"/>
  <c r="F28" i="15" s="1"/>
  <c r="E27" i="15"/>
  <c r="D27" i="15"/>
  <c r="B27" i="15"/>
  <c r="E26" i="15"/>
  <c r="D26" i="15"/>
  <c r="B26" i="15"/>
  <c r="F26" i="15" s="1"/>
  <c r="E25" i="15"/>
  <c r="D25" i="15"/>
  <c r="B25" i="15"/>
  <c r="F25" i="15" s="1"/>
  <c r="E24" i="15"/>
  <c r="D24" i="15"/>
  <c r="B24" i="15"/>
  <c r="E23" i="15"/>
  <c r="D23" i="15"/>
  <c r="B23" i="15"/>
  <c r="H23" i="15" s="1"/>
  <c r="I23" i="15" s="1"/>
  <c r="F22" i="15"/>
  <c r="E22" i="15"/>
  <c r="D22" i="15"/>
  <c r="B22" i="15"/>
  <c r="H22" i="15" s="1"/>
  <c r="I22" i="15" s="1"/>
  <c r="E21" i="15"/>
  <c r="D21" i="15"/>
  <c r="B21" i="15"/>
  <c r="H21" i="15" s="1"/>
  <c r="I21" i="15" s="1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E16" i="15"/>
  <c r="D16" i="15"/>
  <c r="B16" i="15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CP2" i="30" s="1"/>
  <c r="D381" i="24"/>
  <c r="D383" i="24" s="1"/>
  <c r="C137" i="8" s="1"/>
  <c r="BP2" i="30"/>
  <c r="D360" i="24"/>
  <c r="C113" i="8" s="1"/>
  <c r="D340" i="24"/>
  <c r="D339" i="24"/>
  <c r="D341" i="24" s="1"/>
  <c r="C87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13" i="7" s="1"/>
  <c r="D237" i="24"/>
  <c r="D258" i="24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CE90" i="24"/>
  <c r="D612" i="24" s="1"/>
  <c r="AV89" i="24"/>
  <c r="AU89" i="24"/>
  <c r="AT89" i="24"/>
  <c r="AS89" i="24"/>
  <c r="AR89" i="24"/>
  <c r="AE43" i="31" s="1"/>
  <c r="AQ89" i="24"/>
  <c r="AP89" i="24"/>
  <c r="AE41" i="31" s="1"/>
  <c r="AO89" i="24"/>
  <c r="AN89" i="24"/>
  <c r="AM89" i="24"/>
  <c r="AL89" i="24"/>
  <c r="AE37" i="31" s="1"/>
  <c r="AK89" i="24"/>
  <c r="AJ89" i="24"/>
  <c r="AI89" i="24"/>
  <c r="G154" i="32" s="1"/>
  <c r="AH89" i="24"/>
  <c r="AG89" i="24"/>
  <c r="AF89" i="24"/>
  <c r="AE89" i="24"/>
  <c r="AD89" i="24"/>
  <c r="I122" i="32" s="1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AE16" i="31" s="1"/>
  <c r="P89" i="24"/>
  <c r="O89" i="24"/>
  <c r="AE14" i="31" s="1"/>
  <c r="N89" i="24"/>
  <c r="M89" i="24"/>
  <c r="L89" i="24"/>
  <c r="K89" i="24"/>
  <c r="J89" i="24"/>
  <c r="C58" i="32" s="1"/>
  <c r="I89" i="24"/>
  <c r="AE8" i="31" s="1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D371" i="32" s="1"/>
  <c r="CB69" i="24"/>
  <c r="CA69" i="24"/>
  <c r="BZ69" i="24"/>
  <c r="O77" i="31" s="1"/>
  <c r="BY69" i="24"/>
  <c r="O76" i="31" s="1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O60" i="31" s="1"/>
  <c r="BH69" i="24"/>
  <c r="BG69" i="24"/>
  <c r="O58" i="31" s="1"/>
  <c r="BF69" i="24"/>
  <c r="O57" i="31" s="1"/>
  <c r="BE69" i="24"/>
  <c r="BD69" i="24"/>
  <c r="G243" i="32" s="1"/>
  <c r="BC69" i="24"/>
  <c r="BB69" i="24"/>
  <c r="O53" i="31" s="1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O40" i="31" s="1"/>
  <c r="AN69" i="24"/>
  <c r="AM69" i="24"/>
  <c r="AL69" i="24"/>
  <c r="AK69" i="24"/>
  <c r="O36" i="31" s="1"/>
  <c r="AJ69" i="24"/>
  <c r="AI69" i="24"/>
  <c r="AH69" i="24"/>
  <c r="AG69" i="24"/>
  <c r="AF69" i="24"/>
  <c r="AE69" i="24"/>
  <c r="AD69" i="24"/>
  <c r="AC69" i="24"/>
  <c r="O28" i="31" s="1"/>
  <c r="AB69" i="24"/>
  <c r="O27" i="31" s="1"/>
  <c r="AA69" i="24"/>
  <c r="O26" i="31" s="1"/>
  <c r="Z69" i="24"/>
  <c r="O25" i="31" s="1"/>
  <c r="Y69" i="24"/>
  <c r="X69" i="24"/>
  <c r="O23" i="31" s="1"/>
  <c r="W69" i="24"/>
  <c r="O22" i="31" s="1"/>
  <c r="V69" i="24"/>
  <c r="O21" i="31" s="1"/>
  <c r="U69" i="24"/>
  <c r="G83" i="32" s="1"/>
  <c r="T69" i="24"/>
  <c r="S69" i="24"/>
  <c r="R69" i="24"/>
  <c r="Q69" i="24"/>
  <c r="P69" i="24"/>
  <c r="I51" i="32" s="1"/>
  <c r="O69" i="24"/>
  <c r="O14" i="31" s="1"/>
  <c r="N69" i="24"/>
  <c r="O13" i="31" s="1"/>
  <c r="M69" i="24"/>
  <c r="O12" i="31" s="1"/>
  <c r="L69" i="24"/>
  <c r="O11" i="31" s="1"/>
  <c r="K69" i="24"/>
  <c r="O10" i="31" s="1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M71" i="31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G273" i="32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M53" i="31" s="1"/>
  <c r="BA52" i="24"/>
  <c r="BA67" i="24" s="1"/>
  <c r="AZ52" i="24"/>
  <c r="AZ67" i="24" s="1"/>
  <c r="AY52" i="24"/>
  <c r="AY67" i="24" s="1"/>
  <c r="AX52" i="24"/>
  <c r="AX67" i="24" s="1"/>
  <c r="M49" i="31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M41" i="31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I81" i="32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M4" i="31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C204" i="32" s="1"/>
  <c r="AR48" i="24"/>
  <c r="AR62" i="24" s="1"/>
  <c r="AQ48" i="24"/>
  <c r="AQ62" i="24" s="1"/>
  <c r="H172" i="32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H27" i="31" s="1"/>
  <c r="AA48" i="24"/>
  <c r="AA62" i="24" s="1"/>
  <c r="H26" i="31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H17" i="31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C115" i="32" l="1"/>
  <c r="CE89" i="24"/>
  <c r="I378" i="32" s="1"/>
  <c r="F115" i="32"/>
  <c r="G115" i="32"/>
  <c r="C85" i="8"/>
  <c r="O20" i="31"/>
  <c r="G51" i="32"/>
  <c r="C90" i="32"/>
  <c r="AE9" i="31"/>
  <c r="H26" i="15"/>
  <c r="I26" i="15" s="1"/>
  <c r="AE29" i="31"/>
  <c r="I90" i="32"/>
  <c r="BN2" i="30"/>
  <c r="AE34" i="31"/>
  <c r="C186" i="32"/>
  <c r="F41" i="15"/>
  <c r="C170" i="8"/>
  <c r="H35" i="15"/>
  <c r="I35" i="15" s="1"/>
  <c r="I147" i="32"/>
  <c r="F420" i="24"/>
  <c r="C615" i="24"/>
  <c r="CD85" i="24"/>
  <c r="C119" i="8"/>
  <c r="I26" i="32"/>
  <c r="F30" i="15"/>
  <c r="G339" i="32"/>
  <c r="H39" i="15"/>
  <c r="I39" i="15" s="1"/>
  <c r="H50" i="15"/>
  <c r="I50" i="15" s="1"/>
  <c r="F18" i="15"/>
  <c r="F23" i="15"/>
  <c r="F63" i="15"/>
  <c r="F57" i="15"/>
  <c r="F52" i="15"/>
  <c r="H20" i="15"/>
  <c r="I20" i="15" s="1"/>
  <c r="F47" i="15"/>
  <c r="F65" i="15"/>
  <c r="G10" i="4"/>
  <c r="F21" i="15"/>
  <c r="F43" i="15"/>
  <c r="H44" i="15"/>
  <c r="I44" i="15" s="1"/>
  <c r="CF90" i="24"/>
  <c r="L612" i="24"/>
  <c r="I380" i="32"/>
  <c r="I612" i="24"/>
  <c r="M42" i="31"/>
  <c r="H177" i="32"/>
  <c r="BE85" i="24"/>
  <c r="H245" i="32" s="1"/>
  <c r="BH85" i="24"/>
  <c r="D277" i="32" s="1"/>
  <c r="CE48" i="24"/>
  <c r="AP85" i="24"/>
  <c r="C707" i="24" s="1"/>
  <c r="E305" i="32"/>
  <c r="M67" i="31"/>
  <c r="H11" i="31"/>
  <c r="E44" i="32"/>
  <c r="L85" i="24"/>
  <c r="D236" i="32"/>
  <c r="H52" i="31"/>
  <c r="BA85" i="24"/>
  <c r="H33" i="31"/>
  <c r="F140" i="32"/>
  <c r="AH85" i="24"/>
  <c r="F236" i="32"/>
  <c r="H54" i="31"/>
  <c r="BC85" i="24"/>
  <c r="M18" i="31"/>
  <c r="E81" i="32"/>
  <c r="M58" i="31"/>
  <c r="C273" i="32"/>
  <c r="BG85" i="24"/>
  <c r="H76" i="32"/>
  <c r="H21" i="31"/>
  <c r="V85" i="24"/>
  <c r="H61" i="31"/>
  <c r="BJ85" i="24"/>
  <c r="F268" i="32"/>
  <c r="M19" i="31"/>
  <c r="F81" i="32"/>
  <c r="M39" i="31"/>
  <c r="E177" i="32"/>
  <c r="M79" i="31"/>
  <c r="C369" i="32"/>
  <c r="H17" i="32"/>
  <c r="M7" i="31"/>
  <c r="H50" i="31"/>
  <c r="I204" i="32"/>
  <c r="AY85" i="24"/>
  <c r="M69" i="31"/>
  <c r="G305" i="32"/>
  <c r="C332" i="32"/>
  <c r="H72" i="31"/>
  <c r="BU85" i="24"/>
  <c r="H73" i="31"/>
  <c r="D332" i="32"/>
  <c r="BV85" i="24"/>
  <c r="H79" i="31"/>
  <c r="C364" i="32"/>
  <c r="CB85" i="24"/>
  <c r="H80" i="31"/>
  <c r="D364" i="32"/>
  <c r="CC85" i="24"/>
  <c r="G268" i="32"/>
  <c r="H62" i="31"/>
  <c r="BK85" i="24"/>
  <c r="M21" i="31"/>
  <c r="H81" i="32"/>
  <c r="I108" i="32"/>
  <c r="H29" i="31"/>
  <c r="AD85" i="24"/>
  <c r="H9" i="31"/>
  <c r="J85" i="24"/>
  <c r="C44" i="32"/>
  <c r="M8" i="31"/>
  <c r="I17" i="32"/>
  <c r="H71" i="31"/>
  <c r="I300" i="32"/>
  <c r="BT85" i="24"/>
  <c r="E140" i="32"/>
  <c r="H32" i="31"/>
  <c r="AG85" i="24"/>
  <c r="H13" i="31"/>
  <c r="G44" i="32"/>
  <c r="N85" i="24"/>
  <c r="M11" i="31"/>
  <c r="E49" i="32"/>
  <c r="H34" i="31"/>
  <c r="G140" i="32"/>
  <c r="AI85" i="24"/>
  <c r="F76" i="32"/>
  <c r="H19" i="31"/>
  <c r="T85" i="24"/>
  <c r="M38" i="31"/>
  <c r="D177" i="32"/>
  <c r="I76" i="32"/>
  <c r="H22" i="31"/>
  <c r="W85" i="24"/>
  <c r="M3" i="31"/>
  <c r="D17" i="32"/>
  <c r="M43" i="31"/>
  <c r="I177" i="32"/>
  <c r="M47" i="31"/>
  <c r="F209" i="32"/>
  <c r="C236" i="32"/>
  <c r="H51" i="31"/>
  <c r="AZ85" i="24"/>
  <c r="H44" i="32"/>
  <c r="H14" i="31"/>
  <c r="O85" i="24"/>
  <c r="F49" i="32"/>
  <c r="M12" i="31"/>
  <c r="E172" i="32"/>
  <c r="H39" i="31"/>
  <c r="AN85" i="24"/>
  <c r="D81" i="32"/>
  <c r="M17" i="31"/>
  <c r="H40" i="31"/>
  <c r="F172" i="32"/>
  <c r="AO85" i="24"/>
  <c r="H43" i="31"/>
  <c r="I172" i="32"/>
  <c r="AR85" i="24"/>
  <c r="H66" i="31"/>
  <c r="D300" i="32"/>
  <c r="BO85" i="24"/>
  <c r="M44" i="31"/>
  <c r="C209" i="32"/>
  <c r="M5" i="31"/>
  <c r="F17" i="32"/>
  <c r="M25" i="31"/>
  <c r="E113" i="32"/>
  <c r="M45" i="31"/>
  <c r="D209" i="32"/>
  <c r="M65" i="31"/>
  <c r="C305" i="32"/>
  <c r="CE62" i="24"/>
  <c r="I364" i="32" s="1"/>
  <c r="AV85" i="24"/>
  <c r="I381" i="32"/>
  <c r="CF91" i="24"/>
  <c r="G612" i="24"/>
  <c r="H8" i="31"/>
  <c r="I12" i="32"/>
  <c r="I85" i="24"/>
  <c r="H28" i="31"/>
  <c r="AC85" i="24"/>
  <c r="H108" i="32"/>
  <c r="H48" i="31"/>
  <c r="G204" i="32"/>
  <c r="AW85" i="24"/>
  <c r="H68" i="31"/>
  <c r="F300" i="32"/>
  <c r="BQ85" i="24"/>
  <c r="M6" i="31"/>
  <c r="G17" i="32"/>
  <c r="E209" i="32"/>
  <c r="M46" i="31"/>
  <c r="M66" i="31"/>
  <c r="D305" i="32"/>
  <c r="G300" i="32"/>
  <c r="H69" i="31"/>
  <c r="BR85" i="24"/>
  <c r="M68" i="31"/>
  <c r="F305" i="32"/>
  <c r="H30" i="31"/>
  <c r="C140" i="32"/>
  <c r="AE85" i="24"/>
  <c r="G236" i="32"/>
  <c r="H55" i="31"/>
  <c r="BD85" i="24"/>
  <c r="H10" i="31"/>
  <c r="D44" i="32"/>
  <c r="K85" i="24"/>
  <c r="D140" i="32"/>
  <c r="AF85" i="24"/>
  <c r="H31" i="31"/>
  <c r="M10" i="31"/>
  <c r="D49" i="32"/>
  <c r="H15" i="31"/>
  <c r="I44" i="32"/>
  <c r="P85" i="24"/>
  <c r="M35" i="31"/>
  <c r="H145" i="32"/>
  <c r="H204" i="32"/>
  <c r="H49" i="31"/>
  <c r="AX85" i="24"/>
  <c r="H70" i="31"/>
  <c r="H300" i="32"/>
  <c r="BS85" i="24"/>
  <c r="M9" i="31"/>
  <c r="C49" i="32"/>
  <c r="F44" i="32"/>
  <c r="H12" i="31"/>
  <c r="M85" i="24"/>
  <c r="H53" i="31"/>
  <c r="E236" i="32"/>
  <c r="BB85" i="24"/>
  <c r="E332" i="32"/>
  <c r="H74" i="31"/>
  <c r="BW85" i="24"/>
  <c r="H35" i="31"/>
  <c r="H140" i="32"/>
  <c r="AJ85" i="24"/>
  <c r="H75" i="31"/>
  <c r="F332" i="32"/>
  <c r="BX85" i="24"/>
  <c r="M13" i="31"/>
  <c r="G49" i="32"/>
  <c r="H76" i="31"/>
  <c r="G332" i="32"/>
  <c r="BY85" i="24"/>
  <c r="M15" i="31"/>
  <c r="I49" i="32"/>
  <c r="AM85" i="24"/>
  <c r="M16" i="31"/>
  <c r="C81" i="32"/>
  <c r="M36" i="31"/>
  <c r="I145" i="32"/>
  <c r="AK85" i="24"/>
  <c r="F12" i="32"/>
  <c r="H5" i="31"/>
  <c r="F85" i="24"/>
  <c r="M76" i="31"/>
  <c r="G337" i="32"/>
  <c r="E51" i="32"/>
  <c r="M48" i="31"/>
  <c r="G209" i="32"/>
  <c r="E145" i="32"/>
  <c r="M32" i="31"/>
  <c r="M77" i="31"/>
  <c r="H337" i="32"/>
  <c r="O17" i="31"/>
  <c r="D83" i="32"/>
  <c r="E380" i="24"/>
  <c r="H18" i="31"/>
  <c r="E76" i="32"/>
  <c r="F36" i="15"/>
  <c r="H36" i="15"/>
  <c r="I36" i="15" s="1"/>
  <c r="H56" i="31"/>
  <c r="H236" i="32"/>
  <c r="M61" i="31"/>
  <c r="F273" i="32"/>
  <c r="O2" i="31"/>
  <c r="C19" i="32"/>
  <c r="AE28" i="31"/>
  <c r="H122" i="32"/>
  <c r="M70" i="31"/>
  <c r="H305" i="32"/>
  <c r="M33" i="31"/>
  <c r="F145" i="32"/>
  <c r="H58" i="31"/>
  <c r="C268" i="32"/>
  <c r="M59" i="31"/>
  <c r="D273" i="32"/>
  <c r="CE69" i="24"/>
  <c r="I371" i="32" s="1"/>
  <c r="D308" i="24"/>
  <c r="F56" i="15"/>
  <c r="F51" i="32"/>
  <c r="BF85" i="24"/>
  <c r="H57" i="31"/>
  <c r="I236" i="32"/>
  <c r="O3" i="31"/>
  <c r="D19" i="32"/>
  <c r="O43" i="31"/>
  <c r="I179" i="32"/>
  <c r="O63" i="31"/>
  <c r="H275" i="32"/>
  <c r="H26" i="32"/>
  <c r="E115" i="32"/>
  <c r="BQ2" i="30"/>
  <c r="M73" i="31"/>
  <c r="D337" i="32"/>
  <c r="G122" i="32"/>
  <c r="AE27" i="31"/>
  <c r="H36" i="31"/>
  <c r="I140" i="32"/>
  <c r="M63" i="31"/>
  <c r="H273" i="32"/>
  <c r="O64" i="31"/>
  <c r="I275" i="32"/>
  <c r="D204" i="32"/>
  <c r="H45" i="31"/>
  <c r="AT85" i="24"/>
  <c r="H38" i="31"/>
  <c r="D172" i="32"/>
  <c r="M37" i="31"/>
  <c r="C177" i="32"/>
  <c r="AE47" i="31"/>
  <c r="F218" i="32"/>
  <c r="D268" i="32"/>
  <c r="H59" i="31"/>
  <c r="E19" i="32"/>
  <c r="O4" i="31"/>
  <c r="D115" i="32"/>
  <c r="O24" i="31"/>
  <c r="O44" i="31"/>
  <c r="C211" i="32"/>
  <c r="AE10" i="31"/>
  <c r="D58" i="32"/>
  <c r="AE30" i="31"/>
  <c r="C154" i="32"/>
  <c r="M30" i="31"/>
  <c r="C145" i="32"/>
  <c r="H37" i="31"/>
  <c r="AL85" i="24"/>
  <c r="C172" i="32"/>
  <c r="F53" i="15"/>
  <c r="H42" i="31"/>
  <c r="M20" i="31"/>
  <c r="G81" i="32"/>
  <c r="M40" i="31"/>
  <c r="F177" i="32"/>
  <c r="M60" i="31"/>
  <c r="E273" i="32"/>
  <c r="M80" i="31"/>
  <c r="D369" i="32"/>
  <c r="D76" i="32"/>
  <c r="R85" i="24"/>
  <c r="I366" i="32"/>
  <c r="F612" i="24"/>
  <c r="O6" i="31"/>
  <c r="G19" i="32"/>
  <c r="O46" i="31"/>
  <c r="E211" i="32"/>
  <c r="O66" i="31"/>
  <c r="D307" i="32"/>
  <c r="AE12" i="31"/>
  <c r="F58" i="32"/>
  <c r="AE32" i="31"/>
  <c r="E154" i="32"/>
  <c r="G28" i="4"/>
  <c r="E28" i="4"/>
  <c r="F24" i="6"/>
  <c r="E233" i="24"/>
  <c r="F32" i="6" s="1"/>
  <c r="F33" i="15"/>
  <c r="H115" i="32"/>
  <c r="M26" i="31"/>
  <c r="F113" i="32"/>
  <c r="D147" i="32"/>
  <c r="O31" i="31"/>
  <c r="O16" i="31"/>
  <c r="C83" i="32"/>
  <c r="I332" i="32"/>
  <c r="H78" i="31"/>
  <c r="BZ85" i="24"/>
  <c r="H77" i="31"/>
  <c r="H332" i="32"/>
  <c r="H51" i="32"/>
  <c r="F108" i="32"/>
  <c r="E241" i="32"/>
  <c r="H339" i="32"/>
  <c r="H16" i="31"/>
  <c r="C76" i="32"/>
  <c r="E268" i="32"/>
  <c r="H60" i="31"/>
  <c r="BI85" i="24"/>
  <c r="M64" i="31"/>
  <c r="I273" i="32"/>
  <c r="O5" i="31"/>
  <c r="F19" i="32"/>
  <c r="D211" i="32"/>
  <c r="O45" i="31"/>
  <c r="O65" i="31"/>
  <c r="C307" i="32"/>
  <c r="AQ85" i="24"/>
  <c r="AE11" i="31"/>
  <c r="E58" i="32"/>
  <c r="AE31" i="31"/>
  <c r="D154" i="32"/>
  <c r="AH51" i="31"/>
  <c r="C253" i="32"/>
  <c r="E220" i="24"/>
  <c r="F24" i="15"/>
  <c r="H24" i="15"/>
  <c r="I24" i="15" s="1"/>
  <c r="G108" i="32"/>
  <c r="AS85" i="24"/>
  <c r="H44" i="31"/>
  <c r="I268" i="32"/>
  <c r="H64" i="31"/>
  <c r="BM85" i="24"/>
  <c r="O7" i="31"/>
  <c r="H19" i="32"/>
  <c r="F211" i="32"/>
  <c r="O47" i="31"/>
  <c r="O67" i="31"/>
  <c r="E307" i="32"/>
  <c r="Q85" i="24"/>
  <c r="G58" i="32"/>
  <c r="AE13" i="31"/>
  <c r="F154" i="32"/>
  <c r="AE33" i="31"/>
  <c r="J612" i="24"/>
  <c r="F16" i="15"/>
  <c r="H16" i="15"/>
  <c r="I16" i="15" s="1"/>
  <c r="F45" i="15"/>
  <c r="F69" i="15"/>
  <c r="H69" i="15"/>
  <c r="I69" i="15" s="1"/>
  <c r="C16" i="8"/>
  <c r="E17" i="32"/>
  <c r="H209" i="32"/>
  <c r="C275" i="32"/>
  <c r="G211" i="32"/>
  <c r="O48" i="31"/>
  <c r="S85" i="24"/>
  <c r="C68" i="8"/>
  <c r="D350" i="24"/>
  <c r="O51" i="31"/>
  <c r="C243" i="32"/>
  <c r="G85" i="24"/>
  <c r="G12" i="32"/>
  <c r="H147" i="32"/>
  <c r="O35" i="31"/>
  <c r="CE52" i="24"/>
  <c r="O8" i="31"/>
  <c r="I19" i="32"/>
  <c r="H20" i="31"/>
  <c r="G76" i="32"/>
  <c r="U85" i="24"/>
  <c r="G172" i="32"/>
  <c r="H41" i="31"/>
  <c r="H63" i="31"/>
  <c r="H268" i="32"/>
  <c r="BL85" i="24"/>
  <c r="C113" i="32"/>
  <c r="M23" i="31"/>
  <c r="O68" i="31"/>
  <c r="F307" i="32"/>
  <c r="I362" i="32"/>
  <c r="BK2" i="30"/>
  <c r="C300" i="32"/>
  <c r="H65" i="31"/>
  <c r="BN85" i="24"/>
  <c r="C17" i="32"/>
  <c r="M2" i="31"/>
  <c r="M24" i="31"/>
  <c r="D113" i="32"/>
  <c r="O9" i="31"/>
  <c r="C51" i="32"/>
  <c r="I115" i="32"/>
  <c r="O29" i="31"/>
  <c r="O49" i="31"/>
  <c r="H211" i="32"/>
  <c r="O69" i="31"/>
  <c r="G307" i="32"/>
  <c r="AE15" i="31"/>
  <c r="I58" i="32"/>
  <c r="AE35" i="31"/>
  <c r="H154" i="32"/>
  <c r="C117" i="8"/>
  <c r="G177" i="32"/>
  <c r="O30" i="31"/>
  <c r="C147" i="32"/>
  <c r="I211" i="32"/>
  <c r="O50" i="31"/>
  <c r="H307" i="32"/>
  <c r="O70" i="31"/>
  <c r="CA85" i="24"/>
  <c r="AE36" i="31"/>
  <c r="I154" i="32"/>
  <c r="H67" i="31"/>
  <c r="E300" i="32"/>
  <c r="G113" i="32"/>
  <c r="M27" i="31"/>
  <c r="O32" i="31"/>
  <c r="E147" i="32"/>
  <c r="O52" i="31"/>
  <c r="D243" i="32"/>
  <c r="O72" i="31"/>
  <c r="C339" i="32"/>
  <c r="AB85" i="24"/>
  <c r="C94" i="15"/>
  <c r="G94" i="15" s="1"/>
  <c r="E373" i="32"/>
  <c r="E90" i="32"/>
  <c r="AE18" i="31"/>
  <c r="AE38" i="31"/>
  <c r="D186" i="32"/>
  <c r="D12" i="33"/>
  <c r="F64" i="15"/>
  <c r="H64" i="15"/>
  <c r="I64" i="15" s="1"/>
  <c r="I243" i="32"/>
  <c r="O55" i="31"/>
  <c r="E12" i="32"/>
  <c r="H4" i="31"/>
  <c r="E85" i="24"/>
  <c r="O34" i="31"/>
  <c r="G147" i="32"/>
  <c r="F243" i="32"/>
  <c r="O54" i="31"/>
  <c r="O74" i="31"/>
  <c r="E339" i="32"/>
  <c r="H51" i="15"/>
  <c r="I51" i="15" s="1"/>
  <c r="F51" i="15"/>
  <c r="C715" i="34"/>
  <c r="D615" i="34"/>
  <c r="C648" i="34"/>
  <c r="M716" i="34" s="1"/>
  <c r="M29" i="31"/>
  <c r="I113" i="32"/>
  <c r="D241" i="32"/>
  <c r="M52" i="31"/>
  <c r="H7" i="31"/>
  <c r="H12" i="32"/>
  <c r="M31" i="31"/>
  <c r="D145" i="32"/>
  <c r="I305" i="32"/>
  <c r="O15" i="31"/>
  <c r="AA85" i="24"/>
  <c r="F59" i="15"/>
  <c r="H59" i="15"/>
  <c r="I59" i="15" s="1"/>
  <c r="H3" i="31"/>
  <c r="D12" i="32"/>
  <c r="D85" i="24"/>
  <c r="F204" i="32"/>
  <c r="H47" i="31"/>
  <c r="I209" i="32"/>
  <c r="M50" i="31"/>
  <c r="C337" i="32"/>
  <c r="M72" i="31"/>
  <c r="AE19" i="31"/>
  <c r="F90" i="32"/>
  <c r="E186" i="32"/>
  <c r="AE39" i="31"/>
  <c r="M51" i="31"/>
  <c r="C241" i="32"/>
  <c r="O75" i="31"/>
  <c r="F339" i="32"/>
  <c r="M55" i="31"/>
  <c r="G241" i="32"/>
  <c r="O37" i="31"/>
  <c r="C179" i="32"/>
  <c r="C218" i="32"/>
  <c r="AE44" i="31"/>
  <c r="C12" i="32"/>
  <c r="H2" i="31"/>
  <c r="D108" i="32"/>
  <c r="Y85" i="24"/>
  <c r="H24" i="31"/>
  <c r="H46" i="31"/>
  <c r="E204" i="32"/>
  <c r="AU85" i="24"/>
  <c r="H25" i="31"/>
  <c r="E108" i="32"/>
  <c r="Z85" i="24"/>
  <c r="M28" i="31"/>
  <c r="H113" i="32"/>
  <c r="C85" i="24"/>
  <c r="H85" i="24"/>
  <c r="E26" i="32"/>
  <c r="AE4" i="31"/>
  <c r="AE24" i="31"/>
  <c r="D122" i="32"/>
  <c r="H23" i="31"/>
  <c r="C108" i="32"/>
  <c r="X85" i="24"/>
  <c r="O71" i="31"/>
  <c r="I307" i="32"/>
  <c r="M75" i="31"/>
  <c r="F337" i="32"/>
  <c r="CF2" i="28"/>
  <c r="D5" i="7"/>
  <c r="M56" i="31"/>
  <c r="H241" i="32"/>
  <c r="M78" i="31"/>
  <c r="I337" i="32"/>
  <c r="O18" i="31"/>
  <c r="E83" i="32"/>
  <c r="D179" i="32"/>
  <c r="O38" i="31"/>
  <c r="I339" i="32"/>
  <c r="O78" i="31"/>
  <c r="E19" i="4"/>
  <c r="I241" i="32"/>
  <c r="M57" i="31"/>
  <c r="AE5" i="31"/>
  <c r="F26" i="32"/>
  <c r="AE25" i="31"/>
  <c r="E122" i="32"/>
  <c r="AE45" i="31"/>
  <c r="D218" i="32"/>
  <c r="H27" i="15"/>
  <c r="I27" i="15" s="1"/>
  <c r="F27" i="15"/>
  <c r="H6" i="31"/>
  <c r="M14" i="31"/>
  <c r="H49" i="32"/>
  <c r="M34" i="31"/>
  <c r="G145" i="32"/>
  <c r="M54" i="31"/>
  <c r="F241" i="32"/>
  <c r="M74" i="31"/>
  <c r="E337" i="32"/>
  <c r="CE67" i="24"/>
  <c r="I369" i="32" s="1"/>
  <c r="BP85" i="24"/>
  <c r="AE6" i="31"/>
  <c r="G26" i="32"/>
  <c r="AE26" i="31"/>
  <c r="F122" i="32"/>
  <c r="AE46" i="31"/>
  <c r="E218" i="32"/>
  <c r="F48" i="15"/>
  <c r="H48" i="15"/>
  <c r="I48" i="15" s="1"/>
  <c r="D51" i="32"/>
  <c r="G186" i="32"/>
  <c r="D416" i="24"/>
  <c r="I186" i="32"/>
  <c r="O56" i="31"/>
  <c r="H243" i="32"/>
  <c r="D90" i="32"/>
  <c r="AE17" i="31"/>
  <c r="F19" i="15"/>
  <c r="M22" i="31"/>
  <c r="H54" i="15"/>
  <c r="I54" i="15" s="1"/>
  <c r="H83" i="32"/>
  <c r="I83" i="32"/>
  <c r="F83" i="32"/>
  <c r="O19" i="31"/>
  <c r="O39" i="31"/>
  <c r="E179" i="32"/>
  <c r="D275" i="32"/>
  <c r="O59" i="31"/>
  <c r="C371" i="32"/>
  <c r="O79" i="31"/>
  <c r="AE20" i="31"/>
  <c r="G90" i="32"/>
  <c r="F186" i="32"/>
  <c r="AE40" i="31"/>
  <c r="H58" i="32"/>
  <c r="AE21" i="31"/>
  <c r="H90" i="32"/>
  <c r="F46" i="15"/>
  <c r="O41" i="31"/>
  <c r="G179" i="32"/>
  <c r="O61" i="31"/>
  <c r="F275" i="32"/>
  <c r="C26" i="32"/>
  <c r="AE2" i="31"/>
  <c r="AE42" i="31"/>
  <c r="H186" i="32"/>
  <c r="F17" i="15"/>
  <c r="F179" i="32"/>
  <c r="H179" i="32"/>
  <c r="O42" i="31"/>
  <c r="O62" i="31"/>
  <c r="G275" i="32"/>
  <c r="AE3" i="31"/>
  <c r="D26" i="32"/>
  <c r="AE23" i="31"/>
  <c r="C122" i="32"/>
  <c r="H25" i="15"/>
  <c r="I25" i="15" s="1"/>
  <c r="H49" i="15"/>
  <c r="I49" i="15" s="1"/>
  <c r="E243" i="32"/>
  <c r="M62" i="31"/>
  <c r="O80" i="31"/>
  <c r="O33" i="31"/>
  <c r="F147" i="32"/>
  <c r="O73" i="31"/>
  <c r="D339" i="32"/>
  <c r="K612" i="24" l="1"/>
  <c r="D366" i="24"/>
  <c r="G181" i="32"/>
  <c r="C54" i="15"/>
  <c r="G54" i="15" s="1"/>
  <c r="C636" i="24"/>
  <c r="C614" i="24"/>
  <c r="D615" i="24" s="1"/>
  <c r="C72" i="15"/>
  <c r="G72" i="15" s="1"/>
  <c r="C69" i="15"/>
  <c r="G69" i="15" s="1"/>
  <c r="I117" i="32"/>
  <c r="C695" i="24"/>
  <c r="C42" i="15"/>
  <c r="G42" i="15" s="1"/>
  <c r="C76" i="15"/>
  <c r="G76" i="15" s="1"/>
  <c r="H277" i="32"/>
  <c r="C637" i="24"/>
  <c r="E85" i="32"/>
  <c r="C31" i="15"/>
  <c r="G31" i="15" s="1"/>
  <c r="C684" i="24"/>
  <c r="C149" i="32"/>
  <c r="C43" i="15"/>
  <c r="G43" i="15" s="1"/>
  <c r="C696" i="24"/>
  <c r="C245" i="32"/>
  <c r="C628" i="24"/>
  <c r="C64" i="15"/>
  <c r="G64" i="15" s="1"/>
  <c r="G149" i="32"/>
  <c r="C700" i="24"/>
  <c r="C47" i="15"/>
  <c r="G47" i="15" s="1"/>
  <c r="C71" i="15"/>
  <c r="G71" i="15" s="1"/>
  <c r="C618" i="24"/>
  <c r="C277" i="32"/>
  <c r="E213" i="32"/>
  <c r="C59" i="15"/>
  <c r="G59" i="15" s="1"/>
  <c r="C712" i="24"/>
  <c r="C55" i="15"/>
  <c r="G55" i="15" s="1"/>
  <c r="H181" i="32"/>
  <c r="C708" i="24"/>
  <c r="H341" i="32"/>
  <c r="C90" i="15"/>
  <c r="G90" i="15" s="1"/>
  <c r="C646" i="24"/>
  <c r="F341" i="32"/>
  <c r="C88" i="15"/>
  <c r="G88" i="15" s="1"/>
  <c r="C644" i="24"/>
  <c r="C616" i="24"/>
  <c r="C62" i="15"/>
  <c r="H213" i="32"/>
  <c r="H117" i="32"/>
  <c r="C41" i="15"/>
  <c r="C694" i="24"/>
  <c r="D309" i="32"/>
  <c r="C79" i="15"/>
  <c r="G79" i="15" s="1"/>
  <c r="C627" i="24"/>
  <c r="C63" i="15"/>
  <c r="C625" i="24"/>
  <c r="I213" i="32"/>
  <c r="D703" i="34"/>
  <c r="D683" i="34"/>
  <c r="D644" i="34"/>
  <c r="D639" i="34"/>
  <c r="D634" i="34"/>
  <c r="D625" i="34"/>
  <c r="D699" i="34"/>
  <c r="D679" i="34"/>
  <c r="D641" i="34"/>
  <c r="D636" i="34"/>
  <c r="D631" i="34"/>
  <c r="D624" i="34"/>
  <c r="D697" i="34"/>
  <c r="D677" i="34"/>
  <c r="D716" i="34"/>
  <c r="D695" i="34"/>
  <c r="D675" i="34"/>
  <c r="D643" i="34"/>
  <c r="D638" i="34"/>
  <c r="D633" i="34"/>
  <c r="D704" i="34"/>
  <c r="D684" i="34"/>
  <c r="D622" i="34"/>
  <c r="D713" i="34"/>
  <c r="D693" i="34"/>
  <c r="D673" i="34"/>
  <c r="D627" i="34"/>
  <c r="D702" i="34"/>
  <c r="D682" i="34"/>
  <c r="D645" i="34"/>
  <c r="D621" i="34"/>
  <c r="D707" i="34"/>
  <c r="D687" i="34"/>
  <c r="D642" i="34"/>
  <c r="D637" i="34"/>
  <c r="D632" i="34"/>
  <c r="D705" i="34"/>
  <c r="D685" i="34"/>
  <c r="D698" i="34"/>
  <c r="D689" i="34"/>
  <c r="D686" i="34"/>
  <c r="D692" i="34"/>
  <c r="D701" i="34"/>
  <c r="D630" i="34"/>
  <c r="D691" i="34"/>
  <c r="D706" i="34"/>
  <c r="D690" i="34"/>
  <c r="D617" i="34"/>
  <c r="D669" i="34"/>
  <c r="D680" i="34"/>
  <c r="D623" i="34"/>
  <c r="D647" i="34"/>
  <c r="D712" i="34"/>
  <c r="D671" i="34"/>
  <c r="D708" i="34"/>
  <c r="D635" i="34"/>
  <c r="D629" i="34"/>
  <c r="D646" i="34"/>
  <c r="D620" i="34"/>
  <c r="D640" i="34"/>
  <c r="D619" i="34"/>
  <c r="D711" i="34"/>
  <c r="D670" i="34"/>
  <c r="D694" i="34"/>
  <c r="D678" i="34"/>
  <c r="D628" i="34"/>
  <c r="D618" i="34"/>
  <c r="D674" i="34"/>
  <c r="D709" i="34"/>
  <c r="D700" i="34"/>
  <c r="D616" i="34"/>
  <c r="D676" i="34"/>
  <c r="D668" i="34"/>
  <c r="D626" i="34"/>
  <c r="D681" i="34"/>
  <c r="D710" i="34"/>
  <c r="D696" i="34"/>
  <c r="D688" i="34"/>
  <c r="D672" i="34"/>
  <c r="F117" i="32"/>
  <c r="C692" i="24"/>
  <c r="C39" i="15"/>
  <c r="G39" i="15" s="1"/>
  <c r="C16" i="15"/>
  <c r="G16" i="15" s="1"/>
  <c r="C669" i="24"/>
  <c r="D21" i="32"/>
  <c r="C19" i="15"/>
  <c r="G19" i="15" s="1"/>
  <c r="C672" i="24"/>
  <c r="G21" i="32"/>
  <c r="C181" i="32"/>
  <c r="C50" i="15"/>
  <c r="G50" i="15" s="1"/>
  <c r="C703" i="24"/>
  <c r="C21" i="15"/>
  <c r="G21" i="15" s="1"/>
  <c r="I21" i="32"/>
  <c r="C674" i="24"/>
  <c r="D213" i="32"/>
  <c r="C58" i="15"/>
  <c r="G58" i="15" s="1"/>
  <c r="C711" i="24"/>
  <c r="C701" i="24"/>
  <c r="H149" i="32"/>
  <c r="C48" i="15"/>
  <c r="G48" i="15" s="1"/>
  <c r="I181" i="32"/>
  <c r="C709" i="24"/>
  <c r="C56" i="15"/>
  <c r="G56" i="15" s="1"/>
  <c r="C635" i="24"/>
  <c r="G277" i="32"/>
  <c r="C75" i="15"/>
  <c r="G75" i="15" s="1"/>
  <c r="F277" i="32"/>
  <c r="C617" i="24"/>
  <c r="C74" i="15"/>
  <c r="G74" i="15" s="1"/>
  <c r="C85" i="32"/>
  <c r="C682" i="24"/>
  <c r="C29" i="15"/>
  <c r="C37" i="15"/>
  <c r="C690" i="24"/>
  <c r="D117" i="32"/>
  <c r="D367" i="24"/>
  <c r="C120" i="8"/>
  <c r="C686" i="24"/>
  <c r="G85" i="32"/>
  <c r="C33" i="15"/>
  <c r="G33" i="15" s="1"/>
  <c r="F21" i="32"/>
  <c r="C671" i="24"/>
  <c r="C18" i="15"/>
  <c r="G18" i="15" s="1"/>
  <c r="C82" i="15"/>
  <c r="G82" i="15" s="1"/>
  <c r="C626" i="24"/>
  <c r="G309" i="32"/>
  <c r="G53" i="32"/>
  <c r="C26" i="15"/>
  <c r="G26" i="15" s="1"/>
  <c r="C679" i="24"/>
  <c r="C67" i="15"/>
  <c r="G67" i="15" s="1"/>
  <c r="F245" i="32"/>
  <c r="C633" i="24"/>
  <c r="H21" i="32"/>
  <c r="C673" i="24"/>
  <c r="C20" i="15"/>
  <c r="G20" i="15" s="1"/>
  <c r="C81" i="15"/>
  <c r="G81" i="15" s="1"/>
  <c r="C623" i="24"/>
  <c r="F309" i="32"/>
  <c r="C91" i="15"/>
  <c r="G91" i="15" s="1"/>
  <c r="I341" i="32"/>
  <c r="C647" i="24"/>
  <c r="I277" i="32"/>
  <c r="C77" i="15"/>
  <c r="G77" i="15" s="1"/>
  <c r="C638" i="24"/>
  <c r="I53" i="32"/>
  <c r="C28" i="15"/>
  <c r="C681" i="24"/>
  <c r="C87" i="15"/>
  <c r="G87" i="15" s="1"/>
  <c r="E341" i="32"/>
  <c r="C643" i="24"/>
  <c r="F181" i="32"/>
  <c r="C53" i="15"/>
  <c r="G53" i="15" s="1"/>
  <c r="C706" i="24"/>
  <c r="C93" i="15"/>
  <c r="G93" i="15" s="1"/>
  <c r="C620" i="24"/>
  <c r="D373" i="32"/>
  <c r="D85" i="32"/>
  <c r="C683" i="24"/>
  <c r="C30" i="15"/>
  <c r="I245" i="32"/>
  <c r="C70" i="15"/>
  <c r="G70" i="15" s="1"/>
  <c r="C629" i="24"/>
  <c r="C49" i="15"/>
  <c r="G49" i="15" s="1"/>
  <c r="I149" i="32"/>
  <c r="C702" i="24"/>
  <c r="C45" i="15"/>
  <c r="C698" i="24"/>
  <c r="E149" i="32"/>
  <c r="F149" i="32"/>
  <c r="C699" i="24"/>
  <c r="C46" i="15"/>
  <c r="G46" i="15" s="1"/>
  <c r="C60" i="15"/>
  <c r="F213" i="32"/>
  <c r="C713" i="24"/>
  <c r="C689" i="24"/>
  <c r="C117" i="32"/>
  <c r="C36" i="15"/>
  <c r="G36" i="15" s="1"/>
  <c r="C213" i="32"/>
  <c r="C57" i="15"/>
  <c r="G57" i="15" s="1"/>
  <c r="C710" i="24"/>
  <c r="E277" i="32"/>
  <c r="C634" i="24"/>
  <c r="C73" i="15"/>
  <c r="G73" i="15" s="1"/>
  <c r="C66" i="15"/>
  <c r="G66" i="15" s="1"/>
  <c r="E245" i="32"/>
  <c r="C632" i="24"/>
  <c r="C373" i="32"/>
  <c r="C622" i="24"/>
  <c r="C92" i="15"/>
  <c r="G92" i="15" s="1"/>
  <c r="G117" i="32"/>
  <c r="C693" i="24"/>
  <c r="C40" i="15"/>
  <c r="G40" i="15" s="1"/>
  <c r="C78" i="15"/>
  <c r="G78" i="15" s="1"/>
  <c r="C619" i="24"/>
  <c r="C309" i="32"/>
  <c r="C50" i="8"/>
  <c r="D352" i="24"/>
  <c r="C103" i="8" s="1"/>
  <c r="F309" i="24"/>
  <c r="C640" i="24"/>
  <c r="I309" i="32"/>
  <c r="C84" i="15"/>
  <c r="G84" i="15" s="1"/>
  <c r="D245" i="32"/>
  <c r="C630" i="24"/>
  <c r="C65" i="15"/>
  <c r="G65" i="15" s="1"/>
  <c r="D149" i="32"/>
  <c r="C44" i="15"/>
  <c r="G44" i="15" s="1"/>
  <c r="C697" i="24"/>
  <c r="E181" i="32"/>
  <c r="C705" i="24"/>
  <c r="C52" i="15"/>
  <c r="G52" i="15" s="1"/>
  <c r="I85" i="32"/>
  <c r="C688" i="24"/>
  <c r="C35" i="15"/>
  <c r="G35" i="15" s="1"/>
  <c r="C51" i="15"/>
  <c r="G51" i="15" s="1"/>
  <c r="D181" i="32"/>
  <c r="C704" i="24"/>
  <c r="F53" i="32"/>
  <c r="C678" i="24"/>
  <c r="C25" i="15"/>
  <c r="G25" i="15" s="1"/>
  <c r="C86" i="15"/>
  <c r="G86" i="15" s="1"/>
  <c r="D341" i="32"/>
  <c r="C642" i="24"/>
  <c r="C80" i="15"/>
  <c r="G80" i="15" s="1"/>
  <c r="C621" i="24"/>
  <c r="E309" i="32"/>
  <c r="F16" i="6"/>
  <c r="F234" i="24"/>
  <c r="D53" i="32"/>
  <c r="C23" i="15"/>
  <c r="G23" i="15" s="1"/>
  <c r="C676" i="24"/>
  <c r="E53" i="32"/>
  <c r="C677" i="24"/>
  <c r="C24" i="15"/>
  <c r="G24" i="15" s="1"/>
  <c r="C21" i="32"/>
  <c r="CE85" i="24"/>
  <c r="C668" i="24"/>
  <c r="C15" i="15"/>
  <c r="G15" i="15" s="1"/>
  <c r="C645" i="24"/>
  <c r="C89" i="15"/>
  <c r="G89" i="15" s="1"/>
  <c r="G341" i="32"/>
  <c r="C341" i="32"/>
  <c r="C641" i="24"/>
  <c r="C85" i="15"/>
  <c r="G85" i="15" s="1"/>
  <c r="E414" i="24"/>
  <c r="D26" i="33"/>
  <c r="C167" i="8"/>
  <c r="C17" i="15"/>
  <c r="E21" i="32"/>
  <c r="C670" i="24"/>
  <c r="C68" i="15"/>
  <c r="G68" i="15" s="1"/>
  <c r="G245" i="32"/>
  <c r="C624" i="24"/>
  <c r="G213" i="32"/>
  <c r="C61" i="15"/>
  <c r="C631" i="24"/>
  <c r="H53" i="32"/>
  <c r="C680" i="24"/>
  <c r="C27" i="15"/>
  <c r="G27" i="15" s="1"/>
  <c r="F85" i="32"/>
  <c r="C32" i="15"/>
  <c r="G32" i="15" s="1"/>
  <c r="C685" i="24"/>
  <c r="C53" i="32"/>
  <c r="C22" i="15"/>
  <c r="G22" i="15" s="1"/>
  <c r="C675" i="24"/>
  <c r="C687" i="24"/>
  <c r="C34" i="15"/>
  <c r="G34" i="15" s="1"/>
  <c r="H85" i="32"/>
  <c r="E117" i="32"/>
  <c r="C38" i="15"/>
  <c r="C691" i="24"/>
  <c r="H309" i="32"/>
  <c r="C83" i="15"/>
  <c r="G83" i="15" s="1"/>
  <c r="C639" i="24"/>
  <c r="C715" i="24" l="1"/>
  <c r="C648" i="24"/>
  <c r="M716" i="24" s="1"/>
  <c r="D707" i="24"/>
  <c r="D687" i="24"/>
  <c r="D712" i="24"/>
  <c r="D692" i="24"/>
  <c r="D696" i="24"/>
  <c r="D694" i="24"/>
  <c r="D701" i="24"/>
  <c r="D699" i="24"/>
  <c r="D697" i="24"/>
  <c r="D695" i="24"/>
  <c r="D693" i="24"/>
  <c r="D691" i="24"/>
  <c r="D689" i="24"/>
  <c r="D671" i="24"/>
  <c r="D640" i="24"/>
  <c r="D635" i="24"/>
  <c r="D630" i="24"/>
  <c r="D705" i="24"/>
  <c r="D703" i="24"/>
  <c r="D620" i="24"/>
  <c r="D716" i="24"/>
  <c r="D713" i="24"/>
  <c r="D711" i="24"/>
  <c r="D709" i="24"/>
  <c r="D669" i="24"/>
  <c r="D647" i="24"/>
  <c r="D626" i="24"/>
  <c r="D619" i="24"/>
  <c r="D642" i="24"/>
  <c r="D637" i="24"/>
  <c r="D632" i="24"/>
  <c r="D629" i="24"/>
  <c r="D617" i="24"/>
  <c r="D676" i="24"/>
  <c r="D674" i="24"/>
  <c r="D644" i="24"/>
  <c r="D639" i="24"/>
  <c r="D634" i="24"/>
  <c r="D625" i="24"/>
  <c r="D690" i="24"/>
  <c r="D688" i="24"/>
  <c r="D686" i="24"/>
  <c r="D684" i="24"/>
  <c r="D682" i="24"/>
  <c r="D680" i="24"/>
  <c r="D678" i="24"/>
  <c r="D672" i="24"/>
  <c r="D616" i="24"/>
  <c r="D623" i="24"/>
  <c r="D618" i="24"/>
  <c r="D681" i="24"/>
  <c r="D677" i="24"/>
  <c r="D685" i="24"/>
  <c r="D673" i="24"/>
  <c r="D645" i="24"/>
  <c r="D621" i="24"/>
  <c r="D708" i="24"/>
  <c r="D704" i="24"/>
  <c r="D700" i="24"/>
  <c r="D668" i="24"/>
  <c r="D628" i="24"/>
  <c r="D643" i="24"/>
  <c r="D638" i="24"/>
  <c r="D633" i="24"/>
  <c r="D675" i="24"/>
  <c r="D627" i="24"/>
  <c r="D622" i="24"/>
  <c r="D679" i="24"/>
  <c r="D683" i="24"/>
  <c r="D710" i="24"/>
  <c r="D702" i="24"/>
  <c r="D698" i="24"/>
  <c r="D646" i="24"/>
  <c r="D641" i="24"/>
  <c r="D706" i="24"/>
  <c r="D670" i="24"/>
  <c r="D636" i="24"/>
  <c r="D631" i="24"/>
  <c r="D624" i="24"/>
  <c r="G41" i="15"/>
  <c r="H41" i="15"/>
  <c r="I41" i="15" s="1"/>
  <c r="D715" i="34"/>
  <c r="E623" i="34"/>
  <c r="G17" i="15"/>
  <c r="H17" i="15" s="1"/>
  <c r="I17" i="15" s="1"/>
  <c r="G30" i="15"/>
  <c r="H30" i="15" s="1"/>
  <c r="I30" i="15" s="1"/>
  <c r="G29" i="15"/>
  <c r="H29" i="15" s="1"/>
  <c r="I29" i="15" s="1"/>
  <c r="G38" i="15"/>
  <c r="H38" i="15"/>
  <c r="I38" i="15" s="1"/>
  <c r="E612" i="34"/>
  <c r="G45" i="15"/>
  <c r="H45" i="15" s="1"/>
  <c r="I45" i="15" s="1"/>
  <c r="G28" i="15"/>
  <c r="H28" i="15" s="1"/>
  <c r="I28" i="15" s="1"/>
  <c r="I373" i="32"/>
  <c r="C716" i="24"/>
  <c r="D384" i="24"/>
  <c r="C121" i="8"/>
  <c r="G63" i="15"/>
  <c r="H63" i="15" s="1"/>
  <c r="I63" i="15" s="1"/>
  <c r="G37" i="15"/>
  <c r="H37" i="15"/>
  <c r="I37" i="15" s="1"/>
  <c r="E623" i="24" l="1"/>
  <c r="E716" i="24" s="1"/>
  <c r="E712" i="34"/>
  <c r="E692" i="34"/>
  <c r="E672" i="34"/>
  <c r="E708" i="34"/>
  <c r="E688" i="34"/>
  <c r="E668" i="34"/>
  <c r="E628" i="34"/>
  <c r="E706" i="34"/>
  <c r="E686" i="34"/>
  <c r="E704" i="34"/>
  <c r="E684" i="34"/>
  <c r="E713" i="34"/>
  <c r="E693" i="34"/>
  <c r="E673" i="34"/>
  <c r="E627" i="34"/>
  <c r="E702" i="34"/>
  <c r="E682" i="34"/>
  <c r="E645" i="34"/>
  <c r="E711" i="34"/>
  <c r="E691" i="34"/>
  <c r="E671" i="34"/>
  <c r="E640" i="34"/>
  <c r="E635" i="34"/>
  <c r="E630" i="34"/>
  <c r="E696" i="34"/>
  <c r="E676" i="34"/>
  <c r="E694" i="34"/>
  <c r="E674" i="34"/>
  <c r="E629" i="34"/>
  <c r="E646" i="34"/>
  <c r="E642" i="34"/>
  <c r="E695" i="34"/>
  <c r="E701" i="34"/>
  <c r="E639" i="34"/>
  <c r="E647" i="34"/>
  <c r="E625" i="34"/>
  <c r="E624" i="34"/>
  <c r="E700" i="34"/>
  <c r="E685" i="34"/>
  <c r="E638" i="34"/>
  <c r="E669" i="34"/>
  <c r="E710" i="34"/>
  <c r="E636" i="34"/>
  <c r="E675" i="34"/>
  <c r="E641" i="34"/>
  <c r="E703" i="34"/>
  <c r="E699" i="34"/>
  <c r="E679" i="34"/>
  <c r="E687" i="34"/>
  <c r="E707" i="34"/>
  <c r="E683" i="34"/>
  <c r="E670" i="34"/>
  <c r="E634" i="34"/>
  <c r="E678" i="34"/>
  <c r="E716" i="34"/>
  <c r="E698" i="34"/>
  <c r="E690" i="34"/>
  <c r="E633" i="34"/>
  <c r="E631" i="34"/>
  <c r="E677" i="34"/>
  <c r="E637" i="34"/>
  <c r="E697" i="34"/>
  <c r="E626" i="34"/>
  <c r="E705" i="34"/>
  <c r="E689" i="34"/>
  <c r="E681" i="34"/>
  <c r="E644" i="34"/>
  <c r="E643" i="34"/>
  <c r="E680" i="34"/>
  <c r="E632" i="34"/>
  <c r="E709" i="34"/>
  <c r="C138" i="8"/>
  <c r="D417" i="24"/>
  <c r="E612" i="24"/>
  <c r="D715" i="24"/>
  <c r="E711" i="24" l="1"/>
  <c r="E633" i="24"/>
  <c r="E712" i="24"/>
  <c r="E684" i="24"/>
  <c r="E690" i="24"/>
  <c r="E679" i="24"/>
  <c r="E678" i="24"/>
  <c r="E709" i="24"/>
  <c r="E646" i="24"/>
  <c r="E683" i="24"/>
  <c r="E682" i="24"/>
  <c r="E713" i="24"/>
  <c r="E715" i="34"/>
  <c r="F624" i="34"/>
  <c r="E638" i="24"/>
  <c r="E686" i="24"/>
  <c r="E703" i="24"/>
  <c r="E643" i="24"/>
  <c r="E688" i="24"/>
  <c r="E705" i="24"/>
  <c r="E630" i="24"/>
  <c r="E625" i="24"/>
  <c r="E670" i="24"/>
  <c r="E631" i="24"/>
  <c r="E635" i="24"/>
  <c r="E634" i="24"/>
  <c r="E698" i="24"/>
  <c r="C168" i="8"/>
  <c r="D421" i="24"/>
  <c r="E641" i="24"/>
  <c r="E640" i="24"/>
  <c r="E639" i="24"/>
  <c r="E700" i="24"/>
  <c r="E668" i="24"/>
  <c r="E689" i="24"/>
  <c r="E644" i="24"/>
  <c r="E702" i="24"/>
  <c r="E624" i="24"/>
  <c r="F624" i="24" s="1"/>
  <c r="E693" i="24"/>
  <c r="E674" i="24"/>
  <c r="E704" i="24"/>
  <c r="E636" i="24"/>
  <c r="E697" i="24"/>
  <c r="E629" i="24"/>
  <c r="E706" i="24"/>
  <c r="E671" i="24"/>
  <c r="E645" i="24"/>
  <c r="E632" i="24"/>
  <c r="E708" i="24"/>
  <c r="E687" i="24"/>
  <c r="E673" i="24"/>
  <c r="E637" i="24"/>
  <c r="E710" i="24"/>
  <c r="E691" i="24"/>
  <c r="E685" i="24"/>
  <c r="E642" i="24"/>
  <c r="E681" i="24"/>
  <c r="E695" i="24"/>
  <c r="E628" i="24"/>
  <c r="E626" i="24"/>
  <c r="E701" i="24"/>
  <c r="E699" i="24"/>
  <c r="E692" i="24"/>
  <c r="E647" i="24"/>
  <c r="E676" i="24"/>
  <c r="E627" i="24"/>
  <c r="E694" i="24"/>
  <c r="E669" i="24"/>
  <c r="E696" i="24"/>
  <c r="E675" i="24"/>
  <c r="E672" i="24"/>
  <c r="E707" i="24"/>
  <c r="E677" i="24"/>
  <c r="E680" i="24"/>
  <c r="F636" i="24" l="1"/>
  <c r="F684" i="24"/>
  <c r="F693" i="24"/>
  <c r="F695" i="24"/>
  <c r="F711" i="24"/>
  <c r="F676" i="24"/>
  <c r="F630" i="24"/>
  <c r="F704" i="24"/>
  <c r="F686" i="24"/>
  <c r="F631" i="24"/>
  <c r="F682" i="24"/>
  <c r="F689" i="24"/>
  <c r="F687" i="24"/>
  <c r="F629" i="24"/>
  <c r="F700" i="24"/>
  <c r="F688" i="24"/>
  <c r="F716" i="24"/>
  <c r="F680" i="24"/>
  <c r="F640" i="24"/>
  <c r="F671" i="24"/>
  <c r="F633" i="24"/>
  <c r="F679" i="24"/>
  <c r="F673" i="24"/>
  <c r="F713" i="24"/>
  <c r="F678" i="24"/>
  <c r="F635" i="24"/>
  <c r="F703" i="24"/>
  <c r="F702" i="24"/>
  <c r="F712" i="24"/>
  <c r="F683" i="24"/>
  <c r="F709" i="24"/>
  <c r="F672" i="24"/>
  <c r="F701" i="24"/>
  <c r="F637" i="24"/>
  <c r="F707" i="24"/>
  <c r="F694" i="24"/>
  <c r="F668" i="24"/>
  <c r="F642" i="24"/>
  <c r="F669" i="24"/>
  <c r="F692" i="24"/>
  <c r="F628" i="24"/>
  <c r="F632" i="24"/>
  <c r="F645" i="24"/>
  <c r="F697" i="24"/>
  <c r="F647" i="24"/>
  <c r="F708" i="24"/>
  <c r="F643" i="24"/>
  <c r="F626" i="24"/>
  <c r="F706" i="24"/>
  <c r="F638" i="24"/>
  <c r="F674" i="24"/>
  <c r="F698" i="24"/>
  <c r="F675" i="24"/>
  <c r="F699" i="24"/>
  <c r="F641" i="24"/>
  <c r="F705" i="24"/>
  <c r="F644" i="24"/>
  <c r="F696" i="24"/>
  <c r="F627" i="24"/>
  <c r="F685" i="24"/>
  <c r="F639" i="24"/>
  <c r="F670" i="24"/>
  <c r="F710" i="24"/>
  <c r="F634" i="24"/>
  <c r="F646" i="24"/>
  <c r="F691" i="24"/>
  <c r="F690" i="24"/>
  <c r="F625" i="24"/>
  <c r="F677" i="24"/>
  <c r="F681" i="24"/>
  <c r="E715" i="24"/>
  <c r="C172" i="8"/>
  <c r="D424" i="24"/>
  <c r="C177" i="8" s="1"/>
  <c r="F701" i="34"/>
  <c r="F681" i="34"/>
  <c r="F697" i="34"/>
  <c r="F677" i="34"/>
  <c r="F716" i="34"/>
  <c r="F695" i="34"/>
  <c r="F675" i="34"/>
  <c r="F643" i="34"/>
  <c r="F638" i="34"/>
  <c r="F633" i="34"/>
  <c r="F713" i="34"/>
  <c r="F693" i="34"/>
  <c r="F673" i="34"/>
  <c r="F627" i="34"/>
  <c r="F702" i="34"/>
  <c r="F682" i="34"/>
  <c r="F645" i="34"/>
  <c r="F711" i="34"/>
  <c r="F691" i="34"/>
  <c r="F671" i="34"/>
  <c r="F640" i="34"/>
  <c r="F635" i="34"/>
  <c r="F630" i="34"/>
  <c r="F700" i="34"/>
  <c r="F680" i="34"/>
  <c r="F705" i="34"/>
  <c r="F685" i="34"/>
  <c r="F703" i="34"/>
  <c r="F683" i="34"/>
  <c r="F644" i="34"/>
  <c r="F639" i="34"/>
  <c r="F634" i="34"/>
  <c r="F625" i="34"/>
  <c r="F709" i="34"/>
  <c r="F678" i="34"/>
  <c r="F669" i="34"/>
  <c r="F692" i="34"/>
  <c r="F647" i="34"/>
  <c r="F710" i="34"/>
  <c r="F707" i="34"/>
  <c r="F704" i="34"/>
  <c r="F676" i="34"/>
  <c r="F670" i="34"/>
  <c r="F694" i="34"/>
  <c r="F688" i="34"/>
  <c r="F629" i="34"/>
  <c r="F686" i="34"/>
  <c r="F712" i="34"/>
  <c r="F641" i="34"/>
  <c r="F708" i="34"/>
  <c r="F699" i="34"/>
  <c r="F679" i="34"/>
  <c r="F646" i="34"/>
  <c r="F687" i="34"/>
  <c r="F698" i="34"/>
  <c r="F628" i="34"/>
  <c r="F690" i="34"/>
  <c r="F674" i="34"/>
  <c r="F706" i="34"/>
  <c r="F631" i="34"/>
  <c r="F637" i="34"/>
  <c r="F684" i="34"/>
  <c r="F668" i="34"/>
  <c r="F626" i="34"/>
  <c r="F636" i="34"/>
  <c r="F689" i="34"/>
  <c r="F696" i="34"/>
  <c r="F672" i="34"/>
  <c r="F632" i="34"/>
  <c r="F642" i="34"/>
  <c r="F715" i="24" l="1"/>
  <c r="G625" i="24"/>
  <c r="F715" i="34"/>
  <c r="G625" i="34"/>
  <c r="G680" i="24" l="1"/>
  <c r="G673" i="24"/>
  <c r="G689" i="24"/>
  <c r="G694" i="24"/>
  <c r="G681" i="24"/>
  <c r="G698" i="24"/>
  <c r="G711" i="24"/>
  <c r="G678" i="24"/>
  <c r="G645" i="24"/>
  <c r="G685" i="24"/>
  <c r="G692" i="24"/>
  <c r="G700" i="24"/>
  <c r="G682" i="24"/>
  <c r="G676" i="24"/>
  <c r="G677" i="24"/>
  <c r="G640" i="24"/>
  <c r="G713" i="24"/>
  <c r="G626" i="24"/>
  <c r="G631" i="24"/>
  <c r="G672" i="24"/>
  <c r="G697" i="24"/>
  <c r="G630" i="24"/>
  <c r="G647" i="24"/>
  <c r="G696" i="24"/>
  <c r="G644" i="24"/>
  <c r="G674" i="24"/>
  <c r="G690" i="24"/>
  <c r="G635" i="24"/>
  <c r="G695" i="24"/>
  <c r="G702" i="24"/>
  <c r="G716" i="24"/>
  <c r="G636" i="24"/>
  <c r="G693" i="24"/>
  <c r="G699" i="24"/>
  <c r="G708" i="24"/>
  <c r="G701" i="24"/>
  <c r="G691" i="24"/>
  <c r="G703" i="24"/>
  <c r="G707" i="24"/>
  <c r="G642" i="24"/>
  <c r="G633" i="24"/>
  <c r="G684" i="24"/>
  <c r="G679" i="24"/>
  <c r="G706" i="24"/>
  <c r="G709" i="24"/>
  <c r="G687" i="24"/>
  <c r="G668" i="24"/>
  <c r="G704" i="24"/>
  <c r="G705" i="24"/>
  <c r="G671" i="24"/>
  <c r="G628" i="24"/>
  <c r="G669" i="24"/>
  <c r="G643" i="24"/>
  <c r="G638" i="24"/>
  <c r="G637" i="24"/>
  <c r="G670" i="24"/>
  <c r="G675" i="24"/>
  <c r="G712" i="24"/>
  <c r="G688" i="24"/>
  <c r="G686" i="24"/>
  <c r="G632" i="24"/>
  <c r="G646" i="24"/>
  <c r="G627" i="24"/>
  <c r="G629" i="24"/>
  <c r="G639" i="24"/>
  <c r="G710" i="24"/>
  <c r="G634" i="24"/>
  <c r="G641" i="24"/>
  <c r="G683" i="24"/>
  <c r="G710" i="34"/>
  <c r="G690" i="34"/>
  <c r="G670" i="34"/>
  <c r="G646" i="34"/>
  <c r="G706" i="34"/>
  <c r="G686" i="34"/>
  <c r="G704" i="34"/>
  <c r="G684" i="34"/>
  <c r="G702" i="34"/>
  <c r="G682" i="34"/>
  <c r="G645" i="34"/>
  <c r="G711" i="34"/>
  <c r="G691" i="34"/>
  <c r="G671" i="34"/>
  <c r="G640" i="34"/>
  <c r="G635" i="34"/>
  <c r="G630" i="34"/>
  <c r="G700" i="34"/>
  <c r="G680" i="34"/>
  <c r="G709" i="34"/>
  <c r="G689" i="34"/>
  <c r="G669" i="34"/>
  <c r="G694" i="34"/>
  <c r="G674" i="34"/>
  <c r="G629" i="34"/>
  <c r="G712" i="34"/>
  <c r="G692" i="34"/>
  <c r="G672" i="34"/>
  <c r="G703" i="34"/>
  <c r="G633" i="34"/>
  <c r="G701" i="34"/>
  <c r="G647" i="34"/>
  <c r="G639" i="34"/>
  <c r="G707" i="34"/>
  <c r="G676" i="34"/>
  <c r="G679" i="34"/>
  <c r="G643" i="34"/>
  <c r="G688" i="34"/>
  <c r="G685" i="34"/>
  <c r="G638" i="34"/>
  <c r="G697" i="34"/>
  <c r="G642" i="34"/>
  <c r="G627" i="34"/>
  <c r="G641" i="34"/>
  <c r="G708" i="34"/>
  <c r="G699" i="34"/>
  <c r="G675" i="34"/>
  <c r="G687" i="34"/>
  <c r="G695" i="34"/>
  <c r="G683" i="34"/>
  <c r="G634" i="34"/>
  <c r="G698" i="34"/>
  <c r="G678" i="34"/>
  <c r="G628" i="34"/>
  <c r="G716" i="34"/>
  <c r="G693" i="34"/>
  <c r="G631" i="34"/>
  <c r="G637" i="34"/>
  <c r="G668" i="34"/>
  <c r="G626" i="34"/>
  <c r="G715" i="34" s="1"/>
  <c r="G636" i="34"/>
  <c r="G705" i="34"/>
  <c r="G713" i="34"/>
  <c r="G681" i="34"/>
  <c r="G673" i="34"/>
  <c r="G696" i="34"/>
  <c r="G644" i="34"/>
  <c r="G632" i="34"/>
  <c r="G677" i="34"/>
  <c r="H628" i="24" l="1"/>
  <c r="G715" i="24"/>
  <c r="H628" i="34"/>
  <c r="H629" i="24" l="1"/>
  <c r="H668" i="24"/>
  <c r="H676" i="24"/>
  <c r="H685" i="24"/>
  <c r="H709" i="24"/>
  <c r="H644" i="24"/>
  <c r="H677" i="24"/>
  <c r="H672" i="24"/>
  <c r="H687" i="24"/>
  <c r="H639" i="24"/>
  <c r="H697" i="24"/>
  <c r="H695" i="24"/>
  <c r="H647" i="24"/>
  <c r="H705" i="24"/>
  <c r="H634" i="24"/>
  <c r="H689" i="24"/>
  <c r="H691" i="24"/>
  <c r="H692" i="24"/>
  <c r="H690" i="24"/>
  <c r="H640" i="24"/>
  <c r="H671" i="24"/>
  <c r="H711" i="24"/>
  <c r="H706" i="24"/>
  <c r="H630" i="24"/>
  <c r="H707" i="24"/>
  <c r="H643" i="24"/>
  <c r="H704" i="24"/>
  <c r="H681" i="24"/>
  <c r="H633" i="24"/>
  <c r="H645" i="24"/>
  <c r="H635" i="24"/>
  <c r="H696" i="24"/>
  <c r="H694" i="24"/>
  <c r="H680" i="24"/>
  <c r="H702" i="24"/>
  <c r="H673" i="24"/>
  <c r="H699" i="24"/>
  <c r="H700" i="24"/>
  <c r="H698" i="24"/>
  <c r="H701" i="24"/>
  <c r="H703" i="24"/>
  <c r="H670" i="24"/>
  <c r="H669" i="24"/>
  <c r="H686" i="24"/>
  <c r="H708" i="24"/>
  <c r="H678" i="24"/>
  <c r="H688" i="24"/>
  <c r="H679" i="24"/>
  <c r="H642" i="24"/>
  <c r="H693" i="24"/>
  <c r="H716" i="24"/>
  <c r="H632" i="24"/>
  <c r="H683" i="24"/>
  <c r="H646" i="24"/>
  <c r="H713" i="24"/>
  <c r="H682" i="24"/>
  <c r="H712" i="24"/>
  <c r="H675" i="24"/>
  <c r="H710" i="24"/>
  <c r="H674" i="24"/>
  <c r="H641" i="24"/>
  <c r="H638" i="24"/>
  <c r="H637" i="24"/>
  <c r="H636" i="24"/>
  <c r="H684" i="24"/>
  <c r="H631" i="24"/>
  <c r="H699" i="34"/>
  <c r="H679" i="34"/>
  <c r="H641" i="34"/>
  <c r="H636" i="34"/>
  <c r="H631" i="34"/>
  <c r="H716" i="34"/>
  <c r="H695" i="34"/>
  <c r="H675" i="34"/>
  <c r="H643" i="34"/>
  <c r="H638" i="34"/>
  <c r="H633" i="34"/>
  <c r="H713" i="34"/>
  <c r="H693" i="34"/>
  <c r="H673" i="34"/>
  <c r="H711" i="34"/>
  <c r="H691" i="34"/>
  <c r="H671" i="34"/>
  <c r="H640" i="34"/>
  <c r="H635" i="34"/>
  <c r="H630" i="34"/>
  <c r="H700" i="34"/>
  <c r="H680" i="34"/>
  <c r="H709" i="34"/>
  <c r="H689" i="34"/>
  <c r="H669" i="34"/>
  <c r="H698" i="34"/>
  <c r="H678" i="34"/>
  <c r="H647" i="34"/>
  <c r="H703" i="34"/>
  <c r="H683" i="34"/>
  <c r="H644" i="34"/>
  <c r="H639" i="34"/>
  <c r="H634" i="34"/>
  <c r="H701" i="34"/>
  <c r="H681" i="34"/>
  <c r="H706" i="34"/>
  <c r="H637" i="34"/>
  <c r="H707" i="34"/>
  <c r="H676" i="34"/>
  <c r="H710" i="34"/>
  <c r="H704" i="34"/>
  <c r="H670" i="34"/>
  <c r="H697" i="34"/>
  <c r="H694" i="34"/>
  <c r="H642" i="34"/>
  <c r="H629" i="34"/>
  <c r="H646" i="34"/>
  <c r="H686" i="34"/>
  <c r="H632" i="34"/>
  <c r="H712" i="34"/>
  <c r="H708" i="34"/>
  <c r="H692" i="34"/>
  <c r="H687" i="34"/>
  <c r="H690" i="34"/>
  <c r="H674" i="34"/>
  <c r="H645" i="34"/>
  <c r="H702" i="34"/>
  <c r="H682" i="34"/>
  <c r="H685" i="34"/>
  <c r="H677" i="34"/>
  <c r="H668" i="34"/>
  <c r="H684" i="34"/>
  <c r="H705" i="34"/>
  <c r="H696" i="34"/>
  <c r="H688" i="34"/>
  <c r="H672" i="34"/>
  <c r="H715" i="24" l="1"/>
  <c r="I629" i="24"/>
  <c r="H715" i="34"/>
  <c r="I629" i="34"/>
  <c r="I712" i="24" l="1"/>
  <c r="I696" i="24"/>
  <c r="I713" i="24"/>
  <c r="I632" i="24"/>
  <c r="I710" i="24"/>
  <c r="I645" i="24"/>
  <c r="I692" i="24"/>
  <c r="I694" i="24"/>
  <c r="I643" i="24"/>
  <c r="I705" i="24"/>
  <c r="I701" i="24"/>
  <c r="I680" i="24"/>
  <c r="I672" i="24"/>
  <c r="I670" i="24"/>
  <c r="I638" i="24"/>
  <c r="I716" i="24"/>
  <c r="I675" i="24"/>
  <c r="I681" i="24"/>
  <c r="I630" i="24"/>
  <c r="I697" i="24"/>
  <c r="I646" i="24"/>
  <c r="I633" i="24"/>
  <c r="I690" i="24"/>
  <c r="I677" i="24"/>
  <c r="I688" i="24"/>
  <c r="I637" i="24"/>
  <c r="I644" i="24"/>
  <c r="I708" i="24"/>
  <c r="I679" i="24"/>
  <c r="I682" i="24"/>
  <c r="I678" i="24"/>
  <c r="I639" i="24"/>
  <c r="I641" i="24"/>
  <c r="I695" i="24"/>
  <c r="I684" i="24"/>
  <c r="I673" i="24"/>
  <c r="I699" i="24"/>
  <c r="I700" i="24"/>
  <c r="I634" i="24"/>
  <c r="I636" i="24"/>
  <c r="I691" i="24"/>
  <c r="I683" i="24"/>
  <c r="I642" i="24"/>
  <c r="I698" i="24"/>
  <c r="I686" i="24"/>
  <c r="I631" i="24"/>
  <c r="I687" i="24"/>
  <c r="I668" i="24"/>
  <c r="I671" i="24"/>
  <c r="I676" i="24"/>
  <c r="I693" i="24"/>
  <c r="I647" i="24"/>
  <c r="I685" i="24"/>
  <c r="I704" i="24"/>
  <c r="I707" i="24"/>
  <c r="I703" i="24"/>
  <c r="I674" i="24"/>
  <c r="I689" i="24"/>
  <c r="I669" i="24"/>
  <c r="I706" i="24"/>
  <c r="I711" i="24"/>
  <c r="I640" i="24"/>
  <c r="I702" i="24"/>
  <c r="I635" i="24"/>
  <c r="I709" i="24"/>
  <c r="I708" i="34"/>
  <c r="I688" i="34"/>
  <c r="I668" i="34"/>
  <c r="I704" i="34"/>
  <c r="I684" i="34"/>
  <c r="I702" i="34"/>
  <c r="I682" i="34"/>
  <c r="I645" i="34"/>
  <c r="I700" i="34"/>
  <c r="I680" i="34"/>
  <c r="I709" i="34"/>
  <c r="I689" i="34"/>
  <c r="I669" i="34"/>
  <c r="I698" i="34"/>
  <c r="I678" i="34"/>
  <c r="I647" i="34"/>
  <c r="I707" i="34"/>
  <c r="I687" i="34"/>
  <c r="I642" i="34"/>
  <c r="I637" i="34"/>
  <c r="I632" i="34"/>
  <c r="I712" i="34"/>
  <c r="I692" i="34"/>
  <c r="I672" i="34"/>
  <c r="I710" i="34"/>
  <c r="I690" i="34"/>
  <c r="I670" i="34"/>
  <c r="I646" i="34"/>
  <c r="I675" i="34"/>
  <c r="I679" i="34"/>
  <c r="I643" i="34"/>
  <c r="I630" i="34"/>
  <c r="I713" i="34"/>
  <c r="I673" i="34"/>
  <c r="I634" i="34"/>
  <c r="I691" i="34"/>
  <c r="I697" i="34"/>
  <c r="I644" i="34"/>
  <c r="I638" i="34"/>
  <c r="I699" i="34"/>
  <c r="I671" i="34"/>
  <c r="I703" i="34"/>
  <c r="I635" i="34"/>
  <c r="I695" i="34"/>
  <c r="I683" i="34"/>
  <c r="I640" i="34"/>
  <c r="I716" i="34"/>
  <c r="I711" i="34"/>
  <c r="I674" i="34"/>
  <c r="I694" i="34"/>
  <c r="I706" i="34"/>
  <c r="I639" i="34"/>
  <c r="I633" i="34"/>
  <c r="I686" i="34"/>
  <c r="I685" i="34"/>
  <c r="I677" i="34"/>
  <c r="I676" i="34"/>
  <c r="I705" i="34"/>
  <c r="I636" i="34"/>
  <c r="I696" i="34"/>
  <c r="I681" i="34"/>
  <c r="I693" i="34"/>
  <c r="I641" i="34"/>
  <c r="I631" i="34"/>
  <c r="I701" i="34"/>
  <c r="I715" i="24" l="1"/>
  <c r="J630" i="24"/>
  <c r="I715" i="34"/>
  <c r="J630" i="34"/>
  <c r="J676" i="24" l="1"/>
  <c r="J709" i="24"/>
  <c r="J642" i="24"/>
  <c r="J679" i="24"/>
  <c r="J700" i="24"/>
  <c r="J675" i="24"/>
  <c r="J647" i="24"/>
  <c r="L647" i="24" s="1"/>
  <c r="J674" i="24"/>
  <c r="J697" i="24"/>
  <c r="J632" i="24"/>
  <c r="J677" i="24"/>
  <c r="J635" i="24"/>
  <c r="J690" i="24"/>
  <c r="J704" i="24"/>
  <c r="J716" i="24"/>
  <c r="J698" i="24"/>
  <c r="J688" i="24"/>
  <c r="J696" i="24"/>
  <c r="J702" i="24"/>
  <c r="J672" i="24"/>
  <c r="J638" i="24"/>
  <c r="J633" i="24"/>
  <c r="J710" i="24"/>
  <c r="J695" i="24"/>
  <c r="J694" i="24"/>
  <c r="J631" i="24"/>
  <c r="J668" i="24"/>
  <c r="J701" i="24"/>
  <c r="J708" i="24"/>
  <c r="J691" i="24"/>
  <c r="J670" i="24"/>
  <c r="J686" i="24"/>
  <c r="J699" i="24"/>
  <c r="J692" i="24"/>
  <c r="J681" i="24"/>
  <c r="J641" i="24"/>
  <c r="J687" i="24"/>
  <c r="J646" i="24"/>
  <c r="J669" i="24"/>
  <c r="J712" i="24"/>
  <c r="J706" i="24"/>
  <c r="J636" i="24"/>
  <c r="J683" i="24"/>
  <c r="J705" i="24"/>
  <c r="J671" i="24"/>
  <c r="J643" i="24"/>
  <c r="J678" i="24"/>
  <c r="J644" i="24"/>
  <c r="K644" i="24" s="1"/>
  <c r="J673" i="24"/>
  <c r="J711" i="24"/>
  <c r="J634" i="24"/>
  <c r="J703" i="24"/>
  <c r="J684" i="24"/>
  <c r="J637" i="24"/>
  <c r="J685" i="24"/>
  <c r="J640" i="24"/>
  <c r="J639" i="24"/>
  <c r="J645" i="24"/>
  <c r="J707" i="24"/>
  <c r="J693" i="24"/>
  <c r="J689" i="24"/>
  <c r="J682" i="24"/>
  <c r="J713" i="24"/>
  <c r="J680" i="24"/>
  <c r="J697" i="34"/>
  <c r="J677" i="34"/>
  <c r="J713" i="34"/>
  <c r="J693" i="34"/>
  <c r="J673" i="34"/>
  <c r="J711" i="34"/>
  <c r="J691" i="34"/>
  <c r="J671" i="34"/>
  <c r="J640" i="34"/>
  <c r="J635" i="34"/>
  <c r="J709" i="34"/>
  <c r="J689" i="34"/>
  <c r="J669" i="34"/>
  <c r="J698" i="34"/>
  <c r="J678" i="34"/>
  <c r="J647" i="34"/>
  <c r="L647" i="34" s="1"/>
  <c r="J707" i="34"/>
  <c r="J687" i="34"/>
  <c r="J642" i="34"/>
  <c r="J637" i="34"/>
  <c r="J632" i="34"/>
  <c r="J696" i="34"/>
  <c r="J676" i="34"/>
  <c r="J701" i="34"/>
  <c r="J681" i="34"/>
  <c r="J699" i="34"/>
  <c r="J679" i="34"/>
  <c r="J641" i="34"/>
  <c r="J636" i="34"/>
  <c r="J631" i="34"/>
  <c r="J715" i="34" s="1"/>
  <c r="J716" i="34"/>
  <c r="J712" i="34"/>
  <c r="J672" i="34"/>
  <c r="J710" i="34"/>
  <c r="J704" i="34"/>
  <c r="J670" i="34"/>
  <c r="J643" i="34"/>
  <c r="J634" i="34"/>
  <c r="J685" i="34"/>
  <c r="J700" i="34"/>
  <c r="J646" i="34"/>
  <c r="J706" i="34"/>
  <c r="J703" i="34"/>
  <c r="J633" i="34"/>
  <c r="J644" i="34"/>
  <c r="K644" i="34" s="1"/>
  <c r="J638" i="34"/>
  <c r="J675" i="34"/>
  <c r="J695" i="34"/>
  <c r="J683" i="34"/>
  <c r="J674" i="34"/>
  <c r="J694" i="34"/>
  <c r="J690" i="34"/>
  <c r="J645" i="34"/>
  <c r="J702" i="34"/>
  <c r="J639" i="34"/>
  <c r="J686" i="34"/>
  <c r="J682" i="34"/>
  <c r="J708" i="34"/>
  <c r="J684" i="34"/>
  <c r="J692" i="34"/>
  <c r="J705" i="34"/>
  <c r="J688" i="34"/>
  <c r="J680" i="34"/>
  <c r="J668" i="34"/>
  <c r="L686" i="24" l="1"/>
  <c r="M686" i="24" s="1"/>
  <c r="G87" i="32" s="1"/>
  <c r="L668" i="24"/>
  <c r="L695" i="24"/>
  <c r="M695" i="24" s="1"/>
  <c r="I119" i="32" s="1"/>
  <c r="L672" i="24"/>
  <c r="M672" i="24" s="1"/>
  <c r="G23" i="32" s="1"/>
  <c r="L683" i="24"/>
  <c r="M683" i="24" s="1"/>
  <c r="D87" i="32" s="1"/>
  <c r="L698" i="24"/>
  <c r="M698" i="24" s="1"/>
  <c r="E151" i="32" s="1"/>
  <c r="L708" i="24"/>
  <c r="M708" i="24" s="1"/>
  <c r="H183" i="32" s="1"/>
  <c r="L671" i="24"/>
  <c r="M671" i="24" s="1"/>
  <c r="F23" i="32" s="1"/>
  <c r="L702" i="24"/>
  <c r="M702" i="24" s="1"/>
  <c r="I151" i="32" s="1"/>
  <c r="L675" i="24"/>
  <c r="M675" i="24" s="1"/>
  <c r="C55" i="32" s="1"/>
  <c r="L691" i="24"/>
  <c r="M691" i="24" s="1"/>
  <c r="L704" i="24"/>
  <c r="M704" i="24" s="1"/>
  <c r="D183" i="32" s="1"/>
  <c r="L688" i="24"/>
  <c r="M688" i="24" s="1"/>
  <c r="I87" i="32" s="1"/>
  <c r="L700" i="24"/>
  <c r="M700" i="24" s="1"/>
  <c r="G151" i="32" s="1"/>
  <c r="L687" i="24"/>
  <c r="M687" i="24" s="1"/>
  <c r="H87" i="32" s="1"/>
  <c r="L673" i="24"/>
  <c r="M673" i="24" s="1"/>
  <c r="H23" i="32" s="1"/>
  <c r="L677" i="24"/>
  <c r="M677" i="24" s="1"/>
  <c r="L696" i="24"/>
  <c r="M696" i="24" s="1"/>
  <c r="C151" i="32" s="1"/>
  <c r="L711" i="24"/>
  <c r="M711" i="24" s="1"/>
  <c r="D215" i="32" s="1"/>
  <c r="L710" i="24"/>
  <c r="M710" i="24" s="1"/>
  <c r="C215" i="32" s="1"/>
  <c r="L713" i="24"/>
  <c r="M713" i="24" s="1"/>
  <c r="F215" i="32" s="1"/>
  <c r="L694" i="24"/>
  <c r="M694" i="24" s="1"/>
  <c r="H119" i="32" s="1"/>
  <c r="L707" i="24"/>
  <c r="M707" i="24" s="1"/>
  <c r="G183" i="32" s="1"/>
  <c r="L692" i="24"/>
  <c r="M692" i="24" s="1"/>
  <c r="L703" i="24"/>
  <c r="M703" i="24" s="1"/>
  <c r="C183" i="32" s="1"/>
  <c r="L706" i="24"/>
  <c r="M706" i="24" s="1"/>
  <c r="F183" i="32" s="1"/>
  <c r="L712" i="24"/>
  <c r="M712" i="24" s="1"/>
  <c r="E215" i="32" s="1"/>
  <c r="L690" i="24"/>
  <c r="M690" i="24" s="1"/>
  <c r="D119" i="32" s="1"/>
  <c r="L716" i="24"/>
  <c r="L670" i="24"/>
  <c r="M670" i="24" s="1"/>
  <c r="E23" i="32" s="1"/>
  <c r="L699" i="24"/>
  <c r="M699" i="24" s="1"/>
  <c r="F151" i="32" s="1"/>
  <c r="L679" i="24"/>
  <c r="M679" i="24" s="1"/>
  <c r="L684" i="24"/>
  <c r="M684" i="24" s="1"/>
  <c r="E87" i="32" s="1"/>
  <c r="L697" i="24"/>
  <c r="M697" i="24" s="1"/>
  <c r="D151" i="32" s="1"/>
  <c r="L693" i="24"/>
  <c r="M693" i="24" s="1"/>
  <c r="L685" i="24"/>
  <c r="M685" i="24" s="1"/>
  <c r="F87" i="32" s="1"/>
  <c r="L701" i="24"/>
  <c r="M701" i="24" s="1"/>
  <c r="H151" i="32" s="1"/>
  <c r="L676" i="24"/>
  <c r="M676" i="24" s="1"/>
  <c r="D55" i="32" s="1"/>
  <c r="L682" i="24"/>
  <c r="M682" i="24" s="1"/>
  <c r="C87" i="32" s="1"/>
  <c r="L709" i="24"/>
  <c r="M709" i="24" s="1"/>
  <c r="I183" i="32" s="1"/>
  <c r="L689" i="24"/>
  <c r="M689" i="24" s="1"/>
  <c r="C119" i="32" s="1"/>
  <c r="L680" i="24"/>
  <c r="M680" i="24" s="1"/>
  <c r="H55" i="32" s="1"/>
  <c r="L705" i="24"/>
  <c r="M705" i="24" s="1"/>
  <c r="E183" i="32" s="1"/>
  <c r="L678" i="24"/>
  <c r="M678" i="24" s="1"/>
  <c r="L681" i="24"/>
  <c r="M681" i="24" s="1"/>
  <c r="I55" i="32" s="1"/>
  <c r="L669" i="24"/>
  <c r="M669" i="24" s="1"/>
  <c r="D23" i="32" s="1"/>
  <c r="L674" i="24"/>
  <c r="M674" i="24" s="1"/>
  <c r="I23" i="32" s="1"/>
  <c r="K690" i="24"/>
  <c r="K670" i="24"/>
  <c r="K703" i="24"/>
  <c r="K684" i="24"/>
  <c r="K672" i="24"/>
  <c r="K716" i="24"/>
  <c r="K712" i="24"/>
  <c r="K713" i="24"/>
  <c r="K677" i="24"/>
  <c r="K669" i="24"/>
  <c r="K695" i="24"/>
  <c r="K668" i="24"/>
  <c r="K715" i="24" s="1"/>
  <c r="K706" i="24"/>
  <c r="K689" i="24"/>
  <c r="K675" i="24"/>
  <c r="K693" i="24"/>
  <c r="K679" i="24"/>
  <c r="K710" i="24"/>
  <c r="K682" i="24"/>
  <c r="K685" i="24"/>
  <c r="K673" i="24"/>
  <c r="K688" i="24"/>
  <c r="K708" i="24"/>
  <c r="K680" i="24"/>
  <c r="K681" i="24"/>
  <c r="K701" i="24"/>
  <c r="K686" i="24"/>
  <c r="K707" i="24"/>
  <c r="K678" i="24"/>
  <c r="K697" i="24"/>
  <c r="K676" i="24"/>
  <c r="K709" i="24"/>
  <c r="K674" i="24"/>
  <c r="K705" i="24"/>
  <c r="K704" i="24"/>
  <c r="K691" i="24"/>
  <c r="K698" i="24"/>
  <c r="K696" i="24"/>
  <c r="K699" i="24"/>
  <c r="K692" i="24"/>
  <c r="K702" i="24"/>
  <c r="K687" i="24"/>
  <c r="K700" i="24"/>
  <c r="K683" i="24"/>
  <c r="K671" i="24"/>
  <c r="K694" i="24"/>
  <c r="K711" i="24"/>
  <c r="J715" i="24"/>
  <c r="L716" i="34"/>
  <c r="L695" i="34"/>
  <c r="M695" i="34" s="1"/>
  <c r="L675" i="34"/>
  <c r="M675" i="34" s="1"/>
  <c r="L711" i="34"/>
  <c r="M711" i="34" s="1"/>
  <c r="L691" i="34"/>
  <c r="M691" i="34" s="1"/>
  <c r="L671" i="34"/>
  <c r="M671" i="34" s="1"/>
  <c r="L709" i="34"/>
  <c r="M709" i="34" s="1"/>
  <c r="L689" i="34"/>
  <c r="M689" i="34" s="1"/>
  <c r="L669" i="34"/>
  <c r="M669" i="34" s="1"/>
  <c r="L707" i="34"/>
  <c r="M707" i="34" s="1"/>
  <c r="L687" i="34"/>
  <c r="M687" i="34" s="1"/>
  <c r="L696" i="34"/>
  <c r="M696" i="34" s="1"/>
  <c r="L676" i="34"/>
  <c r="M676" i="34" s="1"/>
  <c r="L705" i="34"/>
  <c r="M705" i="34" s="1"/>
  <c r="L685" i="34"/>
  <c r="M685" i="34" s="1"/>
  <c r="L694" i="34"/>
  <c r="M694" i="34" s="1"/>
  <c r="L674" i="34"/>
  <c r="M674" i="34" s="1"/>
  <c r="L699" i="34"/>
  <c r="M699" i="34" s="1"/>
  <c r="L679" i="34"/>
  <c r="M679" i="34" s="1"/>
  <c r="L697" i="34"/>
  <c r="M697" i="34" s="1"/>
  <c r="L677" i="34"/>
  <c r="M677" i="34" s="1"/>
  <c r="L684" i="34"/>
  <c r="M684" i="34" s="1"/>
  <c r="L713" i="34"/>
  <c r="M713" i="34" s="1"/>
  <c r="L673" i="34"/>
  <c r="M673" i="34" s="1"/>
  <c r="L688" i="34"/>
  <c r="M688" i="34" s="1"/>
  <c r="L682" i="34"/>
  <c r="M682" i="34" s="1"/>
  <c r="L706" i="34"/>
  <c r="M706" i="34" s="1"/>
  <c r="L712" i="34"/>
  <c r="M712" i="34" s="1"/>
  <c r="L678" i="34"/>
  <c r="M678" i="34" s="1"/>
  <c r="L672" i="34"/>
  <c r="M672" i="34" s="1"/>
  <c r="L710" i="34"/>
  <c r="M710" i="34" s="1"/>
  <c r="L701" i="34"/>
  <c r="M701" i="34" s="1"/>
  <c r="L693" i="34"/>
  <c r="M693" i="34" s="1"/>
  <c r="L681" i="34"/>
  <c r="M681" i="34" s="1"/>
  <c r="L703" i="34"/>
  <c r="M703" i="34" s="1"/>
  <c r="L683" i="34"/>
  <c r="M683" i="34" s="1"/>
  <c r="L698" i="34"/>
  <c r="M698" i="34" s="1"/>
  <c r="L690" i="34"/>
  <c r="M690" i="34" s="1"/>
  <c r="L670" i="34"/>
  <c r="M670" i="34" s="1"/>
  <c r="L702" i="34"/>
  <c r="M702" i="34" s="1"/>
  <c r="L686" i="34"/>
  <c r="M686" i="34" s="1"/>
  <c r="L700" i="34"/>
  <c r="M700" i="34" s="1"/>
  <c r="L708" i="34"/>
  <c r="M708" i="34" s="1"/>
  <c r="L668" i="34"/>
  <c r="L692" i="34"/>
  <c r="M692" i="34" s="1"/>
  <c r="L704" i="34"/>
  <c r="M704" i="34" s="1"/>
  <c r="L680" i="34"/>
  <c r="M680" i="34" s="1"/>
  <c r="K706" i="34"/>
  <c r="K686" i="34"/>
  <c r="K702" i="34"/>
  <c r="K682" i="34"/>
  <c r="K700" i="34"/>
  <c r="K680" i="34"/>
  <c r="K698" i="34"/>
  <c r="K678" i="34"/>
  <c r="K707" i="34"/>
  <c r="K687" i="34"/>
  <c r="K696" i="34"/>
  <c r="K676" i="34"/>
  <c r="K705" i="34"/>
  <c r="K685" i="34"/>
  <c r="K710" i="34"/>
  <c r="K690" i="34"/>
  <c r="K670" i="34"/>
  <c r="K708" i="34"/>
  <c r="K688" i="34"/>
  <c r="K668" i="34"/>
  <c r="K715" i="34" s="1"/>
  <c r="K681" i="34"/>
  <c r="K679" i="34"/>
  <c r="K713" i="34"/>
  <c r="K673" i="34"/>
  <c r="K694" i="34"/>
  <c r="K703" i="34"/>
  <c r="K675" i="34"/>
  <c r="K697" i="34"/>
  <c r="K677" i="34"/>
  <c r="K671" i="34"/>
  <c r="K695" i="34"/>
  <c r="K683" i="34"/>
  <c r="K691" i="34"/>
  <c r="K674" i="34"/>
  <c r="K716" i="34"/>
  <c r="K711" i="34"/>
  <c r="K669" i="34"/>
  <c r="K692" i="34"/>
  <c r="K699" i="34"/>
  <c r="K689" i="34"/>
  <c r="K712" i="34"/>
  <c r="K672" i="34"/>
  <c r="K704" i="34"/>
  <c r="K684" i="34"/>
  <c r="K709" i="34"/>
  <c r="K701" i="34"/>
  <c r="K693" i="34"/>
  <c r="G119" i="32" l="1"/>
  <c r="G55" i="32"/>
  <c r="E55" i="32"/>
  <c r="E119" i="32"/>
  <c r="F55" i="32"/>
  <c r="F119" i="32"/>
  <c r="L715" i="24"/>
  <c r="M668" i="24"/>
  <c r="L715" i="34"/>
  <c r="M668" i="34"/>
  <c r="M715" i="34" s="1"/>
  <c r="M715" i="24" l="1"/>
  <c r="C23" i="32"/>
</calcChain>
</file>

<file path=xl/sharedStrings.xml><?xml version="1.0" encoding="utf-8"?>
<sst xmlns="http://schemas.openxmlformats.org/spreadsheetml/2006/main" count="4867" uniqueCount="1378">
  <si>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</si>
  <si>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</si>
  <si>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</si>
  <si>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</si>
  <si>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</si>
  <si>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</si>
  <si>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</si>
  <si>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</si>
  <si>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</si>
  <si>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</si>
  <si>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</si>
  <si>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</si>
  <si>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</si>
  <si>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</si>
  <si>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</si>
  <si>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</si>
  <si>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</si>
  <si>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</si>
  <si>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</si>
  <si>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</si>
  <si>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</si>
  <si>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</si>
  <si>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</si>
  <si>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</si>
  <si>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</si>
  <si>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</si>
  <si>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</si>
  <si>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</si>
  <si>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</si>
  <si>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</si>
  <si>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</si>
  <si>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</si>
  <si>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</si>
  <si>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</si>
  <si>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</si>
  <si>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</si>
  <si>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</si>
  <si>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</si>
  <si>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</si>
  <si>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</si>
  <si>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</si>
  <si>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</si>
  <si>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</si>
  <si>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</si>
  <si>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</si>
  <si>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</si>
  <si>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</si>
  <si>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</si>
  <si>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</si>
  <si>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</si>
  <si>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</si>
  <si>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</si>
  <si>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</si>
  <si>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</si>
  <si>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</si>
  <si>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</si>
  <si>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</si>
  <si>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</si>
  <si>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</si>
  <si>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</si>
  <si>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</si>
  <si>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</si>
  <si>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</si>
  <si>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</si>
  <si>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</si>
  <si>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</si>
  <si>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</si>
  <si>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</si>
  <si>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</si>
  <si>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</si>
  <si>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</si>
  <si>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</si>
  <si>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</si>
  <si>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</si>
  <si>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</si>
  <si>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</si>
  <si>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</si>
  <si>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</si>
  <si>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</si>
  <si>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</si>
  <si>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</si>
  <si>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</si>
  <si>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</si>
  <si>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</si>
  <si>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</si>
  <si>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</si>
  <si>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</si>
  <si>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</si>
  <si>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</si>
  <si>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</si>
  <si>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</si>
  <si>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</si>
  <si>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</si>
  <si>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</si>
  <si>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</si>
  <si>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</si>
  <si>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</si>
  <si>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</si>
  <si>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</si>
  <si>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</si>
  <si>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</si>
  <si>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</si>
  <si>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</si>
  <si>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</si>
  <si>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</si>
  <si>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</si>
  <si>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</si>
  <si>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</si>
  <si>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</si>
  <si>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</si>
  <si>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</si>
  <si>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</si>
  <si>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</si>
  <si>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</si>
  <si>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</si>
  <si>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</si>
  <si>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</si>
  <si>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</si>
  <si>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</si>
  <si>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</si>
  <si>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</si>
  <si>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</si>
  <si>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</si>
  <si>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</si>
  <si>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</si>
  <si>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</si>
  <si>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</si>
  <si>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</si>
  <si>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</si>
  <si>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</si>
  <si>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</si>
  <si>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</si>
  <si>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</si>
  <si>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</si>
  <si>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</si>
  <si>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</si>
  <si>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</si>
  <si>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</si>
  <si>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</si>
  <si>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</si>
  <si>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</si>
  <si>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</si>
  <si>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</si>
  <si>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</si>
  <si>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</si>
  <si>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</si>
  <si>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</si>
  <si>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</si>
  <si>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</si>
  <si>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</si>
  <si>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</si>
  <si>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</si>
  <si>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</si>
  <si>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</si>
  <si>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</si>
  <si>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</si>
  <si>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</si>
  <si>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</si>
  <si>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</si>
  <si>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</si>
  <si>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</si>
  <si>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</si>
  <si>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</si>
  <si>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</si>
  <si>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</si>
  <si>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</si>
  <si>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</si>
  <si>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</si>
  <si>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</si>
  <si>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</si>
  <si>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</si>
  <si>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</si>
  <si>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</si>
  <si>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</si>
  <si>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</si>
  <si>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</si>
  <si>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</si>
  <si>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</si>
  <si>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</si>
  <si>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</si>
  <si>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</si>
  <si>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</si>
  <si>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</si>
  <si>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</si>
  <si>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</si>
  <si>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</si>
  <si>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</si>
  <si>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</si>
  <si>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</si>
  <si>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</si>
  <si>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</si>
  <si>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</si>
  <si>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</si>
  <si>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</si>
  <si>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</si>
  <si>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</si>
  <si>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</si>
  <si>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</si>
  <si>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</si>
  <si>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</si>
  <si>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</si>
  <si>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</si>
  <si>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</si>
  <si>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</si>
  <si>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</si>
  <si>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</si>
  <si>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</si>
  <si>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</si>
  <si>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</si>
  <si>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</si>
  <si>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</si>
  <si>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</si>
  <si>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</si>
  <si>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</si>
  <si>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</si>
  <si>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</si>
  <si>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</si>
  <si>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</si>
  <si>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</si>
  <si>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</si>
  <si>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</si>
  <si>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</si>
  <si>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</si>
  <si>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</si>
  <si>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</si>
  <si>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</si>
  <si>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</si>
  <si>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</si>
  <si>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</si>
  <si>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</si>
  <si>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</si>
  <si>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</si>
  <si>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</si>
  <si>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</si>
  <si>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</si>
  <si>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</si>
  <si>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</si>
  <si>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</si>
  <si>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</si>
  <si>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</si>
  <si>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</si>
  <si>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</si>
  <si>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</si>
  <si>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</si>
  <si>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</si>
  <si>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</si>
  <si>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</si>
  <si>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</si>
  <si>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</si>
  <si>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</si>
  <si>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</si>
  <si>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</si>
  <si>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</si>
  <si>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</si>
  <si>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</si>
  <si>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</si>
  <si>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</si>
  <si>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</si>
  <si>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</si>
  <si>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</si>
  <si>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</si>
  <si>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</si>
  <si>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</si>
  <si>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</si>
  <si>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</si>
  <si>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</si>
  <si>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</si>
  <si>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</si>
  <si>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</si>
  <si>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</si>
  <si>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</si>
  <si>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</si>
  <si>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</si>
  <si>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</si>
  <si>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</si>
  <si>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</si>
  <si>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</si>
  <si>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</si>
  <si>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</si>
  <si>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</si>
  <si>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</si>
  <si>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</si>
  <si>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</si>
  <si>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</si>
  <si>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</si>
  <si>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</si>
  <si>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</si>
  <si>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</si>
  <si>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</si>
  <si>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</si>
  <si>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</si>
  <si>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</si>
  <si>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</si>
  <si>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</si>
  <si>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</si>
  <si>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</si>
  <si>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</si>
  <si>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</si>
  <si>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</si>
  <si>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</si>
  <si>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020</t>
  </si>
  <si>
    <t>Hospital Name</t>
  </si>
  <si>
    <t>Kaiser Permanente Central Hospital</t>
  </si>
  <si>
    <t>Mailing Address</t>
  </si>
  <si>
    <t>201 16th Ave E</t>
  </si>
  <si>
    <t>City</t>
  </si>
  <si>
    <t>Seattle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</si>
  <si>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</si>
  <si>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</si>
  <si>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</si>
  <si>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</si>
  <si>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</si>
  <si>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</si>
  <si>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</si>
  <si>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</si>
  <si>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</si>
  <si>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206-326-3000</t>
  </si>
  <si>
    <t>Facsimile Number</t>
  </si>
  <si>
    <t>206-326-2785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</si>
  <si>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</si>
  <si>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</si>
  <si>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</si>
  <si>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</si>
  <si>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</si>
  <si>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</si>
  <si>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</si>
  <si>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</si>
  <si>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</si>
  <si>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</si>
  <si>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</si>
  <si>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</si>
  <si>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</si>
  <si>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</si>
  <si>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</si>
  <si>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</si>
  <si>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</si>
  <si>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</si>
  <si>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</si>
  <si>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</si>
  <si>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</si>
  <si>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</si>
  <si>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</si>
  <si>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</si>
  <si>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</si>
  <si>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</si>
  <si>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</si>
  <si>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</si>
  <si>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</si>
  <si>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</si>
  <si>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</si>
  <si>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</si>
  <si>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</si>
  <si>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</si>
  <si>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</si>
  <si>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</si>
  <si>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</si>
  <si>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</si>
  <si>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</si>
  <si>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</si>
  <si>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</si>
  <si>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</si>
  <si>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</si>
  <si>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</si>
  <si>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</si>
  <si>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</si>
  <si>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</si>
  <si>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</si>
  <si>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</si>
  <si>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</si>
  <si>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</si>
  <si>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</si>
  <si>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</si>
  <si>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</si>
  <si>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</si>
  <si>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</si>
  <si>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</si>
  <si>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</si>
  <si>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</si>
  <si>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</si>
  <si>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</si>
  <si>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</si>
  <si>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</si>
  <si>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</si>
  <si>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</si>
  <si>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</si>
  <si>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</si>
  <si>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</si>
  <si>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</si>
  <si>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</si>
  <si>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</si>
  <si>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</si>
  <si>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</si>
  <si>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</si>
  <si>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</si>
  <si>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</si>
  <si>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</si>
  <si>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</si>
  <si>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</si>
  <si>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</si>
  <si>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</si>
  <si>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</si>
  <si>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</si>
  <si>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</si>
  <si>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</si>
  <si>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</si>
  <si>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</si>
  <si>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</si>
  <si>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</si>
  <si>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</si>
  <si>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</si>
  <si>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</si>
  <si>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</si>
  <si>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</si>
  <si>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</si>
  <si>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</si>
  <si>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</si>
  <si>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</si>
  <si>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</si>
  <si>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</si>
  <si>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</si>
  <si>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</si>
  <si>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</si>
  <si>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</si>
  <si>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</si>
  <si>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</si>
  <si>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</si>
  <si>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</si>
  <si>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</si>
  <si>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</si>
  <si>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</si>
  <si>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</si>
  <si>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</si>
  <si>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</si>
  <si>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</si>
  <si>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</si>
  <si>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</si>
  <si>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</si>
  <si>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</si>
  <si>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</si>
  <si>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</si>
  <si>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</si>
  <si>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</si>
  <si>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</si>
  <si>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</si>
  <si>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</si>
  <si>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</si>
  <si>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</si>
  <si>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</si>
  <si>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</si>
  <si>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</si>
  <si>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</si>
  <si>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</si>
  <si>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</si>
  <si>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</si>
  <si>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</si>
  <si>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</si>
  <si>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</si>
  <si>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</si>
  <si>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</si>
  <si>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</si>
  <si>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</si>
  <si>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</si>
  <si>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</si>
  <si>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</si>
  <si>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</si>
  <si>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</si>
  <si>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</si>
  <si>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</si>
  <si>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</si>
  <si>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</si>
  <si>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</si>
  <si>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</si>
  <si>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</si>
  <si>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</si>
  <si>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</si>
  <si>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</si>
  <si>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</si>
  <si>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</si>
  <si>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</si>
  <si>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</si>
  <si>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</si>
  <si>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</si>
  <si>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</si>
  <si>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</si>
  <si>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</si>
  <si>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</si>
  <si>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</si>
  <si>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</si>
  <si>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</si>
  <si>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</si>
  <si>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</si>
  <si>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</si>
  <si>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</si>
  <si>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</si>
  <si>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</si>
  <si>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</si>
  <si>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</si>
  <si>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</si>
  <si>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</si>
  <si>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</si>
  <si>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</si>
  <si>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</si>
  <si>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</si>
  <si>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</si>
  <si>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</si>
  <si>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</si>
  <si>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</si>
  <si>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</si>
  <si>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</si>
  <si>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</si>
  <si>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</si>
  <si>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</si>
  <si>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</si>
  <si>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</si>
  <si>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</si>
  <si>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</si>
  <si>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</si>
  <si>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</si>
  <si>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</si>
  <si>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</si>
  <si>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</si>
  <si>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</si>
  <si>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</si>
  <si>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</si>
  <si>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</si>
  <si>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</si>
  <si>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</si>
  <si>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</si>
  <si>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</si>
  <si>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</si>
  <si>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</si>
  <si>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</si>
  <si>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</si>
  <si>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</si>
  <si>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</si>
  <si>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</si>
  <si>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</si>
  <si>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</si>
  <si>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</si>
  <si>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</si>
  <si>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</si>
  <si>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</si>
  <si>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</si>
  <si>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</si>
  <si>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</si>
  <si>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</si>
  <si>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</si>
  <si>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</si>
  <si>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</si>
  <si>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</si>
  <si>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</si>
  <si>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</si>
  <si>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</si>
  <si>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</si>
  <si>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</si>
  <si>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</si>
  <si>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</si>
  <si>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</si>
  <si>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</si>
  <si>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</si>
  <si>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</si>
  <si>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</si>
  <si>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</si>
  <si>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</si>
  <si>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</si>
  <si>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</si>
  <si>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</si>
  <si>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</si>
  <si>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</si>
  <si>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</si>
  <si>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</si>
  <si>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</si>
  <si>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</si>
  <si>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</si>
  <si>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</si>
  <si>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</si>
  <si>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</si>
  <si>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</si>
  <si>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</si>
  <si>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</si>
  <si>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</si>
  <si>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</si>
  <si>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</si>
  <si>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</si>
  <si>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</si>
  <si>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</si>
  <si>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</si>
  <si>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</si>
  <si>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</si>
  <si>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</si>
  <si>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</si>
  <si>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</si>
  <si>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</si>
  <si>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</si>
  <si>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</si>
  <si>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</si>
  <si>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</si>
  <si>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</si>
  <si>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</si>
  <si>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</si>
  <si>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</si>
  <si>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</si>
  <si>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</si>
  <si>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</si>
  <si>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</si>
  <si>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</si>
  <si>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</si>
  <si>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</si>
  <si>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</si>
  <si>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</si>
  <si>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</si>
  <si>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</si>
  <si>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</si>
  <si>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</si>
  <si>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</si>
  <si>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</si>
  <si>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</si>
  <si>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</si>
  <si>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</si>
  <si>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</si>
  <si>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</si>
  <si>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</si>
  <si>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</si>
  <si>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</si>
  <si>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</si>
  <si>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</si>
  <si>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</si>
  <si>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</si>
  <si>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</si>
  <si>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</si>
  <si>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</si>
  <si>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</si>
  <si>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</si>
  <si>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</si>
  <si>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</si>
  <si>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</si>
  <si>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</si>
  <si>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</si>
  <si>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</si>
  <si>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</si>
  <si>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</si>
  <si>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</si>
  <si>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</si>
  <si>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</si>
  <si>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</si>
  <si>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</si>
  <si>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</si>
  <si>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</si>
  <si>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</si>
  <si>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</si>
  <si>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</si>
  <si>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</si>
  <si>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</si>
  <si>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</si>
  <si>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</si>
  <si>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</si>
  <si>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</si>
  <si>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</si>
  <si>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</si>
  <si>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</si>
  <si>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</si>
  <si>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</si>
  <si>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</si>
  <si>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</si>
  <si>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</si>
  <si>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</si>
  <si>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</si>
  <si>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</si>
  <si>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</si>
  <si>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</si>
  <si>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</si>
  <si>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</si>
  <si>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</si>
  <si>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</si>
  <si>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</si>
  <si>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</si>
  <si>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</si>
  <si>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</si>
  <si>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</si>
  <si>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</si>
  <si>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</si>
  <si>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</si>
  <si>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</si>
  <si>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</si>
  <si>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</si>
  <si>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</si>
  <si>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</si>
  <si>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</si>
  <si>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</si>
  <si>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</si>
  <si>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</si>
  <si>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</si>
  <si>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</si>
  <si>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</si>
  <si>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</si>
  <si>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</si>
  <si>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</si>
  <si>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</si>
  <si>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</si>
  <si>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</si>
  <si>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</si>
  <si>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</si>
  <si>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</si>
  <si>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</si>
  <si>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</si>
  <si>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</si>
  <si>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</si>
  <si>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</si>
  <si>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</si>
  <si>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</si>
  <si>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</si>
  <si>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</si>
  <si>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</si>
  <si>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</si>
  <si>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</si>
  <si>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</si>
  <si>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</si>
  <si>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</si>
  <si>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</si>
  <si>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</si>
  <si>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</si>
  <si>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</si>
  <si>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</si>
  <si>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</si>
  <si>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</si>
  <si>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</si>
  <si>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</si>
  <si>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</si>
  <si>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</si>
  <si>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</si>
  <si>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</si>
  <si>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</si>
  <si>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</si>
  <si>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</si>
  <si>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</si>
  <si>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</si>
  <si>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</si>
  <si>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</si>
  <si>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</si>
  <si>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</si>
  <si>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</si>
  <si>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</si>
  <si>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</si>
  <si>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</si>
  <si>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</si>
  <si>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</si>
  <si>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</si>
  <si>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</si>
  <si>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</si>
  <si>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</si>
  <si>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</si>
  <si>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</si>
  <si>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</si>
  <si>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</si>
  <si>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</si>
  <si>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</si>
  <si>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</si>
  <si>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</si>
  <si>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</si>
  <si>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</si>
  <si>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</si>
  <si>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</si>
  <si>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</si>
  <si>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</si>
  <si>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</si>
  <si>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</si>
  <si>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</si>
  <si>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</si>
  <si>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</si>
  <si>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</si>
  <si>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</si>
  <si>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</si>
  <si>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</si>
  <si>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</si>
  <si>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</si>
  <si>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</si>
  <si>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</si>
  <si>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</si>
  <si>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</si>
  <si>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</si>
  <si>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</si>
  <si>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</si>
  <si>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</si>
  <si>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</si>
  <si>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</si>
  <si>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</si>
  <si>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</si>
  <si>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</si>
  <si>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</si>
  <si>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</si>
  <si>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</si>
  <si>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</si>
  <si>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</si>
  <si>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</si>
  <si>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</si>
  <si>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</si>
  <si>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</si>
  <si>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</si>
  <si>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</si>
  <si>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</si>
  <si>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</si>
  <si>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</si>
  <si>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</si>
  <si>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</si>
  <si>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</si>
  <si>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</si>
  <si>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</si>
  <si>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</si>
  <si>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</si>
  <si>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</si>
  <si>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</si>
  <si>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</si>
  <si>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</si>
  <si>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</si>
  <si>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</si>
  <si>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</si>
  <si>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</si>
  <si>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</si>
  <si>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</si>
  <si>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</si>
  <si>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</si>
  <si>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</si>
  <si>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</si>
  <si>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</si>
  <si>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</si>
  <si>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</si>
  <si>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</si>
  <si>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</si>
  <si>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</si>
  <si>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</si>
  <si>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</si>
  <si>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</si>
  <si>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</si>
  <si>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</si>
  <si>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</si>
  <si>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</si>
  <si>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</si>
  <si>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</si>
  <si>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</si>
  <si>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</si>
  <si>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</si>
  <si>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</si>
  <si>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</si>
  <si>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</si>
  <si>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</si>
  <si>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</si>
  <si>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</si>
  <si>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</si>
  <si>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</si>
  <si>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</si>
  <si>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</si>
  <si>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</si>
  <si>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</si>
  <si>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</si>
  <si>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</si>
  <si>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</si>
  <si>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</si>
  <si>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</si>
  <si>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</si>
  <si>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</si>
  <si>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</si>
  <si>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</si>
  <si>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</si>
  <si>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</si>
  <si>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</si>
  <si>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</si>
  <si>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</si>
  <si>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</si>
  <si>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</si>
  <si>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</si>
  <si>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</si>
  <si>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</si>
  <si>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</si>
  <si>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</si>
  <si>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</si>
  <si>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</si>
  <si>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</si>
  <si>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</si>
  <si>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</si>
  <si>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</si>
  <si>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</si>
  <si>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</si>
  <si>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</si>
  <si>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</si>
  <si>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</si>
  <si>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</si>
  <si>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</si>
  <si>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</si>
  <si>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</si>
  <si>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</si>
  <si>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</si>
  <si>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</si>
  <si>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</si>
  <si>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</si>
  <si>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</si>
  <si>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</si>
  <si>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</si>
  <si>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</si>
  <si>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</si>
  <si>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</si>
  <si>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</si>
  <si>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</si>
  <si>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</si>
  <si>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</si>
  <si>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</si>
  <si>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</si>
  <si>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</si>
  <si>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</si>
  <si>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</si>
  <si>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</si>
  <si>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</si>
  <si>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</si>
  <si>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</si>
  <si>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</si>
  <si>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</si>
  <si>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</si>
  <si>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</si>
  <si>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</si>
  <si>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</si>
  <si>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</si>
  <si>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</si>
  <si>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</si>
  <si>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</si>
  <si>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</si>
  <si>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</si>
  <si>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</si>
  <si>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</si>
  <si>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</si>
  <si>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</si>
  <si>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</si>
  <si>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</si>
  <si>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</si>
  <si>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</si>
  <si>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</si>
  <si>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</si>
  <si>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</si>
  <si>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</si>
  <si>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</si>
  <si>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</si>
  <si>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</si>
  <si>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</si>
  <si>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</si>
  <si>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</si>
  <si>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</si>
  <si>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</si>
  <si>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</si>
  <si>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</si>
  <si>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</si>
  <si>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</si>
  <si>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</si>
  <si>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</si>
  <si>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</si>
  <si>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</si>
  <si>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</si>
  <si>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</si>
  <si>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</si>
  <si>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</si>
  <si>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</si>
  <si>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</si>
  <si>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</si>
  <si>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</si>
  <si>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</si>
  <si>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</si>
  <si>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</si>
  <si>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</si>
  <si>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</si>
  <si>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</si>
  <si>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</si>
  <si>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</si>
  <si>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</si>
  <si>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</si>
  <si>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</si>
  <si>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</si>
  <si>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</si>
  <si>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</si>
  <si>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</si>
  <si>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</si>
  <si>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</si>
  <si>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</si>
  <si>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</si>
  <si>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</si>
  <si>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</si>
  <si>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</si>
  <si>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</si>
  <si>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</si>
  <si>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</si>
  <si>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</si>
  <si>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</si>
  <si>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</si>
  <si>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</si>
  <si>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</si>
  <si>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</si>
  <si>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</si>
  <si>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</si>
  <si>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</si>
  <si>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</si>
  <si>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</si>
  <si>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</si>
  <si>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</si>
  <si>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</si>
  <si>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</si>
  <si>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</si>
  <si>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</si>
  <si>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</si>
  <si>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</si>
  <si>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</si>
  <si>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</si>
  <si>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</si>
  <si>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</si>
  <si>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</si>
  <si>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</si>
  <si>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</si>
  <si>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</si>
  <si>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</si>
  <si>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</si>
  <si>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</si>
  <si>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</si>
  <si>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</si>
  <si>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</si>
  <si>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</si>
  <si>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</si>
  <si>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</si>
  <si>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</si>
  <si>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</si>
  <si>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</si>
  <si>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</si>
  <si>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</si>
  <si>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</si>
  <si>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</si>
  <si>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</si>
  <si>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</si>
  <si>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</si>
  <si>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</si>
  <si>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</si>
  <si>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</si>
  <si>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</si>
  <si>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</si>
  <si>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</si>
  <si>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</si>
  <si>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</si>
  <si>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</si>
  <si>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</si>
  <si>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</si>
  <si>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</si>
  <si>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</si>
  <si>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</si>
  <si>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</si>
  <si>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</si>
  <si>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</si>
  <si>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</si>
  <si>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</si>
  <si>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</si>
  <si>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</si>
  <si>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</si>
  <si>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</si>
  <si>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r>
      <rPr>
        <b/>
        <sz val="11"/>
        <rFont val="Arial"/>
        <family val="2"/>
      </rPr>
      <t xml:space="preserve"> Instructions:</t>
    </r>
    <r>
      <rPr>
        <sz val="11"/>
        <rFont val="Arial"/>
        <family val="2"/>
      </rPr>
      <t xml:space="preserve"> Hospital staff must complete the green tabs only. </t>
    </r>
  </si>
  <si>
    <t>E2SHB 1272 Requirements:</t>
  </si>
  <si>
    <t>This template has been updated to reflect E2SHB 1272 reporting requirements.</t>
  </si>
  <si>
    <r>
      <rPr>
        <b/>
        <sz val="11"/>
        <rFont val="Arial"/>
        <family val="2"/>
      </rPr>
      <t>Data tab</t>
    </r>
    <r>
      <rPr>
        <sz val="11"/>
        <rFont val="Arial"/>
        <family val="2"/>
      </rPr>
      <t>: Enter financial data in the fields surrounded by purple. Your hospital license number and fiscal year end have already been entered.</t>
    </r>
  </si>
  <si>
    <r>
      <rPr>
        <b/>
        <sz val="11"/>
        <rFont val="Arial"/>
        <family val="2"/>
      </rPr>
      <t>Transmittal tab:</t>
    </r>
    <r>
      <rPr>
        <sz val="11"/>
        <rFont val="Arial"/>
        <family val="2"/>
      </rPr>
      <t xml:space="preserve"> Please remember to upload a signed certification page:  </t>
    </r>
  </si>
  <si>
    <r>
      <rPr>
        <b/>
        <sz val="11"/>
        <rFont val="Arial"/>
        <family val="2"/>
      </rPr>
      <t>Responses-1 tab:</t>
    </r>
    <r>
      <rPr>
        <sz val="11"/>
        <rFont val="Arial"/>
        <family val="2"/>
      </rPr>
      <t xml:space="preserve"> The operating expenses, the units of measure and the operating expenses per unit of measure are listed on tab titled "Responses-1"</t>
    </r>
  </si>
  <si>
    <r>
      <rPr>
        <i/>
        <sz val="11"/>
        <color theme="1"/>
        <rFont val="Arial"/>
        <family val="2"/>
      </rPr>
      <t>Other Noncategorized Revenues</t>
    </r>
    <r>
      <rPr>
        <sz val="11"/>
        <color theme="1"/>
        <rFont val="Arial"/>
        <family val="2"/>
      </rPr>
      <t>: Report line items and amounts witin "Other Noncategorized Revenues" that either have a value of $1,000,000 or more;</t>
    </r>
  </si>
  <si>
    <r>
      <rPr>
        <i/>
        <sz val="11"/>
        <color theme="1"/>
        <rFont val="Arial"/>
        <family val="2"/>
      </rPr>
      <t>Other Noncategorized Expenses</t>
    </r>
    <r>
      <rPr>
        <sz val="11"/>
        <color theme="1"/>
        <rFont val="Arial"/>
        <family val="2"/>
      </rPr>
      <t xml:space="preserve">: Report line items and amounts witin "Other Noncategorized Expenses" that either have a value of $1,000,000 or more; </t>
    </r>
  </si>
  <si>
    <r>
      <rPr>
        <b/>
        <sz val="11"/>
        <rFont val="Arial"/>
        <family val="2"/>
      </rPr>
      <t xml:space="preserve">Questions: </t>
    </r>
    <r>
      <rPr>
        <sz val="11"/>
        <rFont val="Arial"/>
        <family val="2"/>
      </rPr>
      <t>If you have any questions or concerns please call Communty Health Systems at 360-236-4210 or send an e-mail to:</t>
    </r>
  </si>
  <si>
    <t>12/31/2023</t>
  </si>
  <si>
    <t>Angela Downing</t>
  </si>
  <si>
    <t>John Bry</t>
  </si>
  <si>
    <t>Janet Liang</t>
  </si>
  <si>
    <t>Jane Phan</t>
  </si>
  <si>
    <t>jane.phan@kp.org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</si>
  <si>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</si>
  <si>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</si>
  <si>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</si>
  <si>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</si>
  <si>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</si>
  <si>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</si>
  <si>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</si>
  <si>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</si>
  <si>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</si>
  <si>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</si>
  <si>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</si>
  <si>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</si>
  <si>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</si>
  <si>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</si>
  <si>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</si>
  <si>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</si>
  <si>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</si>
  <si>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</si>
  <si>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</si>
  <si>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</si>
  <si>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</si>
  <si>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</si>
  <si>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</si>
  <si>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</si>
  <si>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</si>
  <si>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</si>
  <si>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</si>
  <si>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</si>
  <si>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</si>
  <si>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</si>
  <si>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</si>
  <si>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</si>
  <si>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</si>
  <si>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</si>
  <si>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</si>
  <si>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</si>
  <si>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</si>
  <si>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</si>
  <si>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</si>
  <si>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</si>
  <si>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</si>
  <si>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</si>
  <si>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</si>
  <si>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</si>
  <si>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</si>
  <si>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</si>
  <si>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</si>
  <si>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</si>
  <si>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</si>
  <si>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</si>
  <si>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</si>
  <si>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</si>
  <si>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</si>
  <si>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</si>
  <si>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</si>
  <si>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</si>
  <si>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</si>
  <si>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</si>
  <si>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</si>
  <si>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</si>
  <si>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</si>
  <si>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</si>
  <si>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</si>
  <si>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</si>
  <si>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</si>
  <si>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</si>
  <si>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</si>
  <si>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</si>
  <si>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</si>
  <si>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</si>
  <si>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</si>
  <si>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</si>
  <si>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</si>
  <si>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</si>
  <si>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</si>
  <si>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</si>
  <si>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</si>
  <si>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</si>
  <si>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</si>
  <si>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</si>
  <si>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</si>
  <si>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</si>
  <si>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</si>
  <si>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</si>
  <si>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</si>
  <si>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</si>
  <si>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</si>
  <si>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</si>
  <si>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</si>
  <si>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</si>
  <si>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</si>
  <si>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</si>
  <si>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</si>
  <si>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</si>
  <si>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</si>
  <si>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</si>
  <si>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</si>
  <si>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</si>
  <si>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</si>
  <si>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</si>
  <si>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</si>
  <si>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</si>
  <si>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</si>
  <si>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</si>
  <si>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</si>
  <si>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</si>
  <si>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</si>
  <si>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</si>
  <si>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</si>
  <si>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</si>
  <si>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</si>
  <si>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</si>
  <si>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</si>
  <si>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</si>
  <si>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</si>
  <si>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</si>
  <si>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</si>
  <si>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</si>
  <si>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</si>
  <si>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</si>
  <si>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</si>
  <si>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</si>
  <si>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</si>
  <si>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</si>
  <si>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</si>
  <si>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</si>
  <si>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</si>
  <si>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</si>
  <si>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</si>
  <si>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</si>
  <si>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</si>
  <si>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</si>
  <si>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</si>
  <si>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</si>
  <si>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</si>
  <si>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</si>
  <si>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</si>
  <si>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</si>
  <si>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</si>
  <si>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</si>
  <si>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</si>
  <si>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</si>
  <si>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</si>
  <si>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</si>
  <si>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</si>
  <si>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</si>
  <si>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</si>
  <si>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</si>
  <si>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</si>
  <si>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</si>
  <si>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</si>
  <si>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</si>
  <si>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</si>
  <si>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</si>
  <si>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</si>
  <si>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</si>
  <si>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</si>
  <si>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</si>
  <si>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</si>
  <si>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</si>
  <si>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</si>
  <si>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</si>
  <si>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</si>
  <si>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</si>
  <si>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</si>
  <si>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</si>
  <si>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</si>
  <si>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</si>
  <si>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</si>
  <si>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</si>
  <si>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</si>
  <si>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</si>
  <si>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</si>
  <si>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</si>
  <si>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</si>
  <si>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</si>
  <si>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</si>
  <si>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</si>
  <si>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</si>
  <si>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</si>
  <si>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</si>
  <si>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</si>
  <si>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</si>
  <si>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</si>
  <si>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</si>
  <si>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</si>
  <si>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</si>
  <si>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</si>
  <si>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</si>
  <si>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</si>
  <si>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</si>
  <si>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</si>
  <si>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</si>
  <si>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</si>
  <si>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</si>
  <si>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</si>
  <si>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</si>
  <si>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</si>
  <si>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</si>
  <si>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</si>
  <si>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</si>
  <si>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</si>
  <si>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</si>
  <si>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</si>
  <si>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</si>
  <si>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</si>
  <si>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</si>
  <si>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</si>
  <si>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</si>
  <si>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</si>
  <si>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</si>
  <si>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</si>
  <si>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</si>
  <si>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</si>
  <si>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</si>
  <si>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</si>
  <si>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</si>
  <si>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</si>
  <si>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</si>
  <si>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</si>
  <si>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</si>
  <si>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</si>
  <si>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</si>
  <si>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</si>
  <si>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</si>
  <si>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</si>
  <si>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</si>
  <si>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</si>
  <si>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</si>
  <si>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</si>
  <si>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</si>
  <si>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</si>
  <si>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</si>
  <si>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</si>
  <si>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</si>
  <si>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</si>
  <si>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</si>
  <si>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</si>
  <si>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</si>
  <si>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</si>
  <si>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</si>
  <si>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</si>
  <si>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</si>
  <si>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</si>
  <si>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</si>
  <si>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</si>
  <si>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</si>
  <si>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</si>
  <si>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</si>
  <si>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</si>
  <si>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</si>
  <si>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</si>
  <si>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</si>
  <si>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</si>
  <si>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</si>
  <si>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</si>
  <si>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</si>
  <si>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</si>
  <si>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</si>
  <si>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</si>
  <si>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</si>
  <si>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</si>
  <si>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</si>
  <si>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</si>
  <si>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</si>
  <si>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</si>
  <si>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</si>
  <si>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</si>
  <si>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</si>
  <si>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</si>
  <si>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</si>
  <si>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</si>
  <si>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</si>
  <si>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</si>
  <si>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</si>
  <si>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</si>
  <si>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</si>
  <si>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</si>
  <si>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</si>
  <si>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</si>
  <si>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</si>
  <si>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</si>
  <si>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</si>
  <si>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</si>
  <si>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</si>
  <si>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</si>
  <si>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</si>
  <si>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</si>
  <si>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</si>
  <si>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</si>
  <si>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</si>
  <si>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</si>
  <si>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</si>
  <si>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</si>
  <si>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</si>
  <si>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</si>
  <si>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</si>
  <si>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</si>
  <si>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</si>
  <si>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</si>
  <si>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</si>
  <si>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</si>
  <si>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</si>
  <si>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</si>
  <si>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</si>
  <si>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Angela Dowling</t>
  </si>
  <si>
    <t>Brandon Cuevas</t>
  </si>
  <si>
    <t>Jane.Phan@kp.org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</si>
</sst>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6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Arial"/>
      <family val="2"/>
    </font>
    <font>
      <i/>
      <sz val="11"/>
      <name val="Arial"/>
      <family val="2"/>
    </font>
    <font>
      <sz val="11"/>
      <color rgb="FF404040"/>
      <name val="Arial"/>
      <family val="2"/>
    </font>
    <font>
      <u/>
      <sz val="11"/>
      <color indexed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2060"/>
      <name val="Arial"/>
      <family val="2"/>
    </font>
    <font>
      <u/>
      <sz val="9"/>
      <color indexed="12"/>
      <name val="Arial"/>
      <family val="2"/>
    </font>
    <font>
      <u/>
      <sz val="11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37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37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28" borderId="0"/>
    <xf numFmtId="0" fontId="40" fillId="28" borderId="0"/>
    <xf numFmtId="0" fontId="36" fillId="28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416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5" fillId="6" borderId="0" xfId="0" applyFont="1" applyFill="1"/>
    <xf numFmtId="37" fontId="15" fillId="6" borderId="0" xfId="0" quotePrefix="1" applyFont="1" applyFill="1" applyAlignment="1">
      <alignment horizontal="left" indent="1"/>
    </xf>
    <xf numFmtId="43" fontId="15" fillId="3" borderId="0" xfId="547" applyFont="1" applyFill="1"/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6" borderId="0" xfId="0" quotePrefix="1" applyFont="1" applyFill="1" applyAlignment="1">
      <alignment horizontal="left"/>
    </xf>
    <xf numFmtId="37" fontId="15" fillId="6" borderId="0" xfId="0" applyFont="1" applyFill="1" applyAlignment="1">
      <alignment horizontal="right"/>
    </xf>
    <xf numFmtId="37" fontId="15" fillId="6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6" borderId="0" xfId="0" applyFont="1" applyFill="1" applyAlignment="1">
      <alignment horizontal="centerContinuous"/>
    </xf>
    <xf numFmtId="37" fontId="15" fillId="6" borderId="0" xfId="0" applyFont="1" applyFill="1" applyAlignment="1">
      <alignment horizontal="left" indent="1"/>
    </xf>
    <xf numFmtId="10" fontId="15" fillId="0" borderId="0" xfId="939" applyNumberFormat="1" applyFont="1"/>
    <xf numFmtId="37" fontId="15" fillId="6" borderId="0" xfId="0" applyFont="1" applyFill="1" applyAlignment="1">
      <alignment horizontal="left" indent="2"/>
    </xf>
    <xf numFmtId="37" fontId="15" fillId="6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6" borderId="0" xfId="547" applyFont="1" applyFill="1"/>
    <xf numFmtId="37" fontId="20" fillId="6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7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8" borderId="0" xfId="0" applyFont="1" applyFill="1"/>
    <xf numFmtId="37" fontId="26" fillId="8" borderId="0" xfId="0" applyFont="1" applyFill="1" applyAlignment="1">
      <alignment horizontal="center"/>
    </xf>
    <xf numFmtId="37" fontId="26" fillId="9" borderId="0" xfId="0" applyFont="1" applyFill="1"/>
    <xf numFmtId="37" fontId="26" fillId="9" borderId="0" xfId="0" applyFont="1" applyFill="1" applyAlignment="1">
      <alignment horizontal="left"/>
    </xf>
    <xf numFmtId="37" fontId="26" fillId="9" borderId="0" xfId="0" applyFont="1" applyFill="1" applyAlignment="1">
      <alignment horizontal="center"/>
    </xf>
    <xf numFmtId="39" fontId="26" fillId="9" borderId="0" xfId="0" applyNumberFormat="1" applyFont="1" applyFill="1"/>
    <xf numFmtId="39" fontId="26" fillId="8" borderId="0" xfId="0" applyNumberFormat="1" applyFont="1" applyFill="1"/>
    <xf numFmtId="37" fontId="15" fillId="6" borderId="0" xfId="0" quotePrefix="1" applyFont="1" applyFill="1" applyAlignment="1">
      <alignment horizontal="fill"/>
    </xf>
    <xf numFmtId="38" fontId="15" fillId="6" borderId="0" xfId="0" applyNumberFormat="1" applyFont="1" applyFill="1"/>
    <xf numFmtId="39" fontId="15" fillId="6" borderId="0" xfId="0" applyNumberFormat="1" applyFont="1" applyFill="1"/>
    <xf numFmtId="2" fontId="15" fillId="6" borderId="0" xfId="0" applyNumberFormat="1" applyFont="1" applyFill="1"/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4" borderId="2" xfId="0" applyFont="1" applyFill="1" applyBorder="1"/>
    <xf numFmtId="37" fontId="27" fillId="5" borderId="2" xfId="0" applyFont="1" applyFill="1" applyBorder="1"/>
    <xf numFmtId="37" fontId="30" fillId="0" borderId="0" xfId="0" applyFont="1"/>
    <xf numFmtId="37" fontId="27" fillId="5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5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5" borderId="2" xfId="0" quotePrefix="1" applyFont="1" applyFill="1" applyBorder="1"/>
    <xf numFmtId="39" fontId="27" fillId="5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5" borderId="2" xfId="0" applyNumberFormat="1" applyFont="1" applyFill="1" applyBorder="1"/>
    <xf numFmtId="2" fontId="27" fillId="0" borderId="2" xfId="0" applyNumberFormat="1" applyFont="1" applyBorder="1"/>
    <xf numFmtId="3" fontId="27" fillId="5" borderId="2" xfId="0" applyNumberFormat="1" applyFont="1" applyFill="1" applyBorder="1"/>
    <xf numFmtId="37" fontId="15" fillId="6" borderId="0" xfId="547" applyNumberFormat="1" applyFont="1" applyFill="1"/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0" fontId="16" fillId="0" borderId="0" xfId="631" applyFont="1">
      <alignment vertical="top"/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0" borderId="1" xfId="0" applyFont="1" applyFill="1" applyBorder="1" applyProtection="1">
      <protection locked="0"/>
    </xf>
    <xf numFmtId="37" fontId="17" fillId="30" borderId="1" xfId="0" quotePrefix="1" applyFont="1" applyFill="1" applyBorder="1" applyProtection="1">
      <protection locked="0"/>
    </xf>
    <xf numFmtId="2" fontId="17" fillId="30" borderId="1" xfId="547" quotePrefix="1" applyNumberFormat="1" applyFont="1" applyFill="1" applyBorder="1" applyProtection="1">
      <protection locked="0"/>
    </xf>
    <xf numFmtId="37" fontId="17" fillId="30" borderId="1" xfId="547" quotePrefix="1" applyNumberFormat="1" applyFont="1" applyFill="1" applyBorder="1" applyProtection="1">
      <protection locked="0"/>
    </xf>
    <xf numFmtId="37" fontId="17" fillId="30" borderId="1" xfId="547" applyNumberFormat="1" applyFont="1" applyFill="1" applyBorder="1" applyProtection="1">
      <protection locked="0"/>
    </xf>
    <xf numFmtId="2" fontId="17" fillId="30" borderId="1" xfId="0" quotePrefix="1" applyNumberFormat="1" applyFont="1" applyFill="1" applyBorder="1" applyProtection="1">
      <protection locked="0"/>
    </xf>
    <xf numFmtId="2" fontId="17" fillId="30" borderId="1" xfId="939" quotePrefix="1" applyNumberFormat="1" applyFont="1" applyFill="1" applyBorder="1" applyProtection="1">
      <protection locked="0"/>
    </xf>
    <xf numFmtId="2" fontId="17" fillId="30" borderId="1" xfId="547" applyNumberFormat="1" applyFont="1" applyFill="1" applyBorder="1" applyProtection="1">
      <protection locked="0"/>
    </xf>
    <xf numFmtId="37" fontId="17" fillId="30" borderId="1" xfId="939" quotePrefix="1" applyNumberFormat="1" applyFont="1" applyFill="1" applyBorder="1" applyProtection="1">
      <protection locked="0"/>
    </xf>
    <xf numFmtId="1" fontId="17" fillId="30" borderId="1" xfId="0" quotePrefix="1" applyNumberFormat="1" applyFont="1" applyFill="1" applyBorder="1" applyProtection="1">
      <protection locked="0"/>
    </xf>
    <xf numFmtId="37" fontId="17" fillId="29" borderId="1" xfId="0" quotePrefix="1" applyFont="1" applyFill="1" applyBorder="1" applyProtection="1">
      <protection locked="0"/>
    </xf>
    <xf numFmtId="167" fontId="17" fillId="29" borderId="1" xfId="0" quotePrefix="1" applyNumberFormat="1" applyFont="1" applyFill="1" applyBorder="1" applyProtection="1">
      <protection locked="0"/>
    </xf>
    <xf numFmtId="38" fontId="17" fillId="29" borderId="8" xfId="0" applyNumberFormat="1" applyFont="1" applyFill="1" applyBorder="1" applyProtection="1">
      <protection locked="0"/>
    </xf>
    <xf numFmtId="38" fontId="17" fillId="29" borderId="2" xfId="0" applyNumberFormat="1" applyFont="1" applyFill="1" applyBorder="1" applyProtection="1">
      <protection locked="0"/>
    </xf>
    <xf numFmtId="38" fontId="17" fillId="29" borderId="1" xfId="0" quotePrefix="1" applyNumberFormat="1" applyFont="1" applyFill="1" applyBorder="1" applyAlignment="1" applyProtection="1">
      <alignment horizontal="left"/>
      <protection locked="0"/>
    </xf>
    <xf numFmtId="38" fontId="17" fillId="29" borderId="14" xfId="0" applyNumberFormat="1" applyFont="1" applyFill="1" applyBorder="1" applyProtection="1">
      <protection locked="0"/>
    </xf>
    <xf numFmtId="38" fontId="17" fillId="29" borderId="14" xfId="0" quotePrefix="1" applyNumberFormat="1" applyFont="1" applyFill="1" applyBorder="1" applyProtection="1">
      <protection locked="0"/>
    </xf>
    <xf numFmtId="166" fontId="17" fillId="29" borderId="14" xfId="0" applyNumberFormat="1" applyFont="1" applyFill="1" applyBorder="1" applyAlignment="1" applyProtection="1">
      <alignment horizontal="left"/>
      <protection locked="0"/>
    </xf>
    <xf numFmtId="49" fontId="17" fillId="29" borderId="1" xfId="0" quotePrefix="1" applyNumberFormat="1" applyFont="1" applyFill="1" applyBorder="1" applyProtection="1">
      <protection locked="0"/>
    </xf>
    <xf numFmtId="168" fontId="17" fillId="29" borderId="1" xfId="0" quotePrefix="1" applyNumberFormat="1" applyFont="1" applyFill="1" applyBorder="1" applyAlignment="1" applyProtection="1">
      <alignment horizontal="left"/>
      <protection locked="0"/>
    </xf>
    <xf numFmtId="38" fontId="17" fillId="29" borderId="1" xfId="0" applyNumberFormat="1" applyFont="1" applyFill="1" applyBorder="1" applyProtection="1">
      <protection locked="0"/>
    </xf>
    <xf numFmtId="38" fontId="17" fillId="29" borderId="1" xfId="0" applyNumberFormat="1" applyFont="1" applyFill="1" applyBorder="1" applyAlignment="1" applyProtection="1">
      <alignment horizontal="right"/>
      <protection locked="0"/>
    </xf>
    <xf numFmtId="38" fontId="17" fillId="30" borderId="1" xfId="0" applyNumberFormat="1" applyFont="1" applyFill="1" applyBorder="1" applyProtection="1">
      <protection locked="0"/>
    </xf>
    <xf numFmtId="37" fontId="17" fillId="29" borderId="1" xfId="0" applyFont="1" applyFill="1" applyBorder="1" applyProtection="1">
      <protection locked="0"/>
    </xf>
    <xf numFmtId="38" fontId="25" fillId="29" borderId="1" xfId="0" applyNumberFormat="1" applyFont="1" applyFill="1" applyBorder="1" applyProtection="1">
      <protection locked="0"/>
    </xf>
    <xf numFmtId="38" fontId="17" fillId="29" borderId="1" xfId="0" applyNumberFormat="1" applyFont="1" applyFill="1" applyBorder="1" applyAlignment="1" applyProtection="1">
      <alignment horizontal="center"/>
      <protection locked="0"/>
    </xf>
    <xf numFmtId="37" fontId="15" fillId="29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32" fillId="0" borderId="0" xfId="0" applyFont="1"/>
    <xf numFmtId="37" fontId="47" fillId="0" borderId="0" xfId="0" applyFont="1"/>
    <xf numFmtId="0" fontId="48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8" fontId="26" fillId="0" borderId="0" xfId="0" applyNumberFormat="1" applyFont="1"/>
    <xf numFmtId="37" fontId="49" fillId="0" borderId="0" xfId="0" applyFont="1"/>
    <xf numFmtId="37" fontId="26" fillId="0" borderId="0" xfId="0" quotePrefix="1" applyFont="1"/>
    <xf numFmtId="37" fontId="50" fillId="0" borderId="0" xfId="0" applyFont="1"/>
    <xf numFmtId="37" fontId="51" fillId="0" borderId="0" xfId="0" quotePrefix="1" applyFont="1"/>
    <xf numFmtId="37" fontId="52" fillId="0" borderId="0" xfId="0" applyFont="1" applyAlignment="1">
      <alignment vertical="center" readingOrder="1"/>
    </xf>
    <xf numFmtId="37" fontId="51" fillId="0" borderId="0" xfId="0" applyFont="1"/>
    <xf numFmtId="0" fontId="53" fillId="0" borderId="0" xfId="630" applyNumberFormat="1" applyFont="1" applyAlignment="1" applyProtection="1">
      <alignment vertical="top"/>
      <protection locked="0"/>
    </xf>
    <xf numFmtId="37" fontId="53" fillId="0" borderId="0" xfId="630" applyNumberFormat="1" applyFont="1"/>
    <xf numFmtId="37" fontId="54" fillId="30" borderId="34" xfId="0" quotePrefix="1" applyFont="1" applyFill="1" applyBorder="1" applyAlignment="1">
      <alignment horizontal="left"/>
    </xf>
    <xf numFmtId="37" fontId="55" fillId="30" borderId="35" xfId="0" applyFont="1" applyFill="1" applyBorder="1"/>
    <xf numFmtId="38" fontId="55" fillId="30" borderId="35" xfId="0" applyNumberFormat="1" applyFont="1" applyFill="1" applyBorder="1"/>
    <xf numFmtId="37" fontId="55" fillId="30" borderId="36" xfId="0" applyFont="1" applyFill="1" applyBorder="1"/>
    <xf numFmtId="37" fontId="55" fillId="30" borderId="37" xfId="0" quotePrefix="1" applyFont="1" applyFill="1" applyBorder="1" applyAlignment="1">
      <alignment vertical="center" readingOrder="1"/>
    </xf>
    <xf numFmtId="37" fontId="55" fillId="30" borderId="0" xfId="0" quotePrefix="1" applyFont="1" applyFill="1" applyAlignment="1">
      <alignment horizontal="left"/>
    </xf>
    <xf numFmtId="38" fontId="55" fillId="30" borderId="0" xfId="0" applyNumberFormat="1" applyFont="1" applyFill="1"/>
    <xf numFmtId="37" fontId="55" fillId="30" borderId="0" xfId="0" applyFont="1" applyFill="1"/>
    <xf numFmtId="37" fontId="55" fillId="30" borderId="38" xfId="0" applyFont="1" applyFill="1" applyBorder="1"/>
    <xf numFmtId="37" fontId="55" fillId="30" borderId="37" xfId="0" quotePrefix="1" applyFont="1" applyFill="1" applyBorder="1"/>
    <xf numFmtId="37" fontId="55" fillId="30" borderId="37" xfId="0" applyFont="1" applyFill="1" applyBorder="1" applyAlignment="1">
      <alignment vertical="center" readingOrder="1"/>
    </xf>
    <xf numFmtId="37" fontId="55" fillId="30" borderId="39" xfId="0" quotePrefix="1" applyFont="1" applyFill="1" applyBorder="1"/>
    <xf numFmtId="37" fontId="55" fillId="30" borderId="40" xfId="0" applyFont="1" applyFill="1" applyBorder="1"/>
    <xf numFmtId="38" fontId="55" fillId="30" borderId="40" xfId="0" applyNumberFormat="1" applyFont="1" applyFill="1" applyBorder="1"/>
    <xf numFmtId="37" fontId="55" fillId="30" borderId="41" xfId="0" applyFont="1" applyFill="1" applyBorder="1"/>
    <xf numFmtId="37" fontId="26" fillId="3" borderId="0" xfId="0" applyFont="1" applyFill="1"/>
    <xf numFmtId="38" fontId="26" fillId="3" borderId="0" xfId="0" applyNumberFormat="1" applyFont="1" applyFill="1" applyAlignment="1">
      <alignment horizontal="center"/>
    </xf>
    <xf numFmtId="37" fontId="26" fillId="3" borderId="0" xfId="0" applyFont="1" applyFill="1" applyAlignment="1">
      <alignment horizontal="center"/>
    </xf>
    <xf numFmtId="37" fontId="26" fillId="3" borderId="0" xfId="0" quotePrefix="1" applyFont="1" applyFill="1" applyAlignment="1">
      <alignment horizontal="center"/>
    </xf>
    <xf numFmtId="37" fontId="25" fillId="30" borderId="1" xfId="0" applyFont="1" applyFill="1" applyBorder="1" applyProtection="1">
      <protection locked="0"/>
    </xf>
    <xf numFmtId="37" fontId="25" fillId="30" borderId="1" xfId="0" quotePrefix="1" applyFont="1" applyFill="1" applyBorder="1" applyProtection="1">
      <protection locked="0"/>
    </xf>
    <xf numFmtId="37" fontId="26" fillId="6" borderId="0" xfId="0" applyFont="1" applyFill="1"/>
    <xf numFmtId="37" fontId="26" fillId="3" borderId="0" xfId="0" quotePrefix="1" applyFont="1" applyFill="1" applyAlignment="1">
      <alignment horizontal="left"/>
    </xf>
    <xf numFmtId="37" fontId="26" fillId="6" borderId="0" xfId="0" quotePrefix="1" applyFont="1" applyFill="1" applyAlignment="1">
      <alignment horizontal="left"/>
    </xf>
    <xf numFmtId="37" fontId="56" fillId="30" borderId="1" xfId="0" applyFont="1" applyFill="1" applyBorder="1" applyProtection="1">
      <protection locked="0"/>
    </xf>
    <xf numFmtId="38" fontId="26" fillId="3" borderId="0" xfId="0" applyNumberFormat="1" applyFont="1" applyFill="1"/>
    <xf numFmtId="165" fontId="26" fillId="3" borderId="0" xfId="0" applyNumberFormat="1" applyFont="1" applyFill="1" applyAlignment="1">
      <alignment horizontal="center"/>
    </xf>
    <xf numFmtId="37" fontId="26" fillId="3" borderId="0" xfId="0" quotePrefix="1" applyFont="1" applyFill="1" applyAlignment="1">
      <alignment horizontal="fill"/>
    </xf>
    <xf numFmtId="37" fontId="25" fillId="30" borderId="1" xfId="546" quotePrefix="1" applyNumberFormat="1" applyFont="1" applyFill="1" applyBorder="1" applyProtection="1">
      <protection locked="0"/>
    </xf>
    <xf numFmtId="37" fontId="26" fillId="6" borderId="0" xfId="546" applyNumberFormat="1" applyFont="1" applyFill="1"/>
    <xf numFmtId="37" fontId="25" fillId="30" borderId="1" xfId="546" applyNumberFormat="1" applyFont="1" applyFill="1" applyBorder="1" applyProtection="1">
      <protection locked="0"/>
    </xf>
    <xf numFmtId="37" fontId="26" fillId="6" borderId="0" xfId="0" quotePrefix="1" applyFont="1" applyFill="1" applyAlignment="1">
      <alignment horizontal="fill"/>
    </xf>
    <xf numFmtId="2" fontId="26" fillId="3" borderId="0" xfId="0" quotePrefix="1" applyNumberFormat="1" applyFont="1" applyFill="1" applyAlignment="1">
      <alignment horizontal="left"/>
    </xf>
    <xf numFmtId="2" fontId="26" fillId="3" borderId="0" xfId="0" applyNumberFormat="1" applyFont="1" applyFill="1"/>
    <xf numFmtId="2" fontId="25" fillId="30" borderId="1" xfId="0" quotePrefix="1" applyNumberFormat="1" applyFont="1" applyFill="1" applyBorder="1" applyProtection="1">
      <protection locked="0"/>
    </xf>
    <xf numFmtId="2" fontId="25" fillId="30" borderId="1" xfId="546" quotePrefix="1" applyNumberFormat="1" applyFont="1" applyFill="1" applyBorder="1" applyProtection="1">
      <protection locked="0"/>
    </xf>
    <xf numFmtId="2" fontId="25" fillId="30" borderId="1" xfId="939" quotePrefix="1" applyNumberFormat="1" applyFont="1" applyFill="1" applyBorder="1" applyProtection="1">
      <protection locked="0"/>
    </xf>
    <xf numFmtId="2" fontId="25" fillId="30" borderId="1" xfId="546" applyNumberFormat="1" applyFont="1" applyFill="1" applyBorder="1" applyProtection="1">
      <protection locked="0"/>
    </xf>
    <xf numFmtId="2" fontId="26" fillId="3" borderId="0" xfId="0" quotePrefix="1" applyNumberFormat="1" applyFont="1" applyFill="1" applyAlignment="1">
      <alignment horizontal="fill"/>
    </xf>
    <xf numFmtId="2" fontId="26" fillId="6" borderId="0" xfId="0" applyNumberFormat="1" applyFont="1" applyFill="1"/>
    <xf numFmtId="37" fontId="25" fillId="30" borderId="1" xfId="939" quotePrefix="1" applyNumberFormat="1" applyFont="1" applyFill="1" applyBorder="1" applyProtection="1">
      <protection locked="0"/>
    </xf>
    <xf numFmtId="1" fontId="25" fillId="30" borderId="1" xfId="0" quotePrefix="1" applyNumberFormat="1" applyFont="1" applyFill="1" applyBorder="1" applyProtection="1">
      <protection locked="0"/>
    </xf>
    <xf numFmtId="37" fontId="26" fillId="6" borderId="0" xfId="0" quotePrefix="1" applyFont="1" applyFill="1" applyAlignment="1">
      <alignment horizontal="left" indent="1"/>
    </xf>
    <xf numFmtId="43" fontId="26" fillId="3" borderId="0" xfId="546" applyNumberFormat="1" applyFont="1" applyFill="1"/>
    <xf numFmtId="37" fontId="25" fillId="29" borderId="1" xfId="0" quotePrefix="1" applyFont="1" applyFill="1" applyBorder="1" applyProtection="1">
      <protection locked="0"/>
    </xf>
    <xf numFmtId="43" fontId="26" fillId="6" borderId="0" xfId="546" applyNumberFormat="1" applyFont="1" applyFill="1"/>
    <xf numFmtId="37" fontId="26" fillId="3" borderId="0" xfId="546" quotePrefix="1" applyNumberFormat="1" applyFont="1" applyFill="1" applyAlignment="1">
      <alignment horizontal="fill"/>
    </xf>
    <xf numFmtId="0" fontId="26" fillId="3" borderId="0" xfId="0" quotePrefix="1" applyNumberFormat="1" applyFont="1" applyFill="1" applyAlignment="1">
      <alignment horizontal="fill"/>
    </xf>
    <xf numFmtId="39" fontId="26" fillId="3" borderId="0" xfId="0" quotePrefix="1" applyNumberFormat="1" applyFont="1" applyFill="1" applyAlignment="1">
      <alignment horizontal="fill"/>
    </xf>
    <xf numFmtId="39" fontId="26" fillId="6" borderId="0" xfId="0" applyNumberFormat="1" applyFont="1" applyFill="1"/>
    <xf numFmtId="39" fontId="26" fillId="3" borderId="0" xfId="0" applyNumberFormat="1" applyFont="1" applyFill="1"/>
    <xf numFmtId="37" fontId="26" fillId="3" borderId="0" xfId="0" applyFont="1" applyFill="1" applyAlignment="1">
      <alignment horizontal="centerContinuous"/>
    </xf>
    <xf numFmtId="37" fontId="26" fillId="6" borderId="0" xfId="0" applyFont="1" applyFill="1" applyAlignment="1">
      <alignment horizontal="right"/>
    </xf>
    <xf numFmtId="167" fontId="25" fillId="29" borderId="1" xfId="0" quotePrefix="1" applyNumberFormat="1" applyFont="1" applyFill="1" applyBorder="1" applyProtection="1">
      <protection locked="0"/>
    </xf>
    <xf numFmtId="38" fontId="25" fillId="29" borderId="8" xfId="0" applyNumberFormat="1" applyFont="1" applyFill="1" applyBorder="1" applyProtection="1">
      <protection locked="0"/>
    </xf>
    <xf numFmtId="38" fontId="25" fillId="29" borderId="2" xfId="0" applyNumberFormat="1" applyFont="1" applyFill="1" applyBorder="1" applyProtection="1">
      <protection locked="0"/>
    </xf>
    <xf numFmtId="38" fontId="25" fillId="29" borderId="1" xfId="0" quotePrefix="1" applyNumberFormat="1" applyFont="1" applyFill="1" applyBorder="1" applyAlignment="1" applyProtection="1">
      <alignment horizontal="left"/>
      <protection locked="0"/>
    </xf>
    <xf numFmtId="38" fontId="25" fillId="29" borderId="14" xfId="0" applyNumberFormat="1" applyFont="1" applyFill="1" applyBorder="1" applyProtection="1">
      <protection locked="0"/>
    </xf>
    <xf numFmtId="166" fontId="25" fillId="29" borderId="14" xfId="0" applyNumberFormat="1" applyFont="1" applyFill="1" applyBorder="1" applyAlignment="1" applyProtection="1">
      <alignment horizontal="left"/>
      <protection locked="0"/>
    </xf>
    <xf numFmtId="49" fontId="25" fillId="29" borderId="1" xfId="0" quotePrefix="1" applyNumberFormat="1" applyFont="1" applyFill="1" applyBorder="1" applyProtection="1">
      <protection locked="0"/>
    </xf>
    <xf numFmtId="168" fontId="25" fillId="29" borderId="1" xfId="0" quotePrefix="1" applyNumberFormat="1" applyFont="1" applyFill="1" applyBorder="1" applyAlignment="1" applyProtection="1">
      <alignment horizontal="left"/>
      <protection locked="0"/>
    </xf>
    <xf numFmtId="37" fontId="26" fillId="6" borderId="0" xfId="0" applyFont="1" applyFill="1" applyAlignment="1">
      <alignment horizontal="left"/>
    </xf>
    <xf numFmtId="0" fontId="57" fillId="30" borderId="14" xfId="630" applyNumberFormat="1" applyFont="1" applyFill="1" applyBorder="1" applyAlignment="1" applyProtection="1">
      <alignment vertical="top"/>
      <protection locked="0"/>
    </xf>
    <xf numFmtId="37" fontId="25" fillId="3" borderId="0" xfId="0" applyFont="1" applyFill="1" applyAlignment="1">
      <alignment horizontal="centerContinuous"/>
    </xf>
    <xf numFmtId="37" fontId="26" fillId="3" borderId="0" xfId="0" applyFont="1" applyFill="1" applyAlignment="1">
      <alignment horizontal="right"/>
    </xf>
    <xf numFmtId="38" fontId="25" fillId="29" borderId="1" xfId="0" applyNumberFormat="1" applyFont="1" applyFill="1" applyBorder="1" applyAlignment="1" applyProtection="1">
      <alignment horizontal="right"/>
      <protection locked="0"/>
    </xf>
    <xf numFmtId="38" fontId="26" fillId="3" borderId="0" xfId="0" applyNumberFormat="1" applyFont="1" applyFill="1" applyAlignment="1">
      <alignment horizontal="right"/>
    </xf>
    <xf numFmtId="37" fontId="26" fillId="3" borderId="0" xfId="0" quotePrefix="1" applyFont="1" applyFill="1" applyAlignment="1">
      <alignment horizontal="centerContinuous"/>
    </xf>
    <xf numFmtId="37" fontId="25" fillId="29" borderId="1" xfId="0" applyFont="1" applyFill="1" applyBorder="1" applyProtection="1">
      <protection locked="0"/>
    </xf>
    <xf numFmtId="37" fontId="25" fillId="3" borderId="0" xfId="0" quotePrefix="1" applyFont="1" applyFill="1" applyAlignment="1">
      <alignment horizontal="left"/>
    </xf>
    <xf numFmtId="37" fontId="25" fillId="3" borderId="0" xfId="0" applyFont="1" applyFill="1" applyAlignment="1">
      <alignment horizontal="center"/>
    </xf>
    <xf numFmtId="38" fontId="25" fillId="3" borderId="0" xfId="0" applyNumberFormat="1" applyFont="1" applyFill="1" applyAlignment="1">
      <alignment horizontal="center"/>
    </xf>
    <xf numFmtId="37" fontId="26" fillId="7" borderId="0" xfId="0" quotePrefix="1" applyFont="1" applyFill="1" applyAlignment="1">
      <alignment horizontal="left"/>
    </xf>
    <xf numFmtId="37" fontId="26" fillId="3" borderId="0" xfId="0" quotePrefix="1" applyFont="1" applyFill="1"/>
    <xf numFmtId="38" fontId="25" fillId="3" borderId="0" xfId="0" applyNumberFormat="1" applyFont="1" applyFill="1"/>
    <xf numFmtId="37" fontId="25" fillId="3" borderId="0" xfId="0" applyFont="1" applyFill="1"/>
    <xf numFmtId="38" fontId="26" fillId="6" borderId="0" xfId="0" applyNumberFormat="1" applyFont="1" applyFill="1"/>
    <xf numFmtId="37" fontId="26" fillId="3" borderId="0" xfId="0" applyFont="1" applyFill="1" applyAlignment="1">
      <alignment horizontal="left"/>
    </xf>
    <xf numFmtId="37" fontId="26" fillId="29" borderId="0" xfId="0" applyFont="1" applyFill="1" applyProtection="1">
      <protection locked="0"/>
    </xf>
    <xf numFmtId="38" fontId="25" fillId="29" borderId="1" xfId="0" applyNumberFormat="1" applyFont="1" applyFill="1" applyBorder="1" applyAlignment="1" applyProtection="1">
      <alignment horizontal="center"/>
      <protection locked="0"/>
    </xf>
    <xf numFmtId="38" fontId="25" fillId="3" borderId="8" xfId="0" applyNumberFormat="1" applyFont="1" applyFill="1" applyBorder="1" applyAlignment="1" applyProtection="1">
      <alignment horizontal="center"/>
      <protection locked="0"/>
    </xf>
    <xf numFmtId="37" fontId="58" fillId="7" borderId="0" xfId="0" applyFont="1" applyFill="1"/>
    <xf numFmtId="37" fontId="26" fillId="7" borderId="0" xfId="0" applyFont="1" applyFill="1" applyAlignment="1">
      <alignment horizontal="left" indent="1"/>
    </xf>
    <xf numFmtId="37" fontId="25" fillId="6" borderId="0" xfId="0" applyFont="1" applyFill="1" applyAlignment="1">
      <alignment horizontal="centerContinuous"/>
    </xf>
    <xf numFmtId="37" fontId="26" fillId="0" borderId="0" xfId="0" applyFont="1" applyAlignment="1">
      <alignment horizontal="left" indent="1"/>
    </xf>
    <xf numFmtId="37" fontId="26" fillId="6" borderId="0" xfId="0" applyFont="1" applyFill="1" applyAlignment="1">
      <alignment horizontal="left" indent="1"/>
    </xf>
    <xf numFmtId="37" fontId="58" fillId="0" borderId="0" xfId="0" applyFont="1"/>
    <xf numFmtId="38" fontId="25" fillId="30" borderId="1" xfId="0" applyNumberFormat="1" applyFont="1" applyFill="1" applyBorder="1" applyProtection="1">
      <protection locked="0"/>
    </xf>
    <xf numFmtId="37" fontId="59" fillId="6" borderId="0" xfId="0" applyFont="1" applyFill="1"/>
    <xf numFmtId="10" fontId="26" fillId="0" borderId="0" xfId="939" applyNumberFormat="1" applyFont="1"/>
    <xf numFmtId="37" fontId="26" fillId="6" borderId="0" xfId="0" applyFont="1" applyFill="1" applyAlignment="1">
      <alignment horizontal="left" indent="2"/>
    </xf>
    <xf numFmtId="37" fontId="26" fillId="6" borderId="0" xfId="0" quotePrefix="1" applyFont="1" applyFill="1" applyAlignment="1">
      <alignment horizontal="left" indent="2"/>
    </xf>
    <xf numFmtId="39" fontId="26" fillId="0" borderId="0" xfId="0" applyNumberFormat="1" applyFont="1"/>
    <xf numFmtId="37" fontId="17" fillId="3" borderId="0" xfId="0" applyFont="1" applyFill="1" applyAlignment="1">
      <alignment horizontal="center" vertical="center"/>
    </xf>
    <xf numFmtId="0" fontId="48" fillId="0" borderId="0" xfId="631" applyFont="1" applyAlignment="1">
      <alignment horizontal="left" vertical="top" wrapText="1"/>
      <protection locked="0"/>
    </xf>
    <xf numFmtId="0" fontId="48" fillId="0" borderId="0" xfId="631" applyFont="1" applyAlignment="1">
      <alignment vertical="top" wrapText="1"/>
      <protection locked="0"/>
    </xf>
    <xf numFmtId="37" fontId="25" fillId="3" borderId="0" xfId="0" applyFont="1" applyFill="1" applyAlignment="1">
      <alignment horizontal="center" vertical="center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165552</xdr:colOff>
      <xdr:row>0</xdr:row>
      <xdr:rowOff>180975</xdr:rowOff>
    </xdr:from>
    <xdr:to>
      <xdr:col>18</xdr:col>
      <xdr:colOff>77208</xdr:colOff>
      <xdr:row>41</xdr:row>
      <xdr:rowOff>96427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DF647-0E50-92EC-A586-57D4CD0A4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04502" y="180975"/>
          <a:ext cx="6617256" cy="7725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74" transitionEvaluation="1" transitionEntry="1" codeName="Sheet1">
    <tabColor rgb="FF92D050"/>
    <pageSetUpPr autoPageBreaks="0" fitToPage="1"/>
  </sheetPr>
  <dimension ref="A1:CF716"/>
  <sheetViews>
    <sheetView tabSelected="1" topLeftCell="A74" zoomScale="70" zoomScaleNormal="70" workbookViewId="0">
      <selection activeCell="K426" sqref="K42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10186768.940000003</v>
      </c>
      <c r="C47" s="273">
        <v>0</v>
      </c>
      <c r="D47" s="273">
        <v>0</v>
      </c>
      <c r="E47" s="273">
        <v>1418321.68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1530712.26</v>
      </c>
      <c r="Q47" s="273">
        <v>1050014.1200000001</v>
      </c>
      <c r="R47" s="273">
        <v>1976344.9100000001</v>
      </c>
      <c r="S47" s="273">
        <v>397133.97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689793.19</v>
      </c>
      <c r="Z47" s="273">
        <v>1021953.41</v>
      </c>
      <c r="AA47" s="273">
        <v>0</v>
      </c>
      <c r="AB47" s="273">
        <v>0</v>
      </c>
      <c r="AC47" s="273">
        <v>235327.69</v>
      </c>
      <c r="AD47" s="273">
        <v>0</v>
      </c>
      <c r="AE47" s="273">
        <v>0</v>
      </c>
      <c r="AF47" s="273">
        <v>0</v>
      </c>
      <c r="AG47" s="273">
        <v>1674348.44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169672.56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23146.71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10186768.940000003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10186768.940000003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1647273.8599999999</v>
      </c>
      <c r="C51" s="273">
        <v>0</v>
      </c>
      <c r="D51" s="273">
        <v>0</v>
      </c>
      <c r="E51" s="273">
        <v>44253.340000000004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997354.95</v>
      </c>
      <c r="Q51" s="273">
        <v>38712.519999999997</v>
      </c>
      <c r="R51" s="273">
        <v>5689.75</v>
      </c>
      <c r="S51" s="273">
        <v>27509.7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420842.45</v>
      </c>
      <c r="Z51" s="273">
        <v>87927.63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24462.77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520.75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1647273.8599999999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>IF($B$52,ROUND(($B$52/($CE$90+$CF$90)*AY90),0))</f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1647273.8599999999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3161.6854166666667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4">
        <v>746342</v>
      </c>
      <c r="Q59" s="275">
        <v>773074</v>
      </c>
      <c r="R59" s="275">
        <v>780767</v>
      </c>
      <c r="S59" s="263">
        <v>0</v>
      </c>
      <c r="T59" s="263">
        <v>0</v>
      </c>
      <c r="U59" s="276"/>
      <c r="V59" s="275"/>
      <c r="W59" s="275"/>
      <c r="X59" s="275"/>
      <c r="Y59" s="275">
        <v>0</v>
      </c>
      <c r="Z59" s="275">
        <v>0</v>
      </c>
      <c r="AA59" s="275"/>
      <c r="AB59" s="263">
        <v>0</v>
      </c>
      <c r="AC59" s="275">
        <v>0</v>
      </c>
      <c r="AD59" s="275"/>
      <c r="AE59" s="275"/>
      <c r="AF59" s="275"/>
      <c r="AG59" s="275">
        <v>49183</v>
      </c>
      <c r="AH59" s="275"/>
      <c r="AI59" s="275"/>
      <c r="AJ59" s="275"/>
      <c r="AK59" s="275"/>
      <c r="AL59" s="275"/>
      <c r="AM59" s="275"/>
      <c r="AN59" s="275"/>
      <c r="AO59" s="275">
        <v>5549</v>
      </c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11672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197123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29.63917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38.755009999999999</v>
      </c>
      <c r="Q60" s="274">
        <v>25.378339999999998</v>
      </c>
      <c r="R60" s="274">
        <v>22.481660000000002</v>
      </c>
      <c r="S60" s="278">
        <v>17.32084</v>
      </c>
      <c r="T60" s="278"/>
      <c r="U60" s="279"/>
      <c r="V60" s="274"/>
      <c r="W60" s="274"/>
      <c r="X60" s="274"/>
      <c r="Y60" s="274">
        <v>18.386660000000003</v>
      </c>
      <c r="Z60" s="274">
        <v>17.920000000000002</v>
      </c>
      <c r="AA60" s="274"/>
      <c r="AB60" s="278">
        <v>-6.0839999999999991E-2</v>
      </c>
      <c r="AC60" s="274">
        <v>4.5466699999999998</v>
      </c>
      <c r="AD60" s="274"/>
      <c r="AE60" s="274"/>
      <c r="AF60" s="274"/>
      <c r="AG60" s="274">
        <v>43.300829999999998</v>
      </c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>
        <v>5.5566700000000004</v>
      </c>
      <c r="AZ60" s="274"/>
      <c r="BA60" s="278"/>
      <c r="BB60" s="278"/>
      <c r="BC60" s="278"/>
      <c r="BD60" s="278"/>
      <c r="BE60" s="274"/>
      <c r="BF60" s="278"/>
      <c r="BG60" s="278"/>
      <c r="BH60" s="278"/>
      <c r="BI60" s="278"/>
      <c r="BJ60" s="278"/>
      <c r="BK60" s="278"/>
      <c r="BL60" s="278"/>
      <c r="BM60" s="278"/>
      <c r="BN60" s="278">
        <v>1</v>
      </c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/>
      <c r="CD60" s="209" t="s">
        <v>247</v>
      </c>
      <c r="CE60" s="227">
        <f t="shared" ref="CE60:CE68" si="6">SUM(C60:CD60)</f>
        <v>224.22501</v>
      </c>
    </row>
    <row r="61" spans="1:83" x14ac:dyDescent="0.25">
      <c r="A61" s="31" t="s">
        <v>262</v>
      </c>
      <c r="B61" s="16"/>
      <c r="C61" s="273"/>
      <c r="D61" s="273"/>
      <c r="E61" s="273">
        <v>3456355.9499999997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3739967.09</v>
      </c>
      <c r="Q61" s="275">
        <v>2555379.2999999998</v>
      </c>
      <c r="R61" s="275">
        <v>4856926.9100000011</v>
      </c>
      <c r="S61" s="280">
        <v>996434.93</v>
      </c>
      <c r="T61" s="280"/>
      <c r="U61" s="276"/>
      <c r="V61" s="275"/>
      <c r="W61" s="275"/>
      <c r="X61" s="275"/>
      <c r="Y61" s="275">
        <v>1694471.06</v>
      </c>
      <c r="Z61" s="275">
        <v>2489051.58</v>
      </c>
      <c r="AA61" s="275"/>
      <c r="AB61" s="281">
        <v>-4472.24</v>
      </c>
      <c r="AC61" s="275">
        <v>575783.81000000006</v>
      </c>
      <c r="AD61" s="275"/>
      <c r="AE61" s="275"/>
      <c r="AF61" s="275"/>
      <c r="AG61" s="275">
        <v>4187256.89</v>
      </c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>
        <v>415841.67</v>
      </c>
      <c r="AZ61" s="275"/>
      <c r="BA61" s="280"/>
      <c r="BB61" s="280"/>
      <c r="BC61" s="280"/>
      <c r="BD61" s="280"/>
      <c r="BE61" s="275"/>
      <c r="BF61" s="280"/>
      <c r="BG61" s="280"/>
      <c r="BH61" s="280"/>
      <c r="BI61" s="280"/>
      <c r="BJ61" s="280"/>
      <c r="BK61" s="280"/>
      <c r="BL61" s="280"/>
      <c r="BM61" s="280"/>
      <c r="BN61" s="280">
        <v>58903.6</v>
      </c>
      <c r="BO61" s="280"/>
      <c r="BP61" s="280"/>
      <c r="BQ61" s="280"/>
      <c r="BR61" s="280"/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/>
      <c r="CD61" s="24" t="s">
        <v>247</v>
      </c>
      <c r="CE61" s="25">
        <f t="shared" si="6"/>
        <v>25021900.550000004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1418322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1530712</v>
      </c>
      <c r="Q62" s="25">
        <f t="shared" si="7"/>
        <v>1050014</v>
      </c>
      <c r="R62" s="25">
        <f t="shared" si="7"/>
        <v>1976345</v>
      </c>
      <c r="S62" s="25">
        <f t="shared" si="7"/>
        <v>397134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689793</v>
      </c>
      <c r="Z62" s="25">
        <f t="shared" si="7"/>
        <v>1021953</v>
      </c>
      <c r="AA62" s="25">
        <f t="shared" si="7"/>
        <v>0</v>
      </c>
      <c r="AB62" s="25">
        <f t="shared" si="7"/>
        <v>0</v>
      </c>
      <c r="AC62" s="25">
        <f t="shared" si="7"/>
        <v>235328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1674348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169673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23147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10186769</v>
      </c>
    </row>
    <row r="63" spans="1:83" x14ac:dyDescent="0.25">
      <c r="A63" s="31" t="s">
        <v>263</v>
      </c>
      <c r="B63" s="16"/>
      <c r="C63" s="273"/>
      <c r="D63" s="273"/>
      <c r="E63" s="273">
        <v>0</v>
      </c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>
        <v>17640.98</v>
      </c>
      <c r="Q63" s="275">
        <v>0</v>
      </c>
      <c r="R63" s="275">
        <v>0</v>
      </c>
      <c r="S63" s="280">
        <v>96797</v>
      </c>
      <c r="T63" s="280"/>
      <c r="U63" s="276"/>
      <c r="V63" s="275"/>
      <c r="W63" s="275"/>
      <c r="X63" s="275"/>
      <c r="Y63" s="275">
        <v>13288.28</v>
      </c>
      <c r="Z63" s="275">
        <v>889800</v>
      </c>
      <c r="AA63" s="275"/>
      <c r="AB63" s="281">
        <v>0</v>
      </c>
      <c r="AC63" s="275">
        <v>0</v>
      </c>
      <c r="AD63" s="275"/>
      <c r="AE63" s="275"/>
      <c r="AF63" s="275"/>
      <c r="AG63" s="275">
        <v>0</v>
      </c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>
        <v>0</v>
      </c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>
        <v>0</v>
      </c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1017526.26</v>
      </c>
    </row>
    <row r="64" spans="1:83" x14ac:dyDescent="0.25">
      <c r="A64" s="31" t="s">
        <v>264</v>
      </c>
      <c r="B64" s="16"/>
      <c r="C64" s="273"/>
      <c r="D64" s="273"/>
      <c r="E64" s="273">
        <v>180890.74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5">
        <v>16268331.069999997</v>
      </c>
      <c r="Q64" s="275">
        <v>417459.63000000006</v>
      </c>
      <c r="R64" s="275">
        <v>582568.59999999986</v>
      </c>
      <c r="S64" s="280">
        <v>402319.38000000006</v>
      </c>
      <c r="T64" s="280"/>
      <c r="U64" s="276"/>
      <c r="V64" s="275"/>
      <c r="W64" s="275"/>
      <c r="X64" s="275"/>
      <c r="Y64" s="275">
        <v>919231.48999999987</v>
      </c>
      <c r="Z64" s="275">
        <v>85868.56</v>
      </c>
      <c r="AA64" s="275"/>
      <c r="AB64" s="281">
        <v>-113662.73999999999</v>
      </c>
      <c r="AC64" s="275">
        <v>67741.649999999994</v>
      </c>
      <c r="AD64" s="275"/>
      <c r="AE64" s="275"/>
      <c r="AF64" s="275"/>
      <c r="AG64" s="275">
        <v>7919008.6399999997</v>
      </c>
      <c r="AH64" s="275"/>
      <c r="AI64" s="275"/>
      <c r="AJ64" s="275"/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108087.07</v>
      </c>
      <c r="AZ64" s="275"/>
      <c r="BA64" s="280"/>
      <c r="BB64" s="280"/>
      <c r="BC64" s="280"/>
      <c r="BD64" s="280"/>
      <c r="BE64" s="275"/>
      <c r="BF64" s="280"/>
      <c r="BG64" s="280"/>
      <c r="BH64" s="280"/>
      <c r="BI64" s="280"/>
      <c r="BJ64" s="280"/>
      <c r="BK64" s="280"/>
      <c r="BL64" s="280"/>
      <c r="BM64" s="280"/>
      <c r="BN64" s="280">
        <v>204.3</v>
      </c>
      <c r="BO64" s="280"/>
      <c r="BP64" s="280"/>
      <c r="BQ64" s="280"/>
      <c r="BR64" s="280"/>
      <c r="BS64" s="280"/>
      <c r="BT64" s="280"/>
      <c r="BU64" s="280"/>
      <c r="BV64" s="280"/>
      <c r="BW64" s="280"/>
      <c r="BX64" s="280"/>
      <c r="BY64" s="280"/>
      <c r="BZ64" s="280"/>
      <c r="CA64" s="280"/>
      <c r="CB64" s="280"/>
      <c r="CC64" s="280"/>
      <c r="CD64" s="24" t="s">
        <v>247</v>
      </c>
      <c r="CE64" s="25">
        <f t="shared" si="6"/>
        <v>26838048.389999997</v>
      </c>
    </row>
    <row r="65" spans="1:83" x14ac:dyDescent="0.25">
      <c r="A65" s="31" t="s">
        <v>265</v>
      </c>
      <c r="B65" s="16"/>
      <c r="C65" s="273"/>
      <c r="D65" s="273"/>
      <c r="E65" s="273">
        <v>0</v>
      </c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>
        <v>0</v>
      </c>
      <c r="Q65" s="275">
        <v>0</v>
      </c>
      <c r="R65" s="275">
        <v>0</v>
      </c>
      <c r="S65" s="280">
        <v>0</v>
      </c>
      <c r="T65" s="280"/>
      <c r="U65" s="276"/>
      <c r="V65" s="275"/>
      <c r="W65" s="275"/>
      <c r="X65" s="275"/>
      <c r="Y65" s="275">
        <v>0</v>
      </c>
      <c r="Z65" s="275">
        <v>0</v>
      </c>
      <c r="AA65" s="275"/>
      <c r="AB65" s="281">
        <v>0</v>
      </c>
      <c r="AC65" s="275">
        <v>0</v>
      </c>
      <c r="AD65" s="275"/>
      <c r="AE65" s="275"/>
      <c r="AF65" s="275"/>
      <c r="AG65" s="275">
        <v>0</v>
      </c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>
        <v>0</v>
      </c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>
        <v>0</v>
      </c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/>
      <c r="D66" s="273"/>
      <c r="E66" s="273">
        <v>885.49999999999989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>
        <v>8525.02</v>
      </c>
      <c r="Q66" s="275">
        <v>0</v>
      </c>
      <c r="R66" s="275">
        <v>927.1</v>
      </c>
      <c r="S66" s="280">
        <v>-146.28</v>
      </c>
      <c r="T66" s="280"/>
      <c r="U66" s="276"/>
      <c r="V66" s="275"/>
      <c r="W66" s="275"/>
      <c r="X66" s="275"/>
      <c r="Y66" s="275">
        <v>16183.69</v>
      </c>
      <c r="Z66" s="275">
        <v>5809.43</v>
      </c>
      <c r="AA66" s="275"/>
      <c r="AB66" s="281">
        <v>0</v>
      </c>
      <c r="AC66" s="275">
        <v>0</v>
      </c>
      <c r="AD66" s="275"/>
      <c r="AE66" s="275"/>
      <c r="AF66" s="275"/>
      <c r="AG66" s="275">
        <v>21033.9</v>
      </c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0</v>
      </c>
      <c r="AZ66" s="275"/>
      <c r="BA66" s="280"/>
      <c r="BB66" s="280"/>
      <c r="BC66" s="280"/>
      <c r="BD66" s="280"/>
      <c r="BE66" s="275"/>
      <c r="BF66" s="280"/>
      <c r="BG66" s="280"/>
      <c r="BH66" s="280"/>
      <c r="BI66" s="280"/>
      <c r="BJ66" s="280"/>
      <c r="BK66" s="280"/>
      <c r="BL66" s="280"/>
      <c r="BM66" s="280"/>
      <c r="BN66" s="280">
        <v>0</v>
      </c>
      <c r="BO66" s="280"/>
      <c r="BP66" s="280"/>
      <c r="BQ66" s="280"/>
      <c r="BR66" s="280"/>
      <c r="BS66" s="280"/>
      <c r="BT66" s="280"/>
      <c r="BU66" s="280"/>
      <c r="BV66" s="280"/>
      <c r="BW66" s="280"/>
      <c r="BX66" s="280"/>
      <c r="BY66" s="280"/>
      <c r="BZ66" s="280"/>
      <c r="CA66" s="280"/>
      <c r="CB66" s="280"/>
      <c r="CC66" s="280"/>
      <c r="CD66" s="24" t="s">
        <v>247</v>
      </c>
      <c r="CE66" s="25">
        <f t="shared" si="6"/>
        <v>53218.36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44253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997355</v>
      </c>
      <c r="Q67" s="25">
        <f t="shared" si="10"/>
        <v>38713</v>
      </c>
      <c r="R67" s="25">
        <f t="shared" si="10"/>
        <v>5690</v>
      </c>
      <c r="S67" s="25">
        <f t="shared" si="10"/>
        <v>27510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420842</v>
      </c>
      <c r="Z67" s="25">
        <f t="shared" si="10"/>
        <v>87928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24463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521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1647275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684.47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81573.95</v>
      </c>
      <c r="Q68" s="275"/>
      <c r="R68" s="275"/>
      <c r="S68" s="280"/>
      <c r="T68" s="280"/>
      <c r="U68" s="276"/>
      <c r="V68" s="275"/>
      <c r="W68" s="275"/>
      <c r="X68" s="275"/>
      <c r="Y68" s="275">
        <v>2136.12</v>
      </c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84394.54</v>
      </c>
    </row>
    <row r="69" spans="1:83" x14ac:dyDescent="0.25">
      <c r="A69" s="31" t="s">
        <v>268</v>
      </c>
      <c r="B69" s="16"/>
      <c r="C69" s="25">
        <f t="shared" ref="C69:AH69" si="13">SUM(C70:C83)</f>
        <v>726712.12000000011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2275564.21</v>
      </c>
      <c r="Q69" s="25">
        <f t="shared" si="13"/>
        <v>1194345.47</v>
      </c>
      <c r="R69" s="25">
        <f t="shared" si="13"/>
        <v>54182.52</v>
      </c>
      <c r="S69" s="25">
        <f t="shared" si="13"/>
        <v>554238.66999999993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1618383.7600000002</v>
      </c>
      <c r="Z69" s="25">
        <f t="shared" si="13"/>
        <v>54872.130000000005</v>
      </c>
      <c r="AA69" s="25">
        <f t="shared" si="13"/>
        <v>0</v>
      </c>
      <c r="AB69" s="25">
        <f t="shared" si="13"/>
        <v>6974.44</v>
      </c>
      <c r="AC69" s="25">
        <f t="shared" si="13"/>
        <v>374.97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2701863.7699999996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48983.05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233749.33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9470244.4400000013</v>
      </c>
    </row>
    <row r="70" spans="1:83" x14ac:dyDescent="0.25">
      <c r="A70" s="26" t="s">
        <v>269</v>
      </c>
      <c r="B70" s="27"/>
      <c r="C70" s="282">
        <v>0</v>
      </c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>
        <v>0</v>
      </c>
      <c r="Q70" s="282">
        <v>0</v>
      </c>
      <c r="R70" s="282">
        <v>0</v>
      </c>
      <c r="S70" s="282">
        <v>0</v>
      </c>
      <c r="T70" s="282"/>
      <c r="U70" s="282"/>
      <c r="V70" s="282"/>
      <c r="W70" s="282"/>
      <c r="X70" s="282"/>
      <c r="Y70" s="282">
        <v>0</v>
      </c>
      <c r="Z70" s="282">
        <v>0</v>
      </c>
      <c r="AA70" s="282"/>
      <c r="AB70" s="282">
        <v>0</v>
      </c>
      <c r="AC70" s="282">
        <v>0</v>
      </c>
      <c r="AD70" s="282"/>
      <c r="AE70" s="282"/>
      <c r="AF70" s="282"/>
      <c r="AG70" s="282">
        <v>0</v>
      </c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>
        <v>0</v>
      </c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>
        <v>0</v>
      </c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644412.12</v>
      </c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>
        <v>1941697.34</v>
      </c>
      <c r="Q71" s="282">
        <v>1169046.8899999999</v>
      </c>
      <c r="R71" s="282">
        <v>47654.42</v>
      </c>
      <c r="S71" s="282">
        <v>544668.39</v>
      </c>
      <c r="T71" s="282"/>
      <c r="U71" s="282"/>
      <c r="V71" s="282"/>
      <c r="W71" s="282"/>
      <c r="X71" s="282"/>
      <c r="Y71" s="282">
        <v>1555060.2400000002</v>
      </c>
      <c r="Z71" s="282">
        <v>0</v>
      </c>
      <c r="AA71" s="282"/>
      <c r="AB71" s="282">
        <v>0</v>
      </c>
      <c r="AC71" s="282">
        <v>0</v>
      </c>
      <c r="AD71" s="282"/>
      <c r="AE71" s="282"/>
      <c r="AF71" s="282"/>
      <c r="AG71" s="282">
        <v>2615957.58</v>
      </c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>
        <v>0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>
        <v>0</v>
      </c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8518496.9800000004</v>
      </c>
    </row>
    <row r="72" spans="1:83" x14ac:dyDescent="0.25">
      <c r="A72" s="26" t="s">
        <v>271</v>
      </c>
      <c r="B72" s="27"/>
      <c r="C72" s="282">
        <v>6.8</v>
      </c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>
        <v>0</v>
      </c>
      <c r="Q72" s="282">
        <v>0</v>
      </c>
      <c r="R72" s="282">
        <v>0</v>
      </c>
      <c r="S72" s="282">
        <v>0</v>
      </c>
      <c r="T72" s="282"/>
      <c r="U72" s="282"/>
      <c r="V72" s="282"/>
      <c r="W72" s="282"/>
      <c r="X72" s="282"/>
      <c r="Y72" s="282">
        <v>0</v>
      </c>
      <c r="Z72" s="282">
        <v>17316.009999999998</v>
      </c>
      <c r="AA72" s="282"/>
      <c r="AB72" s="282">
        <v>0</v>
      </c>
      <c r="AC72" s="282">
        <v>0</v>
      </c>
      <c r="AD72" s="282"/>
      <c r="AE72" s="282"/>
      <c r="AF72" s="282"/>
      <c r="AG72" s="282">
        <v>657.01</v>
      </c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>
        <v>48110.57</v>
      </c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>
        <v>0</v>
      </c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66090.39</v>
      </c>
    </row>
    <row r="73" spans="1:83" x14ac:dyDescent="0.25">
      <c r="A73" s="26" t="s">
        <v>272</v>
      </c>
      <c r="B73" s="27"/>
      <c r="C73" s="282">
        <v>0</v>
      </c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>
        <v>0</v>
      </c>
      <c r="Q73" s="282">
        <v>0</v>
      </c>
      <c r="R73" s="282">
        <v>0</v>
      </c>
      <c r="S73" s="282">
        <v>0</v>
      </c>
      <c r="T73" s="282"/>
      <c r="U73" s="282"/>
      <c r="V73" s="282"/>
      <c r="W73" s="282"/>
      <c r="X73" s="282"/>
      <c r="Y73" s="282">
        <v>0</v>
      </c>
      <c r="Z73" s="282">
        <v>0</v>
      </c>
      <c r="AA73" s="282"/>
      <c r="AB73" s="282">
        <v>0</v>
      </c>
      <c r="AC73" s="282">
        <v>0</v>
      </c>
      <c r="AD73" s="282"/>
      <c r="AE73" s="282"/>
      <c r="AF73" s="282"/>
      <c r="AG73" s="282">
        <v>0</v>
      </c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>
        <v>0</v>
      </c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>
        <v>0</v>
      </c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>
        <v>25228.92</v>
      </c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>
        <v>118606.7</v>
      </c>
      <c r="Q74" s="282">
        <v>4288.4799999999996</v>
      </c>
      <c r="R74" s="282">
        <v>0</v>
      </c>
      <c r="S74" s="282">
        <v>8002.97</v>
      </c>
      <c r="T74" s="282"/>
      <c r="U74" s="282"/>
      <c r="V74" s="282"/>
      <c r="W74" s="282"/>
      <c r="X74" s="282"/>
      <c r="Y74" s="282">
        <v>17975.57</v>
      </c>
      <c r="Z74" s="282">
        <v>20027.32</v>
      </c>
      <c r="AA74" s="282"/>
      <c r="AB74" s="282">
        <v>818.83</v>
      </c>
      <c r="AC74" s="282">
        <v>0</v>
      </c>
      <c r="AD74" s="282"/>
      <c r="AE74" s="282"/>
      <c r="AF74" s="282"/>
      <c r="AG74" s="282">
        <v>71513.8</v>
      </c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>
        <v>0</v>
      </c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>
        <v>0</v>
      </c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266462.59000000003</v>
      </c>
    </row>
    <row r="75" spans="1:83" x14ac:dyDescent="0.25">
      <c r="A75" s="26" t="s">
        <v>274</v>
      </c>
      <c r="B75" s="27"/>
      <c r="C75" s="282">
        <v>680.97</v>
      </c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>
        <v>0</v>
      </c>
      <c r="Q75" s="282">
        <v>0</v>
      </c>
      <c r="R75" s="282">
        <v>0</v>
      </c>
      <c r="S75" s="282">
        <v>0</v>
      </c>
      <c r="T75" s="282"/>
      <c r="U75" s="282"/>
      <c r="V75" s="282"/>
      <c r="W75" s="282"/>
      <c r="X75" s="282"/>
      <c r="Y75" s="282">
        <v>0</v>
      </c>
      <c r="Z75" s="282">
        <v>0</v>
      </c>
      <c r="AA75" s="282"/>
      <c r="AB75" s="282">
        <v>6155.61</v>
      </c>
      <c r="AC75" s="282">
        <v>374.97</v>
      </c>
      <c r="AD75" s="282"/>
      <c r="AE75" s="282"/>
      <c r="AF75" s="282"/>
      <c r="AG75" s="282">
        <v>0</v>
      </c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>
        <v>0</v>
      </c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>
        <v>231194.75</v>
      </c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238406.3</v>
      </c>
    </row>
    <row r="76" spans="1:83" x14ac:dyDescent="0.25">
      <c r="A76" s="26" t="s">
        <v>275</v>
      </c>
      <c r="B76" s="203"/>
      <c r="C76" s="282">
        <v>0</v>
      </c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>
        <v>0</v>
      </c>
      <c r="Q76" s="282">
        <v>0</v>
      </c>
      <c r="R76" s="282">
        <v>0</v>
      </c>
      <c r="S76" s="282">
        <v>0</v>
      </c>
      <c r="T76" s="282"/>
      <c r="U76" s="282"/>
      <c r="V76" s="282"/>
      <c r="W76" s="282"/>
      <c r="X76" s="282"/>
      <c r="Y76" s="282">
        <v>0</v>
      </c>
      <c r="Z76" s="282">
        <v>0</v>
      </c>
      <c r="AA76" s="282"/>
      <c r="AB76" s="282">
        <v>0</v>
      </c>
      <c r="AC76" s="282">
        <v>0</v>
      </c>
      <c r="AD76" s="282"/>
      <c r="AE76" s="282"/>
      <c r="AF76" s="282"/>
      <c r="AG76" s="282">
        <v>0</v>
      </c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>
        <v>0</v>
      </c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>
        <v>0</v>
      </c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>
        <v>132117.01</v>
      </c>
      <c r="Q77" s="282">
        <v>0</v>
      </c>
      <c r="R77" s="282">
        <v>0</v>
      </c>
      <c r="S77" s="282">
        <v>-27.790000000000006</v>
      </c>
      <c r="T77" s="282"/>
      <c r="U77" s="282"/>
      <c r="V77" s="282"/>
      <c r="W77" s="282"/>
      <c r="X77" s="282"/>
      <c r="Y77" s="282">
        <v>0</v>
      </c>
      <c r="Z77" s="282">
        <v>11134.18</v>
      </c>
      <c r="AA77" s="282"/>
      <c r="AB77" s="282">
        <v>0</v>
      </c>
      <c r="AC77" s="282">
        <v>0</v>
      </c>
      <c r="AD77" s="282"/>
      <c r="AE77" s="282"/>
      <c r="AF77" s="282"/>
      <c r="AG77" s="282">
        <v>0</v>
      </c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>
        <v>0</v>
      </c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>
        <v>0</v>
      </c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143223.4</v>
      </c>
    </row>
    <row r="78" spans="1:83" x14ac:dyDescent="0.25">
      <c r="A78" s="26" t="s">
        <v>277</v>
      </c>
      <c r="B78" s="16"/>
      <c r="C78" s="282">
        <v>0</v>
      </c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>
        <v>0</v>
      </c>
      <c r="Q78" s="282">
        <v>0</v>
      </c>
      <c r="R78" s="282">
        <v>0</v>
      </c>
      <c r="S78" s="282">
        <v>0</v>
      </c>
      <c r="T78" s="282"/>
      <c r="U78" s="282"/>
      <c r="V78" s="282"/>
      <c r="W78" s="282"/>
      <c r="X78" s="282"/>
      <c r="Y78" s="282">
        <v>0</v>
      </c>
      <c r="Z78" s="282">
        <v>0</v>
      </c>
      <c r="AA78" s="282"/>
      <c r="AB78" s="282">
        <v>0</v>
      </c>
      <c r="AC78" s="282">
        <v>0</v>
      </c>
      <c r="AD78" s="282"/>
      <c r="AE78" s="282"/>
      <c r="AF78" s="282"/>
      <c r="AG78" s="282">
        <v>0</v>
      </c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>
        <v>0</v>
      </c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>
        <v>0</v>
      </c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>
        <v>0</v>
      </c>
      <c r="Q79" s="282">
        <v>0</v>
      </c>
      <c r="R79" s="282">
        <v>0</v>
      </c>
      <c r="S79" s="282">
        <v>0</v>
      </c>
      <c r="T79" s="282"/>
      <c r="U79" s="282"/>
      <c r="V79" s="282"/>
      <c r="W79" s="282"/>
      <c r="X79" s="282"/>
      <c r="Y79" s="282">
        <v>0</v>
      </c>
      <c r="Z79" s="282">
        <v>0</v>
      </c>
      <c r="AA79" s="282"/>
      <c r="AB79" s="282">
        <v>0</v>
      </c>
      <c r="AC79" s="282">
        <v>0</v>
      </c>
      <c r="AD79" s="282"/>
      <c r="AE79" s="282"/>
      <c r="AF79" s="282"/>
      <c r="AG79" s="282">
        <v>0</v>
      </c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>
        <v>0</v>
      </c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>
        <v>0</v>
      </c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>
        <v>0</v>
      </c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>
        <v>0</v>
      </c>
      <c r="Q80" s="282">
        <v>383.28</v>
      </c>
      <c r="R80" s="282">
        <v>0</v>
      </c>
      <c r="S80" s="282">
        <v>0</v>
      </c>
      <c r="T80" s="282"/>
      <c r="U80" s="282"/>
      <c r="V80" s="282"/>
      <c r="W80" s="282"/>
      <c r="X80" s="282"/>
      <c r="Y80" s="282">
        <v>0</v>
      </c>
      <c r="Z80" s="282">
        <v>0</v>
      </c>
      <c r="AA80" s="282"/>
      <c r="AB80" s="282">
        <v>0</v>
      </c>
      <c r="AC80" s="282">
        <v>0</v>
      </c>
      <c r="AD80" s="282"/>
      <c r="AE80" s="282"/>
      <c r="AF80" s="282"/>
      <c r="AG80" s="282">
        <v>0</v>
      </c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>
        <v>0</v>
      </c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>
        <v>0</v>
      </c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383.28</v>
      </c>
    </row>
    <row r="81" spans="1:84" x14ac:dyDescent="0.25">
      <c r="A81" s="26" t="s">
        <v>280</v>
      </c>
      <c r="B81" s="16"/>
      <c r="C81" s="282">
        <v>0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>
        <v>0</v>
      </c>
      <c r="Q81" s="282">
        <v>0</v>
      </c>
      <c r="R81" s="282">
        <v>0</v>
      </c>
      <c r="S81" s="282">
        <v>0</v>
      </c>
      <c r="T81" s="282"/>
      <c r="U81" s="282"/>
      <c r="V81" s="282"/>
      <c r="W81" s="282"/>
      <c r="X81" s="282"/>
      <c r="Y81" s="282">
        <v>0</v>
      </c>
      <c r="Z81" s="282">
        <v>0</v>
      </c>
      <c r="AA81" s="282"/>
      <c r="AB81" s="282">
        <v>0</v>
      </c>
      <c r="AC81" s="282">
        <v>0</v>
      </c>
      <c r="AD81" s="282"/>
      <c r="AE81" s="282"/>
      <c r="AF81" s="282"/>
      <c r="AG81" s="282">
        <v>0</v>
      </c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>
        <v>0</v>
      </c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>
        <v>0</v>
      </c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>
        <v>0</v>
      </c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>
        <v>0</v>
      </c>
      <c r="Q82" s="282">
        <v>0</v>
      </c>
      <c r="R82" s="282">
        <v>0</v>
      </c>
      <c r="S82" s="282">
        <v>0</v>
      </c>
      <c r="T82" s="282"/>
      <c r="U82" s="282"/>
      <c r="V82" s="282"/>
      <c r="W82" s="282"/>
      <c r="X82" s="282"/>
      <c r="Y82" s="282">
        <v>0</v>
      </c>
      <c r="Z82" s="282">
        <v>0</v>
      </c>
      <c r="AA82" s="282"/>
      <c r="AB82" s="282">
        <v>0</v>
      </c>
      <c r="AC82" s="282">
        <v>0</v>
      </c>
      <c r="AD82" s="282"/>
      <c r="AE82" s="282"/>
      <c r="AF82" s="282"/>
      <c r="AG82" s="282">
        <v>0</v>
      </c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>
        <v>0</v>
      </c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>
        <v>0</v>
      </c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>
        <v>56383.31</v>
      </c>
      <c r="D83" s="273"/>
      <c r="E83" s="275"/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>
        <v>83143.159999999989</v>
      </c>
      <c r="Q83" s="275">
        <v>20626.82</v>
      </c>
      <c r="R83" s="276">
        <v>6528.1</v>
      </c>
      <c r="S83" s="275">
        <v>1595.1000000000001</v>
      </c>
      <c r="T83" s="273"/>
      <c r="U83" s="275"/>
      <c r="V83" s="275"/>
      <c r="W83" s="273"/>
      <c r="X83" s="275"/>
      <c r="Y83" s="275">
        <v>45347.95</v>
      </c>
      <c r="Z83" s="275">
        <v>6394.62</v>
      </c>
      <c r="AA83" s="275"/>
      <c r="AB83" s="275">
        <v>0</v>
      </c>
      <c r="AC83" s="275">
        <v>0</v>
      </c>
      <c r="AD83" s="275"/>
      <c r="AE83" s="275"/>
      <c r="AF83" s="275"/>
      <c r="AG83" s="275">
        <v>13735.38</v>
      </c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>
        <v>872.48</v>
      </c>
      <c r="AZ83" s="275"/>
      <c r="BA83" s="275"/>
      <c r="BB83" s="275"/>
      <c r="BC83" s="275"/>
      <c r="BD83" s="275"/>
      <c r="BE83" s="275"/>
      <c r="BF83" s="275"/>
      <c r="BG83" s="275"/>
      <c r="BH83" s="276"/>
      <c r="BI83" s="275"/>
      <c r="BJ83" s="275"/>
      <c r="BK83" s="275"/>
      <c r="BL83" s="275"/>
      <c r="BM83" s="275"/>
      <c r="BN83" s="275">
        <v>2554.58</v>
      </c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237181.5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>
        <v>-9753.8799999999992</v>
      </c>
      <c r="Q84" s="273"/>
      <c r="R84" s="273">
        <v>-69.040000000000006</v>
      </c>
      <c r="S84" s="273">
        <v>-288.06</v>
      </c>
      <c r="T84" s="273"/>
      <c r="U84" s="273"/>
      <c r="V84" s="273"/>
      <c r="W84" s="273"/>
      <c r="X84" s="273"/>
      <c r="Y84" s="273">
        <v>-4374.1000000000004</v>
      </c>
      <c r="Z84" s="273"/>
      <c r="AA84" s="273"/>
      <c r="AB84" s="273"/>
      <c r="AC84" s="273"/>
      <c r="AD84" s="273"/>
      <c r="AE84" s="273"/>
      <c r="AF84" s="273"/>
      <c r="AG84" s="273">
        <v>-780.45</v>
      </c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-15265.53</v>
      </c>
    </row>
    <row r="85" spans="1:84" x14ac:dyDescent="0.25">
      <c r="A85" s="31" t="s">
        <v>284</v>
      </c>
      <c r="B85" s="25"/>
      <c r="C85" s="25">
        <f t="shared" ref="C85:AH85" si="17">SUM(C61:C69)-C84</f>
        <v>726712.12000000011</v>
      </c>
      <c r="D85" s="25">
        <f t="shared" si="17"/>
        <v>0</v>
      </c>
      <c r="E85" s="25">
        <f t="shared" si="17"/>
        <v>5101391.6599999992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24929423.199999996</v>
      </c>
      <c r="Q85" s="25">
        <f t="shared" si="17"/>
        <v>5255911.3999999994</v>
      </c>
      <c r="R85" s="25">
        <f t="shared" si="17"/>
        <v>7476709.1699999999</v>
      </c>
      <c r="S85" s="25">
        <f t="shared" si="17"/>
        <v>2474575.7600000002</v>
      </c>
      <c r="T85" s="25">
        <f t="shared" si="17"/>
        <v>0</v>
      </c>
      <c r="U85" s="25">
        <f t="shared" si="17"/>
        <v>0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5378703.5</v>
      </c>
      <c r="Z85" s="25">
        <f t="shared" si="17"/>
        <v>4635282.6999999993</v>
      </c>
      <c r="AA85" s="25">
        <f t="shared" si="17"/>
        <v>0</v>
      </c>
      <c r="AB85" s="25">
        <f t="shared" si="17"/>
        <v>-111160.54</v>
      </c>
      <c r="AC85" s="25">
        <f t="shared" si="17"/>
        <v>879228.43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16528754.65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743105.79</v>
      </c>
      <c r="AZ85" s="25">
        <f t="shared" si="18"/>
        <v>0</v>
      </c>
      <c r="BA85" s="25">
        <f t="shared" si="18"/>
        <v>0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0</v>
      </c>
      <c r="BF85" s="25">
        <f t="shared" si="18"/>
        <v>0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0</v>
      </c>
      <c r="BM85" s="25">
        <f t="shared" si="18"/>
        <v>0</v>
      </c>
      <c r="BN85" s="25">
        <f t="shared" si="18"/>
        <v>316004.23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0</v>
      </c>
      <c r="CE85" s="25">
        <f t="shared" si="16"/>
        <v>74334642.070000008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>
        <v>57064.336020092305</v>
      </c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>
        <v>5701556.3836035579</v>
      </c>
      <c r="Q87" s="273">
        <v>1101230.4624885838</v>
      </c>
      <c r="R87" s="273">
        <v>2312.0951670053182</v>
      </c>
      <c r="S87" s="273"/>
      <c r="T87" s="273"/>
      <c r="U87" s="273"/>
      <c r="V87" s="273"/>
      <c r="W87" s="273"/>
      <c r="X87" s="273"/>
      <c r="Y87" s="273">
        <v>1475523.7960859267</v>
      </c>
      <c r="Z87" s="273">
        <v>1724977.1694476858</v>
      </c>
      <c r="AA87" s="273"/>
      <c r="AB87" s="273">
        <v>89676.531377682812</v>
      </c>
      <c r="AC87" s="273">
        <v>13089.544952135651</v>
      </c>
      <c r="AD87" s="273"/>
      <c r="AE87" s="273"/>
      <c r="AF87" s="273"/>
      <c r="AG87" s="273">
        <v>950491.11502074648</v>
      </c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11115921.434163416</v>
      </c>
    </row>
    <row r="88" spans="1:84" x14ac:dyDescent="0.25">
      <c r="A88" s="31" t="s">
        <v>287</v>
      </c>
      <c r="B88" s="16"/>
      <c r="C88" s="273"/>
      <c r="D88" s="273"/>
      <c r="E88" s="273">
        <v>544115.04397990799</v>
      </c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54364999.55639644</v>
      </c>
      <c r="Q88" s="273">
        <v>10500359.82751142</v>
      </c>
      <c r="R88" s="273">
        <v>22046.094832994724</v>
      </c>
      <c r="S88" s="273"/>
      <c r="T88" s="273"/>
      <c r="U88" s="273"/>
      <c r="V88" s="273"/>
      <c r="W88" s="273"/>
      <c r="X88" s="273"/>
      <c r="Y88" s="273">
        <v>14069290.053914066</v>
      </c>
      <c r="Z88" s="273">
        <v>16447856.820552323</v>
      </c>
      <c r="AA88" s="273"/>
      <c r="AB88" s="273">
        <v>855076.09862231708</v>
      </c>
      <c r="AC88" s="273">
        <v>124810.32504786435</v>
      </c>
      <c r="AD88" s="273"/>
      <c r="AE88" s="273"/>
      <c r="AF88" s="273"/>
      <c r="AG88" s="273">
        <v>9063042.7149792463</v>
      </c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105991596.53583658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601179.38000000035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60066555.939999998</v>
      </c>
      <c r="Q89" s="25">
        <f t="shared" si="21"/>
        <v>11601590.290000005</v>
      </c>
      <c r="R89" s="25">
        <f t="shared" si="21"/>
        <v>24358.190000000042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15544813.849999994</v>
      </c>
      <c r="Z89" s="25">
        <f t="shared" si="21"/>
        <v>18172833.99000001</v>
      </c>
      <c r="AA89" s="25">
        <f t="shared" si="21"/>
        <v>0</v>
      </c>
      <c r="AB89" s="25">
        <f t="shared" si="21"/>
        <v>944752.62999999989</v>
      </c>
      <c r="AC89" s="25">
        <f t="shared" si="21"/>
        <v>137899.87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10013533.829999993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117107517.97</v>
      </c>
    </row>
    <row r="90" spans="1:84" x14ac:dyDescent="0.25">
      <c r="A90" s="31" t="s">
        <v>289</v>
      </c>
      <c r="B90" s="25"/>
      <c r="C90" s="273"/>
      <c r="D90" s="273"/>
      <c r="E90" s="273">
        <v>6481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43577.46</v>
      </c>
      <c r="Q90" s="273">
        <v>3012.22</v>
      </c>
      <c r="R90" s="273">
        <v>1496.32</v>
      </c>
      <c r="S90" s="273">
        <v>5302</v>
      </c>
      <c r="T90" s="273"/>
      <c r="U90" s="273">
        <v>10247</v>
      </c>
      <c r="V90" s="273"/>
      <c r="W90" s="273">
        <v>3545</v>
      </c>
      <c r="X90" s="273"/>
      <c r="Y90" s="273">
        <v>28732</v>
      </c>
      <c r="Z90" s="273">
        <v>0</v>
      </c>
      <c r="AA90" s="273"/>
      <c r="AB90" s="273">
        <v>3552</v>
      </c>
      <c r="AC90" s="273">
        <v>2946.48</v>
      </c>
      <c r="AD90" s="273"/>
      <c r="AE90" s="273"/>
      <c r="AF90" s="273"/>
      <c r="AG90" s="273">
        <v>9548</v>
      </c>
      <c r="AH90" s="273"/>
      <c r="AI90" s="273"/>
      <c r="AJ90" s="273"/>
      <c r="AK90" s="273"/>
      <c r="AL90" s="273"/>
      <c r="AM90" s="273"/>
      <c r="AN90" s="273"/>
      <c r="AO90" s="273">
        <v>1986</v>
      </c>
      <c r="AP90" s="273"/>
      <c r="AQ90" s="273"/>
      <c r="AR90" s="273"/>
      <c r="AS90" s="273"/>
      <c r="AT90" s="273"/>
      <c r="AU90" s="273"/>
      <c r="AV90" s="273"/>
      <c r="AW90" s="273"/>
      <c r="AX90" s="273"/>
      <c r="AY90" s="273">
        <v>14225</v>
      </c>
      <c r="AZ90" s="273"/>
      <c r="BA90" s="273"/>
      <c r="BB90" s="273"/>
      <c r="BC90" s="273"/>
      <c r="BD90" s="273"/>
      <c r="BE90" s="273">
        <v>61606</v>
      </c>
      <c r="BF90" s="273"/>
      <c r="BG90" s="273"/>
      <c r="BH90" s="273"/>
      <c r="BI90" s="273"/>
      <c r="BJ90" s="273"/>
      <c r="BK90" s="273"/>
      <c r="BL90" s="273"/>
      <c r="BM90" s="273"/>
      <c r="BN90" s="273"/>
      <c r="BO90" s="273">
        <v>867</v>
      </c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197123.47999999998</v>
      </c>
      <c r="CF90" s="25">
        <f>BE59-CE90</f>
        <v>-0.47999999998137355</v>
      </c>
    </row>
    <row r="91" spans="1:84" x14ac:dyDescent="0.25">
      <c r="A91" s="21" t="s">
        <v>290</v>
      </c>
      <c r="B91" s="16"/>
      <c r="C91" s="273"/>
      <c r="D91" s="273"/>
      <c r="E91" s="273">
        <v>8970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>
        <v>0</v>
      </c>
      <c r="Q91" s="273">
        <v>0</v>
      </c>
      <c r="R91" s="273">
        <v>0</v>
      </c>
      <c r="S91" s="273">
        <v>0</v>
      </c>
      <c r="T91" s="273"/>
      <c r="U91" s="273">
        <v>0</v>
      </c>
      <c r="V91" s="273"/>
      <c r="W91" s="273">
        <v>0</v>
      </c>
      <c r="X91" s="273"/>
      <c r="Y91" s="273">
        <v>0</v>
      </c>
      <c r="Z91" s="273">
        <v>0</v>
      </c>
      <c r="AA91" s="273"/>
      <c r="AB91" s="273">
        <v>0</v>
      </c>
      <c r="AC91" s="273">
        <v>0</v>
      </c>
      <c r="AD91" s="273"/>
      <c r="AE91" s="273"/>
      <c r="AF91" s="273"/>
      <c r="AG91" s="273">
        <v>2702</v>
      </c>
      <c r="AH91" s="273"/>
      <c r="AI91" s="273"/>
      <c r="AJ91" s="273"/>
      <c r="AK91" s="273"/>
      <c r="AL91" s="273"/>
      <c r="AM91" s="273"/>
      <c r="AN91" s="273"/>
      <c r="AO91" s="273">
        <v>0</v>
      </c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/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11672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0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>
        <v>0</v>
      </c>
      <c r="Q92" s="273">
        <v>0</v>
      </c>
      <c r="R92" s="273">
        <v>0</v>
      </c>
      <c r="S92" s="273">
        <v>0</v>
      </c>
      <c r="T92" s="273"/>
      <c r="U92" s="273">
        <v>0</v>
      </c>
      <c r="V92" s="273"/>
      <c r="W92" s="273">
        <v>0</v>
      </c>
      <c r="X92" s="273"/>
      <c r="Y92" s="273">
        <v>0</v>
      </c>
      <c r="Z92" s="273">
        <v>0</v>
      </c>
      <c r="AA92" s="273"/>
      <c r="AB92" s="273">
        <v>0</v>
      </c>
      <c r="AC92" s="273">
        <v>0</v>
      </c>
      <c r="AD92" s="273"/>
      <c r="AE92" s="273"/>
      <c r="AF92" s="273"/>
      <c r="AG92" s="273">
        <v>0</v>
      </c>
      <c r="AH92" s="273"/>
      <c r="AI92" s="273"/>
      <c r="AJ92" s="273"/>
      <c r="AK92" s="273"/>
      <c r="AL92" s="273"/>
      <c r="AM92" s="273"/>
      <c r="AN92" s="273"/>
      <c r="AO92" s="273">
        <v>0</v>
      </c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36649.5</v>
      </c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135693</v>
      </c>
      <c r="Q93" s="273">
        <v>0</v>
      </c>
      <c r="R93" s="273">
        <v>0</v>
      </c>
      <c r="S93" s="273">
        <v>96679.5</v>
      </c>
      <c r="T93" s="273"/>
      <c r="U93" s="273">
        <v>1336.5</v>
      </c>
      <c r="V93" s="273"/>
      <c r="W93" s="273">
        <v>0</v>
      </c>
      <c r="X93" s="273"/>
      <c r="Y93" s="273">
        <v>128185</v>
      </c>
      <c r="Z93" s="273">
        <v>0</v>
      </c>
      <c r="AA93" s="273"/>
      <c r="AB93" s="273">
        <v>0</v>
      </c>
      <c r="AC93" s="273">
        <v>0</v>
      </c>
      <c r="AD93" s="273"/>
      <c r="AE93" s="273"/>
      <c r="AF93" s="273"/>
      <c r="AG93" s="273">
        <v>107539</v>
      </c>
      <c r="AH93" s="273"/>
      <c r="AI93" s="273"/>
      <c r="AJ93" s="273"/>
      <c r="AK93" s="273"/>
      <c r="AL93" s="273"/>
      <c r="AM93" s="273"/>
      <c r="AN93" s="273"/>
      <c r="AO93" s="273">
        <v>3354.5</v>
      </c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>
        <v>19749</v>
      </c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529186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v>0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38.755009999999999</v>
      </c>
      <c r="Q94" s="274">
        <v>25.378339999999998</v>
      </c>
      <c r="R94" s="274">
        <v>22.481660000000002</v>
      </c>
      <c r="S94" s="278">
        <v>17.32084</v>
      </c>
      <c r="T94" s="278"/>
      <c r="U94" s="279">
        <v>0</v>
      </c>
      <c r="V94" s="274"/>
      <c r="W94" s="274">
        <v>0</v>
      </c>
      <c r="X94" s="274"/>
      <c r="Y94" s="274">
        <v>18.386660000000003</v>
      </c>
      <c r="Z94" s="274">
        <v>17.920000000000002</v>
      </c>
      <c r="AA94" s="274"/>
      <c r="AB94" s="278">
        <v>0</v>
      </c>
      <c r="AC94" s="274">
        <v>4.5466699999999998</v>
      </c>
      <c r="AD94" s="274"/>
      <c r="AE94" s="274"/>
      <c r="AF94" s="274"/>
      <c r="AG94" s="274">
        <v>43.300829999999998</v>
      </c>
      <c r="AH94" s="274"/>
      <c r="AI94" s="274"/>
      <c r="AJ94" s="274"/>
      <c r="AK94" s="274"/>
      <c r="AL94" s="274"/>
      <c r="AM94" s="274"/>
      <c r="AN94" s="274"/>
      <c r="AO94" s="274">
        <v>0</v>
      </c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188.09001000000001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98112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1375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1066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1376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1377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1420</v>
      </c>
      <c r="D127" s="295">
        <v>2963.9375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/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18</v>
      </c>
    </row>
    <row r="144" spans="1:5" x14ac:dyDescent="0.25">
      <c r="A144" s="16" t="s">
        <v>348</v>
      </c>
      <c r="B144" s="35" t="s">
        <v>299</v>
      </c>
      <c r="C144" s="294">
        <v>50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747</v>
      </c>
      <c r="C154" s="295">
        <v>0</v>
      </c>
      <c r="D154" s="295">
        <v>673</v>
      </c>
      <c r="E154" s="25">
        <f>SUM(B154:D154)</f>
        <v>1420</v>
      </c>
    </row>
    <row r="155" spans="1:6" x14ac:dyDescent="0.25">
      <c r="A155" s="16" t="s">
        <v>241</v>
      </c>
      <c r="B155" s="295">
        <v>1726.4916666666666</v>
      </c>
      <c r="C155" s="295">
        <v>0</v>
      </c>
      <c r="D155" s="295">
        <v>1237.4458333333337</v>
      </c>
      <c r="E155" s="25">
        <f>SUM(B155:D155)</f>
        <v>2963.9375</v>
      </c>
    </row>
    <row r="156" spans="1:6" x14ac:dyDescent="0.25">
      <c r="A156" s="16" t="s">
        <v>355</v>
      </c>
      <c r="B156" s="295">
        <v>236</v>
      </c>
      <c r="C156" s="295">
        <v>0</v>
      </c>
      <c r="D156" s="295">
        <v>204</v>
      </c>
      <c r="E156" s="25">
        <f>SUM(B156:D156)</f>
        <v>440</v>
      </c>
    </row>
    <row r="157" spans="1:6" x14ac:dyDescent="0.25">
      <c r="A157" s="16" t="s">
        <v>286</v>
      </c>
      <c r="B157" s="295">
        <v>4927068.4693597499</v>
      </c>
      <c r="C157" s="295">
        <v>0</v>
      </c>
      <c r="D157" s="295">
        <v>4699665.3092354536</v>
      </c>
      <c r="E157" s="25">
        <f>SUM(B157:D157)</f>
        <v>9626733.7785952035</v>
      </c>
      <c r="F157" s="14"/>
    </row>
    <row r="158" spans="1:6" x14ac:dyDescent="0.25">
      <c r="A158" s="16" t="s">
        <v>287</v>
      </c>
      <c r="B158" s="295">
        <v>46980167.717254415</v>
      </c>
      <c r="C158" s="295">
        <v>0</v>
      </c>
      <c r="D158" s="295">
        <v>44811852.284150362</v>
      </c>
      <c r="E158" s="25">
        <f>SUM(B158:D158)</f>
        <v>91792020.001404777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/>
      <c r="D181" s="16"/>
      <c r="E181" s="16"/>
    </row>
    <row r="182" spans="1:5" x14ac:dyDescent="0.25">
      <c r="A182" s="16" t="s">
        <v>365</v>
      </c>
      <c r="B182" s="35" t="s">
        <v>299</v>
      </c>
      <c r="C182" s="292"/>
      <c r="D182" s="16"/>
      <c r="E182" s="16"/>
    </row>
    <row r="183" spans="1:5" x14ac:dyDescent="0.25">
      <c r="A183" s="20" t="s">
        <v>366</v>
      </c>
      <c r="B183" s="35" t="s">
        <v>299</v>
      </c>
      <c r="C183" s="292"/>
      <c r="D183" s="16"/>
      <c r="E183" s="16"/>
    </row>
    <row r="184" spans="1:5" x14ac:dyDescent="0.25">
      <c r="A184" s="16" t="s">
        <v>367</v>
      </c>
      <c r="B184" s="35" t="s">
        <v>299</v>
      </c>
      <c r="C184" s="292"/>
      <c r="D184" s="16"/>
      <c r="E184" s="16"/>
    </row>
    <row r="185" spans="1:5" x14ac:dyDescent="0.25">
      <c r="A185" s="16" t="s">
        <v>368</v>
      </c>
      <c r="B185" s="35" t="s">
        <v>299</v>
      </c>
      <c r="C185" s="292"/>
      <c r="D185" s="16"/>
      <c r="E185" s="16"/>
    </row>
    <row r="186" spans="1:5" x14ac:dyDescent="0.25">
      <c r="A186" s="16" t="s">
        <v>369</v>
      </c>
      <c r="B186" s="35" t="s">
        <v>299</v>
      </c>
      <c r="C186" s="292"/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10184921.790000003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10184921.790000003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/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84394.54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84394.54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/>
      <c r="D195" s="16"/>
      <c r="E195" s="16"/>
    </row>
    <row r="196" spans="1:5" x14ac:dyDescent="0.25">
      <c r="A196" s="16" t="s">
        <v>376</v>
      </c>
      <c r="B196" s="35" t="s">
        <v>299</v>
      </c>
      <c r="C196" s="292"/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27520.07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237350.36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264870.43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/>
      <c r="C211" s="292"/>
      <c r="D211" s="295"/>
      <c r="E211" s="25">
        <f t="shared" ref="E211:E219" si="22">SUM(B211:C211)-D211</f>
        <v>0</v>
      </c>
    </row>
    <row r="212" spans="1:5" x14ac:dyDescent="0.25">
      <c r="A212" s="16" t="s">
        <v>390</v>
      </c>
      <c r="B212" s="292"/>
      <c r="C212" s="292"/>
      <c r="D212" s="295"/>
      <c r="E212" s="25">
        <f t="shared" si="22"/>
        <v>0</v>
      </c>
    </row>
    <row r="213" spans="1:5" x14ac:dyDescent="0.25">
      <c r="A213" s="16" t="s">
        <v>391</v>
      </c>
      <c r="B213" s="292"/>
      <c r="C213" s="292"/>
      <c r="D213" s="295"/>
      <c r="E213" s="25">
        <f t="shared" si="22"/>
        <v>0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395</v>
      </c>
      <c r="B216" s="292">
        <v>17148508.510000002</v>
      </c>
      <c r="C216" s="292">
        <v>124252.49000000002</v>
      </c>
      <c r="D216" s="295">
        <v>485467.91</v>
      </c>
      <c r="E216" s="25">
        <f t="shared" si="22"/>
        <v>16787293.09</v>
      </c>
    </row>
    <row r="217" spans="1:5" x14ac:dyDescent="0.25">
      <c r="A217" s="16" t="s">
        <v>396</v>
      </c>
      <c r="B217" s="292">
        <v>6100</v>
      </c>
      <c r="C217" s="292">
        <v>0</v>
      </c>
      <c r="D217" s="295">
        <v>0</v>
      </c>
      <c r="E217" s="25">
        <f t="shared" si="22"/>
        <v>6100</v>
      </c>
    </row>
    <row r="218" spans="1:5" x14ac:dyDescent="0.25">
      <c r="A218" s="16" t="s">
        <v>397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398</v>
      </c>
      <c r="B219" s="292"/>
      <c r="C219" s="292"/>
      <c r="D219" s="295"/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17154608.510000002</v>
      </c>
      <c r="C220" s="225">
        <f>SUM(C211:C219)</f>
        <v>124252.49000000002</v>
      </c>
      <c r="D220" s="25">
        <f>SUM(D211:D219)</f>
        <v>485467.91</v>
      </c>
      <c r="E220" s="25">
        <f>SUM(E211:E219)</f>
        <v>16793393.09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/>
      <c r="C225" s="292"/>
      <c r="D225" s="295"/>
      <c r="E225" s="25">
        <f t="shared" ref="E225:E232" si="23">SUM(B225:C225)-D225</f>
        <v>0</v>
      </c>
    </row>
    <row r="226" spans="1:6" x14ac:dyDescent="0.25">
      <c r="A226" s="16" t="s">
        <v>391</v>
      </c>
      <c r="B226" s="292"/>
      <c r="C226" s="292"/>
      <c r="D226" s="295"/>
      <c r="E226" s="25">
        <f t="shared" si="23"/>
        <v>0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395</v>
      </c>
      <c r="B229" s="292">
        <v>8028074.6549999993</v>
      </c>
      <c r="C229" s="292">
        <v>9085.869999999999</v>
      </c>
      <c r="D229" s="295">
        <v>419165.29166666663</v>
      </c>
      <c r="E229" s="25">
        <f t="shared" si="23"/>
        <v>7617995.2333333325</v>
      </c>
    </row>
    <row r="230" spans="1:6" x14ac:dyDescent="0.25">
      <c r="A230" s="16" t="s">
        <v>396</v>
      </c>
      <c r="B230" s="292">
        <v>6100</v>
      </c>
      <c r="C230" s="292">
        <v>0</v>
      </c>
      <c r="D230" s="295">
        <v>0</v>
      </c>
      <c r="E230" s="25">
        <f t="shared" si="23"/>
        <v>6100</v>
      </c>
    </row>
    <row r="231" spans="1:6" x14ac:dyDescent="0.25">
      <c r="A231" s="16" t="s">
        <v>397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8034174.6549999993</v>
      </c>
      <c r="C233" s="225">
        <f>SUM(C224:C232)</f>
        <v>9085.869999999999</v>
      </c>
      <c r="D233" s="25">
        <f>SUM(D224:D232)</f>
        <v>419165.29166666663</v>
      </c>
      <c r="E233" s="25">
        <f>SUM(E224:E232)</f>
        <v>7624095.2333333325</v>
      </c>
    </row>
    <row r="234" spans="1:6" x14ac:dyDescent="0.25">
      <c r="A234" s="16"/>
      <c r="B234" s="16"/>
      <c r="C234" s="22"/>
      <c r="D234" s="16"/>
      <c r="E234" s="16"/>
      <c r="F234" s="11">
        <f>E220-E233</f>
        <v>9169297.8566666674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412" t="s">
        <v>401</v>
      </c>
      <c r="C236" s="412"/>
      <c r="D236" s="30"/>
      <c r="E236" s="30"/>
    </row>
    <row r="237" spans="1:6" x14ac:dyDescent="0.25">
      <c r="A237" s="43" t="s">
        <v>401</v>
      </c>
      <c r="B237" s="30"/>
      <c r="C237" s="292">
        <v>1449685.2014243274</v>
      </c>
      <c r="D237" s="32">
        <f>C237</f>
        <v>1449685.2014243274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/>
      <c r="D239" s="16"/>
      <c r="E239" s="16"/>
    </row>
    <row r="240" spans="1:6" x14ac:dyDescent="0.25">
      <c r="A240" s="16" t="s">
        <v>404</v>
      </c>
      <c r="B240" s="35" t="s">
        <v>299</v>
      </c>
      <c r="C240" s="292"/>
      <c r="D240" s="16"/>
      <c r="E240" s="16"/>
    </row>
    <row r="241" spans="1:5" x14ac:dyDescent="0.25">
      <c r="A241" s="16" t="s">
        <v>405</v>
      </c>
      <c r="B241" s="35" t="s">
        <v>299</v>
      </c>
      <c r="C241" s="292"/>
      <c r="D241" s="16"/>
      <c r="E241" s="16"/>
    </row>
    <row r="242" spans="1:5" x14ac:dyDescent="0.25">
      <c r="A242" s="16" t="s">
        <v>406</v>
      </c>
      <c r="B242" s="35" t="s">
        <v>299</v>
      </c>
      <c r="C242" s="292"/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/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0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4759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704315.90181102371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1550678.7081889766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2254994.6100000003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/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3704679.811424328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/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/>
      <c r="D268" s="16"/>
      <c r="E268" s="16"/>
    </row>
    <row r="269" spans="1:5" x14ac:dyDescent="0.25">
      <c r="A269" s="16" t="s">
        <v>424</v>
      </c>
      <c r="B269" s="35" t="s">
        <v>299</v>
      </c>
      <c r="C269" s="292"/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/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/>
      <c r="D273" s="16"/>
      <c r="E273" s="16"/>
    </row>
    <row r="274" spans="1:5" x14ac:dyDescent="0.25">
      <c r="A274" s="16" t="s">
        <v>429</v>
      </c>
      <c r="B274" s="35" t="s">
        <v>299</v>
      </c>
      <c r="C274" s="292"/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0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/>
      <c r="D283" s="16"/>
      <c r="E283" s="16"/>
    </row>
    <row r="284" spans="1:5" x14ac:dyDescent="0.25">
      <c r="A284" s="16" t="s">
        <v>390</v>
      </c>
      <c r="B284" s="35" t="s">
        <v>299</v>
      </c>
      <c r="C284" s="292"/>
      <c r="D284" s="16"/>
      <c r="E284" s="16"/>
    </row>
    <row r="285" spans="1:5" x14ac:dyDescent="0.25">
      <c r="A285" s="16" t="s">
        <v>391</v>
      </c>
      <c r="B285" s="35" t="s">
        <v>299</v>
      </c>
      <c r="C285" s="292"/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9169297.8566666674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/>
      <c r="D289" s="16"/>
      <c r="E289" s="16"/>
    </row>
    <row r="290" spans="1:5" x14ac:dyDescent="0.25">
      <c r="A290" s="16" t="s">
        <v>398</v>
      </c>
      <c r="B290" s="35" t="s">
        <v>299</v>
      </c>
      <c r="C290" s="292"/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9169297.8566666674</v>
      </c>
      <c r="E291" s="16"/>
    </row>
    <row r="292" spans="1:5" x14ac:dyDescent="0.25">
      <c r="A292" s="16" t="s">
        <v>440</v>
      </c>
      <c r="B292" s="35" t="s">
        <v>299</v>
      </c>
      <c r="C292" s="292"/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9169297.8566666674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/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9169297.8566666674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9169297.8566666674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/>
      <c r="D315" s="16"/>
      <c r="E315" s="16"/>
    </row>
    <row r="316" spans="1:6" x14ac:dyDescent="0.25">
      <c r="A316" s="16" t="s">
        <v>458</v>
      </c>
      <c r="B316" s="35" t="s">
        <v>299</v>
      </c>
      <c r="C316" s="292" t="s">
        <v>392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 t="s">
        <v>392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 t="s">
        <v>392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/>
      <c r="D322" s="16"/>
      <c r="E322" s="16"/>
    </row>
    <row r="323" spans="1:5" x14ac:dyDescent="0.25">
      <c r="A323" s="16" t="s">
        <v>465</v>
      </c>
      <c r="B323" s="35" t="s">
        <v>299</v>
      </c>
      <c r="C323" s="292"/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0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 t="s">
        <v>392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9169297.8566666674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9169297.8566666674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9169297.8566666674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11115921.434163416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105991596.53583658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117107517.97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1449685.2014243274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/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2254994.6100000003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/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3704679.811424328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113402838.15857567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/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0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0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113402838.15857567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25021900.550000004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10184922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1017526.26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26838048.389999997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53218.36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1764606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84394.54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264870.43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/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f>CE70</f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f>CE71</f>
        <v>8518496.9800000004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f>CE72</f>
        <v>66090.39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f t="shared" ref="C404:C413" si="24">CE73</f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f t="shared" si="24"/>
        <v>266462.59000000003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f t="shared" si="24"/>
        <v>238406.3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f t="shared" si="24"/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f t="shared" si="24"/>
        <v>143223.4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f t="shared" si="24"/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f t="shared" si="24"/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f t="shared" si="24"/>
        <v>383.28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f t="shared" si="24"/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f t="shared" si="24"/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f>CE83+CE84</f>
        <v>221915.97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9454978.910000002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74684465.439999998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38718372.718575671</v>
      </c>
      <c r="E417" s="25"/>
    </row>
    <row r="418" spans="1:13" x14ac:dyDescent="0.25">
      <c r="A418" s="25" t="s">
        <v>532</v>
      </c>
      <c r="B418" s="16"/>
      <c r="C418" s="294"/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535</v>
      </c>
      <c r="B421" s="16"/>
      <c r="C421" s="22"/>
      <c r="D421" s="25">
        <f>D417+D420</f>
        <v>38718372.718575671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38718372.718575671</v>
      </c>
      <c r="E424" s="16"/>
    </row>
    <row r="426" spans="1:13" ht="29.1" customHeight="1" x14ac:dyDescent="0.25">
      <c r="A426" s="413" t="s">
        <v>539</v>
      </c>
      <c r="B426" s="413"/>
      <c r="C426" s="413"/>
      <c r="D426" s="413"/>
      <c r="E426" s="413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135517.47999999998</v>
      </c>
      <c r="E612" s="219">
        <f>SUM(C624:D647)+SUM(C668:D713)</f>
        <v>74018637.840000004</v>
      </c>
      <c r="F612" s="219">
        <f>CE64-(AX64+BD64+BE64+BG64+BJ64+BN64+BP64+BQ64+CB64+CC64+CD64)</f>
        <v>26837844.089999996</v>
      </c>
      <c r="G612" s="217">
        <f>CE91-(AX91+AY91+BD91+BE91+BG91+BJ91+BN91+BP91+BQ91+CB91+CC91+CD91)</f>
        <v>11672</v>
      </c>
      <c r="H612" s="222">
        <f>CE60-(AX60+AY60+AZ60+BD60+BE60+BG60+BJ60+BN60+BO60+BP60+BQ60+BR60+CB60+CC60+CD60)</f>
        <v>217.66834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529186</v>
      </c>
      <c r="K612" s="217">
        <f>CE89-(AW89+AX89+AY89+AZ89+BA89+BB89+BC89+BD89+BE89+BF89+BG89+BH89+BI89+BJ89+BK89+BL89+BM89+BN89+BO89+BP89+BQ89+BR89+BS89+BT89+BU89+BV89+BW89+BX89+CB89+CC89+CD89)</f>
        <v>117107517.97</v>
      </c>
      <c r="L612" s="223">
        <f>CE94-(AW94+AX94+AY94+AZ94+BA94+BB94+BC94+BD94+BE94+BF94+BG94+BH94+BI94+BJ94+BK94+BL94+BM94+BN94+BO94+BP94+BQ94+BR94+BS94+BT94+BU94+BV94+BW94+BX94+BY94+BZ94+CA94+CB94+CC94+CD94)</f>
        <v>188.09001000000001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0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316004.23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316004.23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743105.79</v>
      </c>
      <c r="D625" s="217">
        <f>(D615/D612)*AY90</f>
        <v>0</v>
      </c>
      <c r="E625" s="219">
        <f>(E623/E612)*SUM(C625:D625)</f>
        <v>3172.5060042997907</v>
      </c>
      <c r="F625" s="219">
        <f>(F624/F612)*AY64</f>
        <v>0</v>
      </c>
      <c r="G625" s="217">
        <f>SUM(C625:F625)</f>
        <v>746278.29600429977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>
        <f>(G625/G612)*BF91</f>
        <v>0</v>
      </c>
      <c r="H629" s="219">
        <f>(H628/H612)*BF60</f>
        <v>0</v>
      </c>
      <c r="I629" s="217">
        <f>SUM(C629:H629)</f>
        <v>0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1059110.02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726712.12000000011</v>
      </c>
      <c r="D668" s="217">
        <f>(D615/D612)*C90</f>
        <v>0</v>
      </c>
      <c r="E668" s="219">
        <f>(E623/E612)*SUM(C668:D668)</f>
        <v>3102.517293126501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5">ROUND(SUM(D668:L668),0)</f>
        <v>#DIV/0!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5"/>
        <v>#DIV/0!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5101391.6599999992</v>
      </c>
      <c r="D670" s="217">
        <f>(D615/D612)*E90</f>
        <v>0</v>
      </c>
      <c r="E670" s="219">
        <f>(E623/E612)*SUM(C670:D670)</f>
        <v>21779.127399390702</v>
      </c>
      <c r="F670" s="219">
        <f>(F624/F612)*E64</f>
        <v>0</v>
      </c>
      <c r="G670" s="217">
        <f>(G625/G612)*E91</f>
        <v>573519.21822811593</v>
      </c>
      <c r="H670" s="219">
        <f>(H628/H612)*E60</f>
        <v>0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5"/>
        <v>#DIV/0!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5"/>
        <v>#DIV/0!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5"/>
        <v>#DIV/0!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5"/>
        <v>#DIV/0!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5"/>
        <v>#DIV/0!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5"/>
        <v>#DIV/0!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5"/>
        <v>#DIV/0!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5"/>
        <v>#DIV/0!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5"/>
        <v>#DIV/0!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5"/>
        <v>#DIV/0!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5"/>
        <v>#DIV/0!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24929423.199999996</v>
      </c>
      <c r="D681" s="217">
        <f>(D615/D612)*P90</f>
        <v>0</v>
      </c>
      <c r="E681" s="219">
        <f>(E623/E612)*SUM(C681:D681)</f>
        <v>106429.99401973504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5"/>
        <v>#DIV/0!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5255911.3999999994</v>
      </c>
      <c r="D682" s="217">
        <f>(D615/D612)*Q90</f>
        <v>0</v>
      </c>
      <c r="E682" s="219">
        <f>(E623/E612)*SUM(C682:D682)</f>
        <v>22438.811134236643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5"/>
        <v>#DIV/0!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7476709.1699999999</v>
      </c>
      <c r="D683" s="217">
        <f>(D615/D612)*R90</f>
        <v>0</v>
      </c>
      <c r="E683" s="219">
        <f>(E623/E612)*SUM(C683:D683)</f>
        <v>31919.956826373673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5"/>
        <v>#DIV/0!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2474575.7600000002</v>
      </c>
      <c r="D684" s="217">
        <f>(D615/D612)*S90</f>
        <v>0</v>
      </c>
      <c r="E684" s="219">
        <f>(E623/E612)*SUM(C684:D684)</f>
        <v>10564.58792589238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5"/>
        <v>#DIV/0!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5"/>
        <v>#DIV/0!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0</v>
      </c>
      <c r="D686" s="217">
        <f>(D615/D612)*U90</f>
        <v>0</v>
      </c>
      <c r="E686" s="219">
        <f>(E623/E612)*SUM(C686:D686)</f>
        <v>0</v>
      </c>
      <c r="F686" s="219">
        <f>(F624/F612)*U64</f>
        <v>0</v>
      </c>
      <c r="G686" s="217">
        <f>(G625/G612)*U91</f>
        <v>0</v>
      </c>
      <c r="H686" s="219">
        <f>(H628/H612)*U60</f>
        <v>0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5"/>
        <v>#DIV/0!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5"/>
        <v>#DIV/0!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5"/>
        <v>#DIV/0!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5"/>
        <v>#DIV/0!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5378703.5</v>
      </c>
      <c r="D690" s="217">
        <f>(D615/D612)*Y90</f>
        <v>0</v>
      </c>
      <c r="E690" s="219">
        <f>(E623/E612)*SUM(C690:D690)</f>
        <v>22963.041573257418</v>
      </c>
      <c r="F690" s="219">
        <f>(F624/F612)*Y64</f>
        <v>0</v>
      </c>
      <c r="G690" s="217">
        <f>(G625/G612)*Y91</f>
        <v>0</v>
      </c>
      <c r="H690" s="219">
        <f>(H628/H612)*Y60</f>
        <v>0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5"/>
        <v>#DIV/0!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4635282.6999999993</v>
      </c>
      <c r="D691" s="217">
        <f>(D615/D612)*Z90</f>
        <v>0</v>
      </c>
      <c r="E691" s="219">
        <f>(E623/E612)*SUM(C691:D691)</f>
        <v>19789.190711832485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5"/>
        <v>#DIV/0!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5"/>
        <v>#DIV/0!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-111160.54</v>
      </c>
      <c r="D693" s="217">
        <f>(D615/D612)*AB90</f>
        <v>0</v>
      </c>
      <c r="E693" s="219">
        <f>(E623/E612)*SUM(C693:D693)</f>
        <v>-474.57237628468351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5"/>
        <v>#DIV/0!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879228.43</v>
      </c>
      <c r="D694" s="217">
        <f>(D615/D612)*AC90</f>
        <v>0</v>
      </c>
      <c r="E694" s="219">
        <f>(E623/E612)*SUM(C694:D694)</f>
        <v>3753.6478801034214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5"/>
        <v>#DIV/0!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5"/>
        <v>#DIV/0!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5"/>
        <v>#DIV/0!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5"/>
        <v>#DIV/0!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16528754.65</v>
      </c>
      <c r="D698" s="217">
        <f>(D615/D612)*AG90</f>
        <v>0</v>
      </c>
      <c r="E698" s="219">
        <f>(E623/E612)*SUM(C698:D698)</f>
        <v>70565.421608036559</v>
      </c>
      <c r="F698" s="219">
        <f>(F624/F612)*AG64</f>
        <v>0</v>
      </c>
      <c r="G698" s="217">
        <f>(G625/G612)*AG91</f>
        <v>172759.07777618384</v>
      </c>
      <c r="H698" s="219">
        <f>(H628/H612)*AG60</f>
        <v>0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5"/>
        <v>#DIV/0!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5"/>
        <v>#DIV/0!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5"/>
        <v>#DIV/0!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5"/>
        <v>#DIV/0!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5"/>
        <v>#DIV/0!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5"/>
        <v>#DIV/0!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5"/>
        <v>#DIV/0!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5"/>
        <v>#DIV/0!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5"/>
        <v>#DIV/0!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5"/>
        <v>#DIV/0!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5"/>
        <v>#DIV/0!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5"/>
        <v>#DIV/0!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5"/>
        <v>#DIV/0!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5"/>
        <v>#DIV/0!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5"/>
        <v>#DIV/0!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5"/>
        <v>#DIV/0!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74334642.069999993</v>
      </c>
      <c r="D715" s="202">
        <f>SUM(D616:D647)+SUM(D668:D713)</f>
        <v>0</v>
      </c>
      <c r="E715" s="202">
        <f>SUM(E624:E647)+SUM(E668:E713)</f>
        <v>316004.22999999992</v>
      </c>
      <c r="F715" s="202">
        <f>SUM(F625:F648)+SUM(F668:F713)</f>
        <v>0</v>
      </c>
      <c r="G715" s="202">
        <f>SUM(G626:G647)+SUM(G668:G713)</f>
        <v>746278.29600429977</v>
      </c>
      <c r="H715" s="202">
        <f>SUM(H629:H647)+SUM(H668:H713)</f>
        <v>0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" customHeight="1" x14ac:dyDescent="0.2">
      <c r="C716" s="214">
        <f>CE85</f>
        <v>74334642.070000008</v>
      </c>
      <c r="D716" s="202">
        <f>D615</f>
        <v>0</v>
      </c>
      <c r="E716" s="202">
        <f>E623</f>
        <v>316004.23</v>
      </c>
      <c r="F716" s="202">
        <f>F624</f>
        <v>0</v>
      </c>
      <c r="G716" s="202">
        <f>G625</f>
        <v>746278.29600429977</v>
      </c>
      <c r="H716" s="202">
        <f>H628</f>
        <v>0</v>
      </c>
      <c r="I716" s="202">
        <f>I629</f>
        <v>0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1059110.02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Kaiser Permanente Central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0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0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0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0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0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9169297.8566666674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0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9169297.8566666674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9169297.8566666674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Kaiser Permanente Central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0</v>
      </c>
    </row>
    <row r="60" spans="1:3" ht="20.100000000000001" customHeight="1" x14ac:dyDescent="0.25">
      <c r="A60" s="174">
        <v>4</v>
      </c>
      <c r="B60" s="176" t="s">
        <v>928</v>
      </c>
      <c r="C60" s="176" t="str">
        <f>data!C316</f>
        <v xml:space="preserve"> </v>
      </c>
    </row>
    <row r="61" spans="1:3" ht="20.100000000000001" customHeight="1" x14ac:dyDescent="0.25">
      <c r="A61" s="174">
        <v>5</v>
      </c>
      <c r="B61" s="176" t="s">
        <v>459</v>
      </c>
      <c r="C61" s="176" t="str">
        <f>data!C317</f>
        <v xml:space="preserve"> </v>
      </c>
    </row>
    <row r="62" spans="1:3" ht="20.100000000000001" customHeight="1" x14ac:dyDescent="0.25">
      <c r="A62" s="174">
        <v>6</v>
      </c>
      <c r="B62" s="176" t="s">
        <v>929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930</v>
      </c>
      <c r="C63" s="176" t="str">
        <f>data!C319</f>
        <v xml:space="preserve"> 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9169297.8566666674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9169297.8566666674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9169297.8566666674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Kaiser Permanente Central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11115921.434163416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105991596.53583658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117107517.97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1449685.2014243274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0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2254994.6100000003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3704679.811424328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113402838.15857567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0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0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113402838.15857567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25021900.550000004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10184922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1017526.26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26838048.389999997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53218.36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1764606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84394.54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264870.43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8518496.9800000004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66090.39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266462.59000000003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238406.3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143223.4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383.28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221915.97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74684465.439999998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38718372.718575671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38718372.718575671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38718372.718575671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Kaiser Permanente Central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3161.6854166666667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29.63917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3456355.9499999997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1418322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180890.74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885.49999999999989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44253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0</v>
      </c>
      <c r="D18" s="238">
        <f>data!D68</f>
        <v>0</v>
      </c>
      <c r="E18" s="238">
        <f>data!E68</f>
        <v>684.47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726712.12000000011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726712.12000000011</v>
      </c>
      <c r="D21" s="238">
        <f>data!D85</f>
        <v>0</v>
      </c>
      <c r="E21" s="238">
        <f>data!E85</f>
        <v>5101391.6599999992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0</v>
      </c>
      <c r="D24" s="238">
        <f>data!D87</f>
        <v>0</v>
      </c>
      <c r="E24" s="238">
        <f>data!E87</f>
        <v>57064.336020092305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0</v>
      </c>
      <c r="D25" s="238">
        <f>data!D88</f>
        <v>0</v>
      </c>
      <c r="E25" s="238">
        <f>data!E88</f>
        <v>544115.04397990799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0</v>
      </c>
      <c r="D26" s="238">
        <f>data!D89</f>
        <v>0</v>
      </c>
      <c r="E26" s="238">
        <f>data!E89</f>
        <v>601179.38000000035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0</v>
      </c>
      <c r="D28" s="238">
        <f>data!D90</f>
        <v>0</v>
      </c>
      <c r="E28" s="238">
        <f>data!E90</f>
        <v>6481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0</v>
      </c>
      <c r="D29" s="238">
        <f>data!D91</f>
        <v>0</v>
      </c>
      <c r="E29" s="238">
        <f>data!E91</f>
        <v>8970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0</v>
      </c>
      <c r="D31" s="238">
        <f>data!D93</f>
        <v>0</v>
      </c>
      <c r="E31" s="238">
        <f>data!E93</f>
        <v>36649.5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Kaiser Permanente Central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746342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38.755009999999999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3739967.09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1530712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17640.98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16268331.069999997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8525.02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997355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81573.95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2275564.21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9753.8799999999992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24929423.199999996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5701556.3836035579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54364999.55639644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60066555.939999998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43577.46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135693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38.755009999999999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Kaiser Permanente Central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773074</v>
      </c>
      <c r="D73" s="246">
        <f>data!R59</f>
        <v>780767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25.378339999999998</v>
      </c>
      <c r="D74" s="245">
        <f>data!R60</f>
        <v>22.481660000000002</v>
      </c>
      <c r="E74" s="245">
        <f>data!S60</f>
        <v>17.32084</v>
      </c>
      <c r="F74" s="245">
        <f>data!T60</f>
        <v>0</v>
      </c>
      <c r="G74" s="245">
        <f>data!U60</f>
        <v>0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2555379.2999999998</v>
      </c>
      <c r="D75" s="238">
        <f>data!R61</f>
        <v>4856926.9100000011</v>
      </c>
      <c r="E75" s="238">
        <f>data!S61</f>
        <v>996434.93</v>
      </c>
      <c r="F75" s="238">
        <f>data!T61</f>
        <v>0</v>
      </c>
      <c r="G75" s="238">
        <f>data!U61</f>
        <v>0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1050014</v>
      </c>
      <c r="D76" s="238">
        <f>data!R62</f>
        <v>1976345</v>
      </c>
      <c r="E76" s="238">
        <f>data!S62</f>
        <v>397134</v>
      </c>
      <c r="F76" s="238">
        <f>data!T62</f>
        <v>0</v>
      </c>
      <c r="G76" s="238">
        <f>data!U62</f>
        <v>0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96797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417459.63000000006</v>
      </c>
      <c r="D78" s="238">
        <f>data!R64</f>
        <v>582568.59999999986</v>
      </c>
      <c r="E78" s="238">
        <f>data!S64</f>
        <v>402319.38000000006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927.1</v>
      </c>
      <c r="E80" s="238">
        <f>data!S66</f>
        <v>-146.28</v>
      </c>
      <c r="F80" s="238">
        <f>data!T66</f>
        <v>0</v>
      </c>
      <c r="G80" s="238">
        <f>data!U66</f>
        <v>0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38713</v>
      </c>
      <c r="D81" s="238">
        <f>data!R67</f>
        <v>5690</v>
      </c>
      <c r="E81" s="238">
        <f>data!S67</f>
        <v>27510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1194345.47</v>
      </c>
      <c r="D83" s="238">
        <f>data!R69</f>
        <v>54182.52</v>
      </c>
      <c r="E83" s="238">
        <f>data!S69</f>
        <v>554238.66999999993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69.040000000000006</v>
      </c>
      <c r="E84" s="238">
        <f>-data!S84</f>
        <v>288.06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5255911.3999999994</v>
      </c>
      <c r="D85" s="238">
        <f>data!R85</f>
        <v>7476709.1699999999</v>
      </c>
      <c r="E85" s="238">
        <f>data!S85</f>
        <v>2474575.7600000002</v>
      </c>
      <c r="F85" s="238">
        <f>data!T85</f>
        <v>0</v>
      </c>
      <c r="G85" s="238">
        <f>data!U85</f>
        <v>0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1101230.4624885838</v>
      </c>
      <c r="D88" s="238">
        <f>data!R87</f>
        <v>2312.0951670053182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10500359.82751142</v>
      </c>
      <c r="D89" s="238">
        <f>data!R88</f>
        <v>22046.094832994724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11601590.290000005</v>
      </c>
      <c r="D90" s="238">
        <f>data!R89</f>
        <v>24358.190000000042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3012.22</v>
      </c>
      <c r="D92" s="238">
        <f>data!R90</f>
        <v>1496.32</v>
      </c>
      <c r="E92" s="238">
        <f>data!S90</f>
        <v>5302</v>
      </c>
      <c r="F92" s="238">
        <f>data!T90</f>
        <v>0</v>
      </c>
      <c r="G92" s="238">
        <f>data!U90</f>
        <v>10247</v>
      </c>
      <c r="H92" s="238">
        <f>data!V90</f>
        <v>0</v>
      </c>
      <c r="I92" s="238">
        <f>data!W90</f>
        <v>3545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96679.5</v>
      </c>
      <c r="F95" s="238">
        <f>data!T93</f>
        <v>0</v>
      </c>
      <c r="G95" s="238">
        <f>data!U93</f>
        <v>1336.5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25.378339999999998</v>
      </c>
      <c r="D96" s="245">
        <f>data!R94</f>
        <v>22.481660000000002</v>
      </c>
      <c r="E96" s="245">
        <f>data!S94</f>
        <v>17.32084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Kaiser Permanente Central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18.386660000000003</v>
      </c>
      <c r="E106" s="245">
        <f>data!Z60</f>
        <v>17.920000000000002</v>
      </c>
      <c r="F106" s="245">
        <f>data!AA60</f>
        <v>0</v>
      </c>
      <c r="G106" s="245">
        <f>data!AB60</f>
        <v>-6.0839999999999991E-2</v>
      </c>
      <c r="H106" s="245">
        <f>data!AC60</f>
        <v>4.5466699999999998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1694471.06</v>
      </c>
      <c r="E107" s="238">
        <f>data!Z61</f>
        <v>2489051.58</v>
      </c>
      <c r="F107" s="238">
        <f>data!AA61</f>
        <v>0</v>
      </c>
      <c r="G107" s="238">
        <f>data!AB61</f>
        <v>-4472.24</v>
      </c>
      <c r="H107" s="238">
        <f>data!AC61</f>
        <v>575783.81000000006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689793</v>
      </c>
      <c r="E108" s="238">
        <f>data!Z62</f>
        <v>1021953</v>
      </c>
      <c r="F108" s="238">
        <f>data!AA62</f>
        <v>0</v>
      </c>
      <c r="G108" s="238">
        <f>data!AB62</f>
        <v>0</v>
      </c>
      <c r="H108" s="238">
        <f>data!AC62</f>
        <v>235328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13288.28</v>
      </c>
      <c r="E109" s="238">
        <f>data!Z63</f>
        <v>889800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919231.48999999987</v>
      </c>
      <c r="E110" s="238">
        <f>data!Z64</f>
        <v>85868.56</v>
      </c>
      <c r="F110" s="238">
        <f>data!AA64</f>
        <v>0</v>
      </c>
      <c r="G110" s="238">
        <f>data!AB64</f>
        <v>-113662.73999999999</v>
      </c>
      <c r="H110" s="238">
        <f>data!AC64</f>
        <v>67741.649999999994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0</v>
      </c>
      <c r="D112" s="238">
        <f>data!Y66</f>
        <v>16183.69</v>
      </c>
      <c r="E112" s="238">
        <f>data!Z66</f>
        <v>5809.43</v>
      </c>
      <c r="F112" s="238">
        <f>data!AA66</f>
        <v>0</v>
      </c>
      <c r="G112" s="238">
        <f>data!AB66</f>
        <v>0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420842</v>
      </c>
      <c r="E113" s="238">
        <f>data!Z67</f>
        <v>87928</v>
      </c>
      <c r="F113" s="238">
        <f>data!AA67</f>
        <v>0</v>
      </c>
      <c r="G113" s="238">
        <f>data!AB67</f>
        <v>0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2136.12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0</v>
      </c>
      <c r="D115" s="238">
        <f>data!Y69</f>
        <v>1618383.7600000002</v>
      </c>
      <c r="E115" s="238">
        <f>data!Z69</f>
        <v>54872.130000000005</v>
      </c>
      <c r="F115" s="238">
        <f>data!AA69</f>
        <v>0</v>
      </c>
      <c r="G115" s="238">
        <f>data!AB69</f>
        <v>6974.44</v>
      </c>
      <c r="H115" s="238">
        <f>data!AC69</f>
        <v>374.97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4374.1000000000004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0</v>
      </c>
      <c r="D117" s="238">
        <f>data!Y85</f>
        <v>5378703.5</v>
      </c>
      <c r="E117" s="238">
        <f>data!Z85</f>
        <v>4635282.6999999993</v>
      </c>
      <c r="F117" s="238">
        <f>data!AA85</f>
        <v>0</v>
      </c>
      <c r="G117" s="238">
        <f>data!AB85</f>
        <v>-111160.54</v>
      </c>
      <c r="H117" s="238">
        <f>data!AC85</f>
        <v>879228.43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0</v>
      </c>
      <c r="D120" s="238">
        <f>data!Y87</f>
        <v>1475523.7960859267</v>
      </c>
      <c r="E120" s="238">
        <f>data!Z87</f>
        <v>1724977.1694476858</v>
      </c>
      <c r="F120" s="238">
        <f>data!AA87</f>
        <v>0</v>
      </c>
      <c r="G120" s="238">
        <f>data!AB87</f>
        <v>89676.531377682812</v>
      </c>
      <c r="H120" s="238">
        <f>data!AC87</f>
        <v>13089.544952135651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0</v>
      </c>
      <c r="D121" s="238">
        <f>data!Y88</f>
        <v>14069290.053914066</v>
      </c>
      <c r="E121" s="238">
        <f>data!Z88</f>
        <v>16447856.820552323</v>
      </c>
      <c r="F121" s="238">
        <f>data!AA88</f>
        <v>0</v>
      </c>
      <c r="G121" s="238">
        <f>data!AB88</f>
        <v>855076.09862231708</v>
      </c>
      <c r="H121" s="238">
        <f>data!AC88</f>
        <v>124810.32504786435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0</v>
      </c>
      <c r="D122" s="238">
        <f>data!Y89</f>
        <v>15544813.849999994</v>
      </c>
      <c r="E122" s="238">
        <f>data!Z89</f>
        <v>18172833.99000001</v>
      </c>
      <c r="F122" s="238">
        <f>data!AA89</f>
        <v>0</v>
      </c>
      <c r="G122" s="238">
        <f>data!AB89</f>
        <v>944752.62999999989</v>
      </c>
      <c r="H122" s="238">
        <f>data!AC89</f>
        <v>137899.87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0</v>
      </c>
      <c r="D124" s="238">
        <f>data!Y90</f>
        <v>28732</v>
      </c>
      <c r="E124" s="238">
        <f>data!Z90</f>
        <v>0</v>
      </c>
      <c r="F124" s="238">
        <f>data!AA90</f>
        <v>0</v>
      </c>
      <c r="G124" s="238">
        <f>data!AB90</f>
        <v>3552</v>
      </c>
      <c r="H124" s="238">
        <f>data!AC90</f>
        <v>2946.48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128185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18.386660000000003</v>
      </c>
      <c r="E128" s="245">
        <f>data!Z94</f>
        <v>17.920000000000002</v>
      </c>
      <c r="F128" s="245">
        <f>data!AA94</f>
        <v>0</v>
      </c>
      <c r="G128" s="245">
        <f>data!AB94</f>
        <v>0</v>
      </c>
      <c r="H128" s="245">
        <f>data!AC94</f>
        <v>4.5466699999999998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Kaiser Permanente Central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49183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43.300829999999998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4187256.89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1674348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7919008.6399999997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0</v>
      </c>
      <c r="E144" s="238">
        <f>data!AG66</f>
        <v>21033.9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24463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0</v>
      </c>
      <c r="D147" s="238">
        <f>data!AF69</f>
        <v>0</v>
      </c>
      <c r="E147" s="238">
        <f>data!AG69</f>
        <v>2701863.7699999996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780.45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0</v>
      </c>
      <c r="D149" s="238">
        <f>data!AF85</f>
        <v>0</v>
      </c>
      <c r="E149" s="238">
        <f>data!AG85</f>
        <v>16528754.65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0</v>
      </c>
      <c r="D152" s="238">
        <f>data!AF87</f>
        <v>0</v>
      </c>
      <c r="E152" s="238">
        <f>data!AG87</f>
        <v>950491.11502074648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0</v>
      </c>
      <c r="D153" s="238">
        <f>data!AF88</f>
        <v>0</v>
      </c>
      <c r="E153" s="238">
        <f>data!AG88</f>
        <v>9063042.7149792463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0</v>
      </c>
      <c r="D154" s="238">
        <f>data!AF89</f>
        <v>0</v>
      </c>
      <c r="E154" s="238">
        <f>data!AG89</f>
        <v>10013533.829999993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0</v>
      </c>
      <c r="D156" s="238">
        <f>data!AF90</f>
        <v>0</v>
      </c>
      <c r="E156" s="238">
        <f>data!AG90</f>
        <v>9548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2702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0</v>
      </c>
      <c r="D159" s="238">
        <f>data!AF93</f>
        <v>0</v>
      </c>
      <c r="E159" s="238">
        <f>data!AG93</f>
        <v>107539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43.300829999999998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Kaiser Permanente Central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5549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1986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3354.5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Kaiser Permanente Central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11672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5.5566700000000004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415841.67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169673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108087.07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521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48983.05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743105.79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14225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Kaiser Permanente Central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197123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0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0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0</v>
      </c>
      <c r="E245" s="238">
        <f>data!BB85</f>
        <v>0</v>
      </c>
      <c r="F245" s="238">
        <f>data!BC85</f>
        <v>0</v>
      </c>
      <c r="G245" s="238">
        <f>data!BD85</f>
        <v>0</v>
      </c>
      <c r="H245" s="238">
        <f>data!BE85</f>
        <v>0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61606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Kaiser Permanente Central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19749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Kaiser Permanente Central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58903.6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23147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204.3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233749.33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316004.23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0</v>
      </c>
      <c r="D316" s="254">
        <f>data!BO90</f>
        <v>867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Kaiser Permanente Central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Kaiser Permanente Central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224.22501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25021900.550000004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10186769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1017526.26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26838048.389999997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53218.36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1647275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84394.54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9470244.4400000013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15265.53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0</v>
      </c>
      <c r="E373" s="257">
        <f>data!CD85</f>
        <v>0</v>
      </c>
      <c r="F373" s="262"/>
      <c r="G373" s="262"/>
      <c r="H373" s="262"/>
      <c r="I373" s="238">
        <f>data!CE85</f>
        <v>74334642.070000008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11115921.434163416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105991596.53583658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117107517.97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197123.47999999998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11672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529186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188.09001000000001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13" transitionEvaluation="1" transitionEntry="1" codeName="Sheet1">
    <tabColor rgb="FF92D050"/>
    <pageSetUpPr autoPageBreaks="0" fitToPage="1"/>
  </sheetPr>
  <dimension ref="A1:CF716"/>
  <sheetViews>
    <sheetView topLeftCell="A213" zoomScale="70" zoomScaleNormal="70" workbookViewId="0">
      <selection activeCell="J269" sqref="J268:J26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310"/>
    </row>
    <row r="2" spans="1:5" x14ac:dyDescent="0.25">
      <c r="C2" s="310"/>
      <c r="E2" s="311" t="s">
        <v>0</v>
      </c>
    </row>
    <row r="3" spans="1:5" x14ac:dyDescent="0.25">
      <c r="A3" s="312" t="s">
        <v>1055</v>
      </c>
      <c r="C3" s="310"/>
    </row>
    <row r="4" spans="1:5" x14ac:dyDescent="0.25">
      <c r="A4" s="312" t="s">
        <v>2</v>
      </c>
      <c r="C4" s="310"/>
    </row>
    <row r="5" spans="1:5" x14ac:dyDescent="0.25">
      <c r="A5" s="313" t="s">
        <v>1056</v>
      </c>
    </row>
    <row r="6" spans="1:5" x14ac:dyDescent="0.25">
      <c r="A6" s="202" t="s">
        <v>1057</v>
      </c>
    </row>
    <row r="7" spans="1:5" x14ac:dyDescent="0.25">
      <c r="A7" s="202" t="s">
        <v>297</v>
      </c>
    </row>
    <row r="8" spans="1:5" x14ac:dyDescent="0.25">
      <c r="C8" s="310"/>
    </row>
    <row r="9" spans="1:5" x14ac:dyDescent="0.25">
      <c r="A9" s="312" t="s">
        <v>1058</v>
      </c>
      <c r="C9" s="310"/>
    </row>
    <row r="10" spans="1:5" x14ac:dyDescent="0.25">
      <c r="A10" s="202" t="s">
        <v>6</v>
      </c>
      <c r="C10" s="310"/>
    </row>
    <row r="11" spans="1:5" x14ac:dyDescent="0.25">
      <c r="A11" s="213" t="s">
        <v>7</v>
      </c>
      <c r="C11" s="310"/>
    </row>
    <row r="12" spans="1:5" x14ac:dyDescent="0.25">
      <c r="A12" s="211" t="s">
        <v>8</v>
      </c>
      <c r="C12" s="310"/>
    </row>
    <row r="13" spans="1:5" x14ac:dyDescent="0.25">
      <c r="A13" s="202" t="s">
        <v>9</v>
      </c>
      <c r="C13" s="310"/>
    </row>
    <row r="14" spans="1:5" x14ac:dyDescent="0.25">
      <c r="C14" s="310"/>
    </row>
    <row r="15" spans="1:5" x14ac:dyDescent="0.25">
      <c r="A15" s="314" t="s">
        <v>10</v>
      </c>
    </row>
    <row r="16" spans="1:5" x14ac:dyDescent="0.25">
      <c r="A16" s="211" t="s">
        <v>11</v>
      </c>
    </row>
    <row r="17" spans="1:10" x14ac:dyDescent="0.25">
      <c r="A17" s="213" t="s">
        <v>12</v>
      </c>
    </row>
    <row r="18" spans="1:10" ht="14.45" customHeight="1" x14ac:dyDescent="0.25">
      <c r="A18" s="213" t="s">
        <v>13</v>
      </c>
    </row>
    <row r="19" spans="1:10" ht="14.45" customHeight="1" x14ac:dyDescent="0.25">
      <c r="A19" s="213" t="s">
        <v>14</v>
      </c>
    </row>
    <row r="20" spans="1:10" ht="14.45" customHeight="1" x14ac:dyDescent="0.25">
      <c r="A20" s="211"/>
      <c r="E20" s="315"/>
      <c r="F20" s="315"/>
      <c r="G20" s="315"/>
    </row>
    <row r="21" spans="1:10" ht="14.45" customHeight="1" x14ac:dyDescent="0.25">
      <c r="A21" s="316" t="s">
        <v>15</v>
      </c>
      <c r="E21" s="315"/>
      <c r="F21" s="315"/>
      <c r="G21" s="315"/>
      <c r="I21" s="315"/>
      <c r="J21" s="315"/>
    </row>
    <row r="22" spans="1:10" x14ac:dyDescent="0.25">
      <c r="A22" s="213" t="s">
        <v>16</v>
      </c>
      <c r="E22" s="315"/>
      <c r="F22" s="315"/>
      <c r="G22" s="315"/>
      <c r="I22" s="315"/>
      <c r="J22" s="315"/>
    </row>
    <row r="23" spans="1:10" x14ac:dyDescent="0.25">
      <c r="A23" s="213" t="s">
        <v>17</v>
      </c>
      <c r="E23" s="315"/>
      <c r="F23" s="315"/>
      <c r="G23" s="315"/>
      <c r="I23" s="315"/>
      <c r="J23" s="315"/>
    </row>
    <row r="24" spans="1:10" x14ac:dyDescent="0.25">
      <c r="A24" s="213" t="s">
        <v>18</v>
      </c>
    </row>
    <row r="25" spans="1:10" x14ac:dyDescent="0.25">
      <c r="A25" s="213" t="s">
        <v>19</v>
      </c>
    </row>
    <row r="26" spans="1:10" x14ac:dyDescent="0.25">
      <c r="A26" s="213"/>
    </row>
    <row r="27" spans="1:10" x14ac:dyDescent="0.25">
      <c r="A27" s="211" t="s">
        <v>20</v>
      </c>
      <c r="C27" s="310"/>
    </row>
    <row r="28" spans="1:10" x14ac:dyDescent="0.25">
      <c r="A28" s="213" t="s">
        <v>21</v>
      </c>
      <c r="C28" s="310"/>
    </row>
    <row r="29" spans="1:10" x14ac:dyDescent="0.25">
      <c r="C29" s="310"/>
    </row>
    <row r="30" spans="1:10" x14ac:dyDescent="0.25">
      <c r="A30" s="202" t="s">
        <v>1059</v>
      </c>
      <c r="C30" s="317" t="s">
        <v>23</v>
      </c>
      <c r="F30" s="318"/>
    </row>
    <row r="31" spans="1:10" x14ac:dyDescent="0.25">
      <c r="C31" s="310"/>
    </row>
    <row r="32" spans="1:10" x14ac:dyDescent="0.25">
      <c r="A32" s="312" t="s">
        <v>1060</v>
      </c>
      <c r="B32" s="315"/>
      <c r="C32" s="315"/>
      <c r="D32" s="315"/>
    </row>
    <row r="33" spans="1:83" x14ac:dyDescent="0.25">
      <c r="A33" s="213" t="s">
        <v>25</v>
      </c>
      <c r="B33" s="315"/>
      <c r="C33" s="315"/>
      <c r="D33" s="315"/>
    </row>
    <row r="34" spans="1:83" x14ac:dyDescent="0.25">
      <c r="A34" s="213" t="s">
        <v>26</v>
      </c>
      <c r="B34" s="315"/>
      <c r="C34" s="315"/>
      <c r="D34" s="315"/>
    </row>
    <row r="35" spans="1:83" x14ac:dyDescent="0.25">
      <c r="A35" s="202"/>
      <c r="B35" s="315"/>
      <c r="C35" s="315"/>
      <c r="D35" s="315"/>
      <c r="E35" s="202"/>
      <c r="F35" s="202"/>
      <c r="G35" s="202"/>
      <c r="H35" s="202"/>
    </row>
    <row r="36" spans="1:83" x14ac:dyDescent="0.25">
      <c r="A36" s="319" t="s">
        <v>27</v>
      </c>
      <c r="B36" s="320"/>
      <c r="C36" s="321"/>
      <c r="D36" s="320"/>
      <c r="E36" s="320"/>
      <c r="F36" s="320"/>
      <c r="G36" s="322"/>
      <c r="H36" s="202"/>
    </row>
    <row r="37" spans="1:83" x14ac:dyDescent="0.25">
      <c r="A37" s="323" t="s">
        <v>1061</v>
      </c>
      <c r="B37" s="324"/>
      <c r="C37" s="325"/>
      <c r="D37" s="326"/>
      <c r="E37" s="326"/>
      <c r="F37" s="326"/>
      <c r="G37" s="327"/>
      <c r="H37" s="202"/>
    </row>
    <row r="38" spans="1:83" x14ac:dyDescent="0.25">
      <c r="A38" s="328" t="s">
        <v>29</v>
      </c>
      <c r="B38" s="324"/>
      <c r="C38" s="325"/>
      <c r="D38" s="326"/>
      <c r="E38" s="326"/>
      <c r="F38" s="326"/>
      <c r="G38" s="327"/>
      <c r="H38" s="202"/>
    </row>
    <row r="39" spans="1:83" x14ac:dyDescent="0.25">
      <c r="A39" s="329" t="s">
        <v>1062</v>
      </c>
      <c r="B39" s="326"/>
      <c r="C39" s="325"/>
      <c r="D39" s="326"/>
      <c r="E39" s="326"/>
      <c r="F39" s="326"/>
      <c r="G39" s="327"/>
      <c r="H39" s="202"/>
    </row>
    <row r="40" spans="1:83" x14ac:dyDescent="0.25">
      <c r="A40" s="330" t="s">
        <v>31</v>
      </c>
      <c r="B40" s="331"/>
      <c r="C40" s="332"/>
      <c r="D40" s="331"/>
      <c r="E40" s="331"/>
      <c r="F40" s="331"/>
      <c r="G40" s="333"/>
      <c r="H40" s="202"/>
    </row>
    <row r="41" spans="1:83" x14ac:dyDescent="0.25">
      <c r="A41" s="202"/>
      <c r="B41" s="202"/>
      <c r="C41" s="310"/>
      <c r="D41" s="202"/>
      <c r="E41" s="202"/>
      <c r="F41" s="202"/>
      <c r="G41" s="202"/>
      <c r="H41" s="202"/>
    </row>
    <row r="42" spans="1:83" x14ac:dyDescent="0.25">
      <c r="A42" s="202" t="s">
        <v>1063</v>
      </c>
      <c r="C42" s="310"/>
      <c r="F42" s="318" t="s">
        <v>33</v>
      </c>
    </row>
    <row r="43" spans="1:83" x14ac:dyDescent="0.25">
      <c r="A43" s="318" t="s">
        <v>34</v>
      </c>
      <c r="C43" s="310"/>
    </row>
    <row r="44" spans="1:83" x14ac:dyDescent="0.25">
      <c r="A44" s="334"/>
      <c r="B44" s="334"/>
      <c r="C44" s="335" t="s">
        <v>35</v>
      </c>
      <c r="D44" s="336" t="s">
        <v>36</v>
      </c>
      <c r="E44" s="336" t="s">
        <v>37</v>
      </c>
      <c r="F44" s="336" t="s">
        <v>38</v>
      </c>
      <c r="G44" s="336" t="s">
        <v>39</v>
      </c>
      <c r="H44" s="336" t="s">
        <v>40</v>
      </c>
      <c r="I44" s="336" t="s">
        <v>41</v>
      </c>
      <c r="J44" s="336" t="s">
        <v>42</v>
      </c>
      <c r="K44" s="336" t="s">
        <v>43</v>
      </c>
      <c r="L44" s="336" t="s">
        <v>44</v>
      </c>
      <c r="M44" s="336" t="s">
        <v>45</v>
      </c>
      <c r="N44" s="336" t="s">
        <v>46</v>
      </c>
      <c r="O44" s="336" t="s">
        <v>47</v>
      </c>
      <c r="P44" s="336" t="s">
        <v>48</v>
      </c>
      <c r="Q44" s="336" t="s">
        <v>49</v>
      </c>
      <c r="R44" s="336" t="s">
        <v>50</v>
      </c>
      <c r="S44" s="336" t="s">
        <v>51</v>
      </c>
      <c r="T44" s="336" t="s">
        <v>52</v>
      </c>
      <c r="U44" s="336" t="s">
        <v>53</v>
      </c>
      <c r="V44" s="336" t="s">
        <v>54</v>
      </c>
      <c r="W44" s="336" t="s">
        <v>55</v>
      </c>
      <c r="X44" s="336" t="s">
        <v>56</v>
      </c>
      <c r="Y44" s="336" t="s">
        <v>57</v>
      </c>
      <c r="Z44" s="336" t="s">
        <v>58</v>
      </c>
      <c r="AA44" s="336" t="s">
        <v>59</v>
      </c>
      <c r="AB44" s="336" t="s">
        <v>60</v>
      </c>
      <c r="AC44" s="336" t="s">
        <v>61</v>
      </c>
      <c r="AD44" s="336" t="s">
        <v>62</v>
      </c>
      <c r="AE44" s="336" t="s">
        <v>63</v>
      </c>
      <c r="AF44" s="336" t="s">
        <v>64</v>
      </c>
      <c r="AG44" s="336" t="s">
        <v>65</v>
      </c>
      <c r="AH44" s="336" t="s">
        <v>66</v>
      </c>
      <c r="AI44" s="336" t="s">
        <v>67</v>
      </c>
      <c r="AJ44" s="336" t="s">
        <v>68</v>
      </c>
      <c r="AK44" s="336" t="s">
        <v>69</v>
      </c>
      <c r="AL44" s="336" t="s">
        <v>70</v>
      </c>
      <c r="AM44" s="336" t="s">
        <v>71</v>
      </c>
      <c r="AN44" s="336" t="s">
        <v>72</v>
      </c>
      <c r="AO44" s="336" t="s">
        <v>73</v>
      </c>
      <c r="AP44" s="336" t="s">
        <v>74</v>
      </c>
      <c r="AQ44" s="336" t="s">
        <v>75</v>
      </c>
      <c r="AR44" s="336" t="s">
        <v>76</v>
      </c>
      <c r="AS44" s="336" t="s">
        <v>77</v>
      </c>
      <c r="AT44" s="336" t="s">
        <v>78</v>
      </c>
      <c r="AU44" s="336" t="s">
        <v>79</v>
      </c>
      <c r="AV44" s="336" t="s">
        <v>80</v>
      </c>
      <c r="AW44" s="336" t="s">
        <v>81</v>
      </c>
      <c r="AX44" s="336" t="s">
        <v>82</v>
      </c>
      <c r="AY44" s="336" t="s">
        <v>83</v>
      </c>
      <c r="AZ44" s="336" t="s">
        <v>84</v>
      </c>
      <c r="BA44" s="336" t="s">
        <v>85</v>
      </c>
      <c r="BB44" s="336" t="s">
        <v>86</v>
      </c>
      <c r="BC44" s="336" t="s">
        <v>87</v>
      </c>
      <c r="BD44" s="336" t="s">
        <v>88</v>
      </c>
      <c r="BE44" s="336" t="s">
        <v>89</v>
      </c>
      <c r="BF44" s="336" t="s">
        <v>90</v>
      </c>
      <c r="BG44" s="336" t="s">
        <v>91</v>
      </c>
      <c r="BH44" s="336" t="s">
        <v>92</v>
      </c>
      <c r="BI44" s="336" t="s">
        <v>93</v>
      </c>
      <c r="BJ44" s="336" t="s">
        <v>94</v>
      </c>
      <c r="BK44" s="336" t="s">
        <v>95</v>
      </c>
      <c r="BL44" s="336" t="s">
        <v>96</v>
      </c>
      <c r="BM44" s="336" t="s">
        <v>97</v>
      </c>
      <c r="BN44" s="336" t="s">
        <v>98</v>
      </c>
      <c r="BO44" s="336" t="s">
        <v>99</v>
      </c>
      <c r="BP44" s="336" t="s">
        <v>100</v>
      </c>
      <c r="BQ44" s="336" t="s">
        <v>101</v>
      </c>
      <c r="BR44" s="336" t="s">
        <v>102</v>
      </c>
      <c r="BS44" s="336" t="s">
        <v>103</v>
      </c>
      <c r="BT44" s="336" t="s">
        <v>104</v>
      </c>
      <c r="BU44" s="336" t="s">
        <v>105</v>
      </c>
      <c r="BV44" s="336" t="s">
        <v>106</v>
      </c>
      <c r="BW44" s="336" t="s">
        <v>107</v>
      </c>
      <c r="BX44" s="336" t="s">
        <v>108</v>
      </c>
      <c r="BY44" s="336" t="s">
        <v>109</v>
      </c>
      <c r="BZ44" s="336" t="s">
        <v>110</v>
      </c>
      <c r="CA44" s="336" t="s">
        <v>111</v>
      </c>
      <c r="CB44" s="336" t="s">
        <v>112</v>
      </c>
      <c r="CC44" s="336" t="s">
        <v>113</v>
      </c>
      <c r="CD44" s="336" t="s">
        <v>114</v>
      </c>
      <c r="CE44" s="336" t="s">
        <v>115</v>
      </c>
    </row>
    <row r="45" spans="1:83" x14ac:dyDescent="0.25">
      <c r="A45" s="334"/>
      <c r="B45" s="337" t="s">
        <v>116</v>
      </c>
      <c r="C45" s="335" t="s">
        <v>117</v>
      </c>
      <c r="D45" s="336" t="s">
        <v>118</v>
      </c>
      <c r="E45" s="336" t="s">
        <v>119</v>
      </c>
      <c r="F45" s="336" t="s">
        <v>120</v>
      </c>
      <c r="G45" s="336" t="s">
        <v>121</v>
      </c>
      <c r="H45" s="336" t="s">
        <v>122</v>
      </c>
      <c r="I45" s="336" t="s">
        <v>123</v>
      </c>
      <c r="J45" s="336" t="s">
        <v>124</v>
      </c>
      <c r="K45" s="336" t="s">
        <v>125</v>
      </c>
      <c r="L45" s="336" t="s">
        <v>126</v>
      </c>
      <c r="M45" s="336" t="s">
        <v>127</v>
      </c>
      <c r="N45" s="336" t="s">
        <v>128</v>
      </c>
      <c r="O45" s="336" t="s">
        <v>129</v>
      </c>
      <c r="P45" s="336" t="s">
        <v>130</v>
      </c>
      <c r="Q45" s="336" t="s">
        <v>131</v>
      </c>
      <c r="R45" s="336" t="s">
        <v>132</v>
      </c>
      <c r="S45" s="336" t="s">
        <v>133</v>
      </c>
      <c r="T45" s="336" t="s">
        <v>134</v>
      </c>
      <c r="U45" s="336" t="s">
        <v>135</v>
      </c>
      <c r="V45" s="336" t="s">
        <v>136</v>
      </c>
      <c r="W45" s="336" t="s">
        <v>137</v>
      </c>
      <c r="X45" s="336" t="s">
        <v>138</v>
      </c>
      <c r="Y45" s="336" t="s">
        <v>139</v>
      </c>
      <c r="Z45" s="336" t="s">
        <v>139</v>
      </c>
      <c r="AA45" s="336" t="s">
        <v>140</v>
      </c>
      <c r="AB45" s="336" t="s">
        <v>141</v>
      </c>
      <c r="AC45" s="336" t="s">
        <v>142</v>
      </c>
      <c r="AD45" s="336" t="s">
        <v>143</v>
      </c>
      <c r="AE45" s="336" t="s">
        <v>121</v>
      </c>
      <c r="AF45" s="336" t="s">
        <v>122</v>
      </c>
      <c r="AG45" s="336" t="s">
        <v>144</v>
      </c>
      <c r="AH45" s="336" t="s">
        <v>145</v>
      </c>
      <c r="AI45" s="336" t="s">
        <v>146</v>
      </c>
      <c r="AJ45" s="336" t="s">
        <v>147</v>
      </c>
      <c r="AK45" s="336" t="s">
        <v>148</v>
      </c>
      <c r="AL45" s="336" t="s">
        <v>149</v>
      </c>
      <c r="AM45" s="336" t="s">
        <v>150</v>
      </c>
      <c r="AN45" s="336" t="s">
        <v>136</v>
      </c>
      <c r="AO45" s="336" t="s">
        <v>151</v>
      </c>
      <c r="AP45" s="336" t="s">
        <v>152</v>
      </c>
      <c r="AQ45" s="336" t="s">
        <v>153</v>
      </c>
      <c r="AR45" s="336" t="s">
        <v>154</v>
      </c>
      <c r="AS45" s="336" t="s">
        <v>155</v>
      </c>
      <c r="AT45" s="336" t="s">
        <v>156</v>
      </c>
      <c r="AU45" s="336" t="s">
        <v>157</v>
      </c>
      <c r="AV45" s="336" t="s">
        <v>158</v>
      </c>
      <c r="AW45" s="336" t="s">
        <v>159</v>
      </c>
      <c r="AX45" s="336" t="s">
        <v>160</v>
      </c>
      <c r="AY45" s="336" t="s">
        <v>161</v>
      </c>
      <c r="AZ45" s="336" t="s">
        <v>162</v>
      </c>
      <c r="BA45" s="336" t="s">
        <v>163</v>
      </c>
      <c r="BB45" s="336" t="s">
        <v>164</v>
      </c>
      <c r="BC45" s="336" t="s">
        <v>133</v>
      </c>
      <c r="BD45" s="336" t="s">
        <v>165</v>
      </c>
      <c r="BE45" s="336" t="s">
        <v>166</v>
      </c>
      <c r="BF45" s="336" t="s">
        <v>167</v>
      </c>
      <c r="BG45" s="336" t="s">
        <v>168</v>
      </c>
      <c r="BH45" s="336" t="s">
        <v>169</v>
      </c>
      <c r="BI45" s="336" t="s">
        <v>170</v>
      </c>
      <c r="BJ45" s="336" t="s">
        <v>171</v>
      </c>
      <c r="BK45" s="336" t="s">
        <v>172</v>
      </c>
      <c r="BL45" s="336" t="s">
        <v>173</v>
      </c>
      <c r="BM45" s="336" t="s">
        <v>158</v>
      </c>
      <c r="BN45" s="336" t="s">
        <v>174</v>
      </c>
      <c r="BO45" s="336" t="s">
        <v>175</v>
      </c>
      <c r="BP45" s="336" t="s">
        <v>176</v>
      </c>
      <c r="BQ45" s="336" t="s">
        <v>177</v>
      </c>
      <c r="BR45" s="336" t="s">
        <v>178</v>
      </c>
      <c r="BS45" s="336" t="s">
        <v>179</v>
      </c>
      <c r="BT45" s="336" t="s">
        <v>180</v>
      </c>
      <c r="BU45" s="336" t="s">
        <v>181</v>
      </c>
      <c r="BV45" s="336" t="s">
        <v>181</v>
      </c>
      <c r="BW45" s="336" t="s">
        <v>181</v>
      </c>
      <c r="BX45" s="336" t="s">
        <v>182</v>
      </c>
      <c r="BY45" s="336" t="s">
        <v>183</v>
      </c>
      <c r="BZ45" s="336" t="s">
        <v>184</v>
      </c>
      <c r="CA45" s="336" t="s">
        <v>185</v>
      </c>
      <c r="CB45" s="336" t="s">
        <v>186</v>
      </c>
      <c r="CC45" s="336" t="s">
        <v>158</v>
      </c>
      <c r="CD45" s="336"/>
      <c r="CE45" s="336" t="s">
        <v>187</v>
      </c>
    </row>
    <row r="46" spans="1:83" x14ac:dyDescent="0.25">
      <c r="A46" s="334" t="s">
        <v>10</v>
      </c>
      <c r="B46" s="336" t="s">
        <v>188</v>
      </c>
      <c r="C46" s="335" t="s">
        <v>189</v>
      </c>
      <c r="D46" s="336" t="s">
        <v>189</v>
      </c>
      <c r="E46" s="336" t="s">
        <v>189</v>
      </c>
      <c r="F46" s="336" t="s">
        <v>190</v>
      </c>
      <c r="G46" s="336" t="s">
        <v>191</v>
      </c>
      <c r="H46" s="336" t="s">
        <v>189</v>
      </c>
      <c r="I46" s="336" t="s">
        <v>192</v>
      </c>
      <c r="J46" s="336"/>
      <c r="K46" s="336" t="s">
        <v>183</v>
      </c>
      <c r="L46" s="336" t="s">
        <v>193</v>
      </c>
      <c r="M46" s="336" t="s">
        <v>194</v>
      </c>
      <c r="N46" s="336" t="s">
        <v>195</v>
      </c>
      <c r="O46" s="336" t="s">
        <v>196</v>
      </c>
      <c r="P46" s="336" t="s">
        <v>195</v>
      </c>
      <c r="Q46" s="336" t="s">
        <v>197</v>
      </c>
      <c r="R46" s="336"/>
      <c r="S46" s="336" t="s">
        <v>195</v>
      </c>
      <c r="T46" s="336" t="s">
        <v>198</v>
      </c>
      <c r="U46" s="336"/>
      <c r="V46" s="336" t="s">
        <v>199</v>
      </c>
      <c r="W46" s="336" t="s">
        <v>200</v>
      </c>
      <c r="X46" s="336" t="s">
        <v>201</v>
      </c>
      <c r="Y46" s="336" t="s">
        <v>202</v>
      </c>
      <c r="Z46" s="336" t="s">
        <v>203</v>
      </c>
      <c r="AA46" s="336" t="s">
        <v>204</v>
      </c>
      <c r="AB46" s="336"/>
      <c r="AC46" s="336" t="s">
        <v>198</v>
      </c>
      <c r="AD46" s="336"/>
      <c r="AE46" s="336" t="s">
        <v>198</v>
      </c>
      <c r="AF46" s="336" t="s">
        <v>205</v>
      </c>
      <c r="AG46" s="336" t="s">
        <v>197</v>
      </c>
      <c r="AH46" s="336"/>
      <c r="AI46" s="336" t="s">
        <v>206</v>
      </c>
      <c r="AJ46" s="336"/>
      <c r="AK46" s="336" t="s">
        <v>198</v>
      </c>
      <c r="AL46" s="336" t="s">
        <v>198</v>
      </c>
      <c r="AM46" s="336" t="s">
        <v>198</v>
      </c>
      <c r="AN46" s="336" t="s">
        <v>207</v>
      </c>
      <c r="AO46" s="336" t="s">
        <v>208</v>
      </c>
      <c r="AP46" s="336" t="s">
        <v>147</v>
      </c>
      <c r="AQ46" s="336" t="s">
        <v>209</v>
      </c>
      <c r="AR46" s="336" t="s">
        <v>195</v>
      </c>
      <c r="AS46" s="336"/>
      <c r="AT46" s="336" t="s">
        <v>210</v>
      </c>
      <c r="AU46" s="336" t="s">
        <v>211</v>
      </c>
      <c r="AV46" s="336" t="s">
        <v>212</v>
      </c>
      <c r="AW46" s="336" t="s">
        <v>213</v>
      </c>
      <c r="AX46" s="336" t="s">
        <v>214</v>
      </c>
      <c r="AY46" s="336"/>
      <c r="AZ46" s="336"/>
      <c r="BA46" s="336" t="s">
        <v>215</v>
      </c>
      <c r="BB46" s="336" t="s">
        <v>195</v>
      </c>
      <c r="BC46" s="336" t="s">
        <v>209</v>
      </c>
      <c r="BD46" s="336"/>
      <c r="BE46" s="336"/>
      <c r="BF46" s="336"/>
      <c r="BG46" s="336"/>
      <c r="BH46" s="336" t="s">
        <v>216</v>
      </c>
      <c r="BI46" s="336" t="s">
        <v>195</v>
      </c>
      <c r="BJ46" s="336"/>
      <c r="BK46" s="336" t="s">
        <v>217</v>
      </c>
      <c r="BL46" s="336"/>
      <c r="BM46" s="336" t="s">
        <v>218</v>
      </c>
      <c r="BN46" s="336" t="s">
        <v>219</v>
      </c>
      <c r="BO46" s="336" t="s">
        <v>220</v>
      </c>
      <c r="BP46" s="336" t="s">
        <v>221</v>
      </c>
      <c r="BQ46" s="336" t="s">
        <v>222</v>
      </c>
      <c r="BR46" s="336"/>
      <c r="BS46" s="336" t="s">
        <v>223</v>
      </c>
      <c r="BT46" s="336" t="s">
        <v>195</v>
      </c>
      <c r="BU46" s="336" t="s">
        <v>224</v>
      </c>
      <c r="BV46" s="336" t="s">
        <v>225</v>
      </c>
      <c r="BW46" s="336" t="s">
        <v>226</v>
      </c>
      <c r="BX46" s="336" t="s">
        <v>177</v>
      </c>
      <c r="BY46" s="336" t="s">
        <v>219</v>
      </c>
      <c r="BZ46" s="336" t="s">
        <v>178</v>
      </c>
      <c r="CA46" s="336" t="s">
        <v>227</v>
      </c>
      <c r="CB46" s="336" t="s">
        <v>227</v>
      </c>
      <c r="CC46" s="336" t="s">
        <v>228</v>
      </c>
      <c r="CD46" s="336"/>
      <c r="CE46" s="336" t="s">
        <v>229</v>
      </c>
    </row>
    <row r="47" spans="1:83" x14ac:dyDescent="0.25">
      <c r="A47" s="334" t="s">
        <v>230</v>
      </c>
      <c r="B47" s="338">
        <v>8056857.7600000007</v>
      </c>
      <c r="C47" s="339">
        <v>0</v>
      </c>
      <c r="D47" s="339">
        <v>0</v>
      </c>
      <c r="E47" s="339">
        <v>969662.22</v>
      </c>
      <c r="F47" s="339">
        <v>0</v>
      </c>
      <c r="G47" s="339">
        <v>0</v>
      </c>
      <c r="H47" s="339">
        <v>0</v>
      </c>
      <c r="I47" s="339">
        <v>0</v>
      </c>
      <c r="J47" s="339">
        <v>0</v>
      </c>
      <c r="K47" s="339">
        <v>0</v>
      </c>
      <c r="L47" s="339">
        <v>0</v>
      </c>
      <c r="M47" s="339">
        <v>0</v>
      </c>
      <c r="N47" s="339">
        <v>0</v>
      </c>
      <c r="O47" s="339">
        <v>0</v>
      </c>
      <c r="P47" s="339">
        <v>1060872.04</v>
      </c>
      <c r="Q47" s="339">
        <v>832840.62</v>
      </c>
      <c r="R47" s="339">
        <v>1893759.11</v>
      </c>
      <c r="S47" s="339">
        <v>307546.14</v>
      </c>
      <c r="T47" s="339">
        <v>0</v>
      </c>
      <c r="U47" s="339">
        <v>0</v>
      </c>
      <c r="V47" s="339">
        <v>0</v>
      </c>
      <c r="W47" s="339">
        <v>0</v>
      </c>
      <c r="X47" s="339">
        <v>0</v>
      </c>
      <c r="Y47" s="339">
        <v>505245.14</v>
      </c>
      <c r="Z47" s="339">
        <v>905946.39</v>
      </c>
      <c r="AA47" s="339">
        <v>0</v>
      </c>
      <c r="AB47" s="339">
        <v>553.15</v>
      </c>
      <c r="AC47" s="339">
        <v>234942.53</v>
      </c>
      <c r="AD47" s="339">
        <v>0</v>
      </c>
      <c r="AE47" s="339">
        <v>0</v>
      </c>
      <c r="AF47" s="339">
        <v>0</v>
      </c>
      <c r="AG47" s="339">
        <v>1080719.81</v>
      </c>
      <c r="AH47" s="339">
        <v>0</v>
      </c>
      <c r="AI47" s="339">
        <v>0</v>
      </c>
      <c r="AJ47" s="339">
        <v>0</v>
      </c>
      <c r="AK47" s="339">
        <v>0</v>
      </c>
      <c r="AL47" s="339">
        <v>0</v>
      </c>
      <c r="AM47" s="339">
        <v>0</v>
      </c>
      <c r="AN47" s="339">
        <v>0</v>
      </c>
      <c r="AO47" s="339">
        <v>0</v>
      </c>
      <c r="AP47" s="339">
        <v>0</v>
      </c>
      <c r="AQ47" s="339">
        <v>0</v>
      </c>
      <c r="AR47" s="339">
        <v>0</v>
      </c>
      <c r="AS47" s="339">
        <v>0</v>
      </c>
      <c r="AT47" s="339">
        <v>0</v>
      </c>
      <c r="AU47" s="339">
        <v>0</v>
      </c>
      <c r="AV47" s="339">
        <v>0</v>
      </c>
      <c r="AW47" s="339">
        <v>0</v>
      </c>
      <c r="AX47" s="339">
        <v>0</v>
      </c>
      <c r="AY47" s="339">
        <v>204432.42</v>
      </c>
      <c r="AZ47" s="339">
        <v>0</v>
      </c>
      <c r="BA47" s="339">
        <v>0</v>
      </c>
      <c r="BB47" s="339">
        <v>0</v>
      </c>
      <c r="BC47" s="339">
        <v>0</v>
      </c>
      <c r="BD47" s="339">
        <v>0</v>
      </c>
      <c r="BE47" s="339">
        <v>0</v>
      </c>
      <c r="BF47" s="339">
        <v>0</v>
      </c>
      <c r="BG47" s="339">
        <v>0</v>
      </c>
      <c r="BH47" s="339">
        <v>0</v>
      </c>
      <c r="BI47" s="339">
        <v>0</v>
      </c>
      <c r="BJ47" s="339">
        <v>0</v>
      </c>
      <c r="BK47" s="339">
        <v>0</v>
      </c>
      <c r="BL47" s="339">
        <v>0</v>
      </c>
      <c r="BM47" s="339">
        <v>0</v>
      </c>
      <c r="BN47" s="339">
        <v>60338.19</v>
      </c>
      <c r="BO47" s="339">
        <v>0</v>
      </c>
      <c r="BP47" s="339">
        <v>0</v>
      </c>
      <c r="BQ47" s="339">
        <v>0</v>
      </c>
      <c r="BR47" s="339">
        <v>0</v>
      </c>
      <c r="BS47" s="339">
        <v>0</v>
      </c>
      <c r="BT47" s="339">
        <v>0</v>
      </c>
      <c r="BU47" s="339">
        <v>0</v>
      </c>
      <c r="BV47" s="339">
        <v>0</v>
      </c>
      <c r="BW47" s="339">
        <v>0</v>
      </c>
      <c r="BX47" s="339">
        <v>0</v>
      </c>
      <c r="BY47" s="339">
        <v>0</v>
      </c>
      <c r="BZ47" s="339">
        <v>0</v>
      </c>
      <c r="CA47" s="339">
        <v>0</v>
      </c>
      <c r="CB47" s="339">
        <v>0</v>
      </c>
      <c r="CC47" s="339">
        <v>0</v>
      </c>
      <c r="CD47" s="334"/>
      <c r="CE47" s="340">
        <v>8056857.7600000007</v>
      </c>
    </row>
    <row r="48" spans="1:83" x14ac:dyDescent="0.25">
      <c r="A48" s="340" t="s">
        <v>231</v>
      </c>
      <c r="B48" s="338">
        <v>0</v>
      </c>
      <c r="C48" s="340" t="b">
        <v>0</v>
      </c>
      <c r="D48" s="340" t="b">
        <v>0</v>
      </c>
      <c r="E48" s="340" t="b">
        <v>0</v>
      </c>
      <c r="F48" s="340" t="b">
        <v>0</v>
      </c>
      <c r="G48" s="340" t="b">
        <v>0</v>
      </c>
      <c r="H48" s="340" t="b">
        <v>0</v>
      </c>
      <c r="I48" s="340" t="b">
        <v>0</v>
      </c>
      <c r="J48" s="340" t="b">
        <v>0</v>
      </c>
      <c r="K48" s="340" t="b">
        <v>0</v>
      </c>
      <c r="L48" s="340" t="b">
        <v>0</v>
      </c>
      <c r="M48" s="340" t="b">
        <v>0</v>
      </c>
      <c r="N48" s="340" t="b">
        <v>0</v>
      </c>
      <c r="O48" s="340" t="b">
        <v>0</v>
      </c>
      <c r="P48" s="340" t="b">
        <v>0</v>
      </c>
      <c r="Q48" s="340" t="b">
        <v>0</v>
      </c>
      <c r="R48" s="340" t="b">
        <v>0</v>
      </c>
      <c r="S48" s="340" t="b">
        <v>0</v>
      </c>
      <c r="T48" s="340" t="b">
        <v>0</v>
      </c>
      <c r="U48" s="340" t="b">
        <v>0</v>
      </c>
      <c r="V48" s="340" t="b">
        <v>0</v>
      </c>
      <c r="W48" s="340" t="b">
        <v>0</v>
      </c>
      <c r="X48" s="340" t="b">
        <v>0</v>
      </c>
      <c r="Y48" s="340" t="b">
        <v>0</v>
      </c>
      <c r="Z48" s="340" t="b">
        <v>0</v>
      </c>
      <c r="AA48" s="340" t="b">
        <v>0</v>
      </c>
      <c r="AB48" s="340" t="b">
        <v>0</v>
      </c>
      <c r="AC48" s="340" t="b">
        <v>0</v>
      </c>
      <c r="AD48" s="340" t="b">
        <v>0</v>
      </c>
      <c r="AE48" s="340" t="b">
        <v>0</v>
      </c>
      <c r="AF48" s="340" t="b">
        <v>0</v>
      </c>
      <c r="AG48" s="340" t="b">
        <v>0</v>
      </c>
      <c r="AH48" s="340" t="b">
        <v>0</v>
      </c>
      <c r="AI48" s="340" t="b">
        <v>0</v>
      </c>
      <c r="AJ48" s="340" t="b">
        <v>0</v>
      </c>
      <c r="AK48" s="340" t="b">
        <v>0</v>
      </c>
      <c r="AL48" s="340" t="b">
        <v>0</v>
      </c>
      <c r="AM48" s="340" t="b">
        <v>0</v>
      </c>
      <c r="AN48" s="340" t="b">
        <v>0</v>
      </c>
      <c r="AO48" s="340" t="b">
        <v>0</v>
      </c>
      <c r="AP48" s="340" t="b">
        <v>0</v>
      </c>
      <c r="AQ48" s="340" t="b">
        <v>0</v>
      </c>
      <c r="AR48" s="340" t="b">
        <v>0</v>
      </c>
      <c r="AS48" s="340" t="b">
        <v>0</v>
      </c>
      <c r="AT48" s="340" t="b">
        <v>0</v>
      </c>
      <c r="AU48" s="340" t="b">
        <v>0</v>
      </c>
      <c r="AV48" s="340" t="b">
        <v>0</v>
      </c>
      <c r="AW48" s="340" t="b">
        <v>0</v>
      </c>
      <c r="AX48" s="340" t="b">
        <v>0</v>
      </c>
      <c r="AY48" s="340" t="b">
        <v>0</v>
      </c>
      <c r="AZ48" s="340" t="b">
        <v>0</v>
      </c>
      <c r="BA48" s="340" t="b">
        <v>0</v>
      </c>
      <c r="BB48" s="340" t="b">
        <v>0</v>
      </c>
      <c r="BC48" s="340" t="b">
        <v>0</v>
      </c>
      <c r="BD48" s="340" t="b">
        <v>0</v>
      </c>
      <c r="BE48" s="340" t="b">
        <v>0</v>
      </c>
      <c r="BF48" s="340" t="b">
        <v>0</v>
      </c>
      <c r="BG48" s="340" t="b">
        <v>0</v>
      </c>
      <c r="BH48" s="340" t="b">
        <v>0</v>
      </c>
      <c r="BI48" s="340" t="b">
        <v>0</v>
      </c>
      <c r="BJ48" s="340" t="b">
        <v>0</v>
      </c>
      <c r="BK48" s="340" t="b">
        <v>0</v>
      </c>
      <c r="BL48" s="340" t="b">
        <v>0</v>
      </c>
      <c r="BM48" s="340" t="b">
        <v>0</v>
      </c>
      <c r="BN48" s="340" t="b">
        <v>0</v>
      </c>
      <c r="BO48" s="340" t="b">
        <v>0</v>
      </c>
      <c r="BP48" s="340" t="b">
        <v>0</v>
      </c>
      <c r="BQ48" s="340" t="b">
        <v>0</v>
      </c>
      <c r="BR48" s="340" t="b">
        <v>0</v>
      </c>
      <c r="BS48" s="340" t="b">
        <v>0</v>
      </c>
      <c r="BT48" s="340" t="b">
        <v>0</v>
      </c>
      <c r="BU48" s="340" t="b">
        <v>0</v>
      </c>
      <c r="BV48" s="340" t="b">
        <v>0</v>
      </c>
      <c r="BW48" s="340" t="b">
        <v>0</v>
      </c>
      <c r="BX48" s="340" t="b">
        <v>0</v>
      </c>
      <c r="BY48" s="340" t="b">
        <v>0</v>
      </c>
      <c r="BZ48" s="340" t="b">
        <v>0</v>
      </c>
      <c r="CA48" s="340" t="b">
        <v>0</v>
      </c>
      <c r="CB48" s="340" t="b">
        <v>0</v>
      </c>
      <c r="CC48" s="340" t="b">
        <v>0</v>
      </c>
      <c r="CD48" s="340" t="b">
        <v>0</v>
      </c>
      <c r="CE48" s="340">
        <v>0</v>
      </c>
    </row>
    <row r="49" spans="1:83" x14ac:dyDescent="0.25">
      <c r="A49" s="334" t="s">
        <v>232</v>
      </c>
      <c r="B49" s="340">
        <v>8056857.7600000007</v>
      </c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  <c r="U49" s="334"/>
      <c r="V49" s="334"/>
      <c r="W49" s="334"/>
      <c r="X49" s="334"/>
      <c r="Y49" s="334"/>
      <c r="Z49" s="334"/>
      <c r="AA49" s="334"/>
      <c r="AB49" s="334"/>
      <c r="AC49" s="334"/>
      <c r="AD49" s="334"/>
      <c r="AE49" s="334"/>
      <c r="AF49" s="334"/>
      <c r="AG49" s="334"/>
      <c r="AH49" s="334"/>
      <c r="AI49" s="334"/>
      <c r="AJ49" s="334"/>
      <c r="AK49" s="334"/>
      <c r="AL49" s="334"/>
      <c r="AM49" s="334"/>
      <c r="AN49" s="334"/>
      <c r="AO49" s="334"/>
      <c r="AP49" s="334"/>
      <c r="AQ49" s="334"/>
      <c r="AR49" s="334"/>
      <c r="AS49" s="334"/>
      <c r="AT49" s="334"/>
      <c r="AU49" s="334"/>
      <c r="AV49" s="334"/>
      <c r="AW49" s="334"/>
      <c r="AX49" s="334"/>
      <c r="AY49" s="334"/>
      <c r="AZ49" s="334"/>
      <c r="BA49" s="334"/>
      <c r="BB49" s="334"/>
      <c r="BC49" s="334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334"/>
      <c r="BU49" s="334"/>
      <c r="BV49" s="334"/>
      <c r="BW49" s="334"/>
      <c r="BX49" s="334"/>
      <c r="BY49" s="334"/>
      <c r="BZ49" s="334"/>
      <c r="CA49" s="334"/>
      <c r="CB49" s="334"/>
      <c r="CC49" s="334"/>
      <c r="CD49" s="334"/>
      <c r="CE49" s="334"/>
    </row>
    <row r="50" spans="1:83" x14ac:dyDescent="0.25">
      <c r="A50" s="334" t="s">
        <v>15</v>
      </c>
      <c r="B50" s="33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4"/>
      <c r="U50" s="334"/>
      <c r="V50" s="334"/>
      <c r="W50" s="334"/>
      <c r="X50" s="334"/>
      <c r="Y50" s="334"/>
      <c r="Z50" s="334"/>
      <c r="AA50" s="334"/>
      <c r="AB50" s="334"/>
      <c r="AC50" s="334"/>
      <c r="AD50" s="334"/>
      <c r="AE50" s="334"/>
      <c r="AF50" s="334"/>
      <c r="AG50" s="334"/>
      <c r="AH50" s="334"/>
      <c r="AI50" s="334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334"/>
      <c r="AV50" s="334"/>
      <c r="AW50" s="334"/>
      <c r="AX50" s="334"/>
      <c r="AY50" s="334"/>
      <c r="AZ50" s="334"/>
      <c r="BA50" s="334"/>
      <c r="BB50" s="334"/>
      <c r="BC50" s="334"/>
      <c r="BD50" s="334"/>
      <c r="BE50" s="334"/>
      <c r="BF50" s="334"/>
      <c r="BG50" s="334"/>
      <c r="BH50" s="334"/>
      <c r="BI50" s="334"/>
      <c r="BJ50" s="334"/>
      <c r="BK50" s="334"/>
      <c r="BL50" s="334"/>
      <c r="BM50" s="334"/>
      <c r="BN50" s="334"/>
      <c r="BO50" s="334"/>
      <c r="BP50" s="334"/>
      <c r="BQ50" s="334"/>
      <c r="BR50" s="334"/>
      <c r="BS50" s="334"/>
      <c r="BT50" s="334"/>
      <c r="BU50" s="334"/>
      <c r="BV50" s="334"/>
      <c r="BW50" s="334"/>
      <c r="BX50" s="334"/>
      <c r="BY50" s="334"/>
      <c r="BZ50" s="334"/>
      <c r="CA50" s="334"/>
      <c r="CB50" s="334"/>
      <c r="CC50" s="334"/>
      <c r="CD50" s="334"/>
      <c r="CE50" s="334"/>
    </row>
    <row r="51" spans="1:83" x14ac:dyDescent="0.25">
      <c r="A51" s="341" t="s">
        <v>233</v>
      </c>
      <c r="B51" s="339">
        <v>1651800.64</v>
      </c>
      <c r="C51" s="339">
        <v>0</v>
      </c>
      <c r="D51" s="339">
        <v>0</v>
      </c>
      <c r="E51" s="339">
        <v>36442.11</v>
      </c>
      <c r="F51" s="339">
        <v>0</v>
      </c>
      <c r="G51" s="339">
        <v>0</v>
      </c>
      <c r="H51" s="339">
        <v>0</v>
      </c>
      <c r="I51" s="339">
        <v>0</v>
      </c>
      <c r="J51" s="339">
        <v>0</v>
      </c>
      <c r="K51" s="339">
        <v>0</v>
      </c>
      <c r="L51" s="339">
        <v>0</v>
      </c>
      <c r="M51" s="339">
        <v>0</v>
      </c>
      <c r="N51" s="339">
        <v>0</v>
      </c>
      <c r="O51" s="339">
        <v>0</v>
      </c>
      <c r="P51" s="339">
        <v>880143.2</v>
      </c>
      <c r="Q51" s="339">
        <v>41536.629999999997</v>
      </c>
      <c r="R51" s="339">
        <v>2880.24</v>
      </c>
      <c r="S51" s="339">
        <v>33134.71</v>
      </c>
      <c r="T51" s="339">
        <v>0</v>
      </c>
      <c r="U51" s="339">
        <v>0</v>
      </c>
      <c r="V51" s="339">
        <v>0</v>
      </c>
      <c r="W51" s="339">
        <v>0</v>
      </c>
      <c r="X51" s="339">
        <v>0</v>
      </c>
      <c r="Y51" s="339">
        <v>428806.54000000004</v>
      </c>
      <c r="Z51" s="339">
        <v>80435.75</v>
      </c>
      <c r="AA51" s="339">
        <v>0</v>
      </c>
      <c r="AB51" s="339">
        <v>117331.02</v>
      </c>
      <c r="AC51" s="339">
        <v>0</v>
      </c>
      <c r="AD51" s="339">
        <v>0</v>
      </c>
      <c r="AE51" s="339">
        <v>0</v>
      </c>
      <c r="AF51" s="339">
        <v>0</v>
      </c>
      <c r="AG51" s="339">
        <v>30569.68</v>
      </c>
      <c r="AH51" s="339">
        <v>0</v>
      </c>
      <c r="AI51" s="339">
        <v>0</v>
      </c>
      <c r="AJ51" s="339">
        <v>0</v>
      </c>
      <c r="AK51" s="339">
        <v>0</v>
      </c>
      <c r="AL51" s="339">
        <v>0</v>
      </c>
      <c r="AM51" s="339">
        <v>0</v>
      </c>
      <c r="AN51" s="339">
        <v>0</v>
      </c>
      <c r="AO51" s="339">
        <v>0</v>
      </c>
      <c r="AP51" s="339">
        <v>0</v>
      </c>
      <c r="AQ51" s="339">
        <v>0</v>
      </c>
      <c r="AR51" s="339">
        <v>0</v>
      </c>
      <c r="AS51" s="339">
        <v>0</v>
      </c>
      <c r="AT51" s="339">
        <v>0</v>
      </c>
      <c r="AU51" s="339">
        <v>0</v>
      </c>
      <c r="AV51" s="339">
        <v>0</v>
      </c>
      <c r="AW51" s="339">
        <v>0</v>
      </c>
      <c r="AX51" s="339">
        <v>0</v>
      </c>
      <c r="AY51" s="339">
        <v>520.76</v>
      </c>
      <c r="AZ51" s="339">
        <v>0</v>
      </c>
      <c r="BA51" s="339">
        <v>0</v>
      </c>
      <c r="BB51" s="339">
        <v>0</v>
      </c>
      <c r="BC51" s="339">
        <v>0</v>
      </c>
      <c r="BD51" s="339">
        <v>0</v>
      </c>
      <c r="BE51" s="339">
        <v>0</v>
      </c>
      <c r="BF51" s="339">
        <v>0</v>
      </c>
      <c r="BG51" s="339">
        <v>0</v>
      </c>
      <c r="BH51" s="339">
        <v>0</v>
      </c>
      <c r="BI51" s="339">
        <v>0</v>
      </c>
      <c r="BJ51" s="339">
        <v>0</v>
      </c>
      <c r="BK51" s="339">
        <v>0</v>
      </c>
      <c r="BL51" s="339">
        <v>0</v>
      </c>
      <c r="BM51" s="339">
        <v>0</v>
      </c>
      <c r="BN51" s="339">
        <v>0</v>
      </c>
      <c r="BO51" s="339">
        <v>0</v>
      </c>
      <c r="BP51" s="339">
        <v>0</v>
      </c>
      <c r="BQ51" s="339">
        <v>0</v>
      </c>
      <c r="BR51" s="339">
        <v>0</v>
      </c>
      <c r="BS51" s="339">
        <v>0</v>
      </c>
      <c r="BT51" s="339">
        <v>0</v>
      </c>
      <c r="BU51" s="339">
        <v>0</v>
      </c>
      <c r="BV51" s="339">
        <v>0</v>
      </c>
      <c r="BW51" s="339">
        <v>0</v>
      </c>
      <c r="BX51" s="339">
        <v>0</v>
      </c>
      <c r="BY51" s="339">
        <v>0</v>
      </c>
      <c r="BZ51" s="339">
        <v>0</v>
      </c>
      <c r="CA51" s="339">
        <v>0</v>
      </c>
      <c r="CB51" s="339">
        <v>0</v>
      </c>
      <c r="CC51" s="339">
        <v>0</v>
      </c>
      <c r="CD51" s="334"/>
      <c r="CE51" s="340">
        <v>1651800.64</v>
      </c>
    </row>
    <row r="52" spans="1:83" x14ac:dyDescent="0.25">
      <c r="A52" s="342" t="s">
        <v>234</v>
      </c>
      <c r="B52" s="343">
        <v>0</v>
      </c>
      <c r="C52" s="340" t="b">
        <v>0</v>
      </c>
      <c r="D52" s="340" t="b">
        <v>0</v>
      </c>
      <c r="E52" s="340" t="b">
        <v>0</v>
      </c>
      <c r="F52" s="340" t="b">
        <v>0</v>
      </c>
      <c r="G52" s="340" t="b">
        <v>0</v>
      </c>
      <c r="H52" s="340" t="b">
        <v>0</v>
      </c>
      <c r="I52" s="340" t="b">
        <v>0</v>
      </c>
      <c r="J52" s="340" t="b">
        <v>0</v>
      </c>
      <c r="K52" s="340" t="b">
        <v>0</v>
      </c>
      <c r="L52" s="340" t="b">
        <v>0</v>
      </c>
      <c r="M52" s="340" t="b">
        <v>0</v>
      </c>
      <c r="N52" s="340" t="b">
        <v>0</v>
      </c>
      <c r="O52" s="340" t="b">
        <v>0</v>
      </c>
      <c r="P52" s="340" t="b">
        <v>0</v>
      </c>
      <c r="Q52" s="340" t="b">
        <v>0</v>
      </c>
      <c r="R52" s="340" t="b">
        <v>0</v>
      </c>
      <c r="S52" s="340" t="b">
        <v>0</v>
      </c>
      <c r="T52" s="340" t="b">
        <v>0</v>
      </c>
      <c r="U52" s="340" t="b">
        <v>0</v>
      </c>
      <c r="V52" s="340" t="b">
        <v>0</v>
      </c>
      <c r="W52" s="340" t="b">
        <v>0</v>
      </c>
      <c r="X52" s="340" t="b">
        <v>0</v>
      </c>
      <c r="Y52" s="340" t="b">
        <v>0</v>
      </c>
      <c r="Z52" s="340" t="b">
        <v>0</v>
      </c>
      <c r="AA52" s="340" t="b">
        <v>0</v>
      </c>
      <c r="AB52" s="340" t="b">
        <v>0</v>
      </c>
      <c r="AC52" s="340" t="b">
        <v>0</v>
      </c>
      <c r="AD52" s="340" t="b">
        <v>0</v>
      </c>
      <c r="AE52" s="340" t="b">
        <v>0</v>
      </c>
      <c r="AF52" s="340" t="b">
        <v>0</v>
      </c>
      <c r="AG52" s="340" t="b">
        <v>0</v>
      </c>
      <c r="AH52" s="340" t="b">
        <v>0</v>
      </c>
      <c r="AI52" s="340" t="b">
        <v>0</v>
      </c>
      <c r="AJ52" s="340" t="b">
        <v>0</v>
      </c>
      <c r="AK52" s="340" t="b">
        <v>0</v>
      </c>
      <c r="AL52" s="340" t="b">
        <v>0</v>
      </c>
      <c r="AM52" s="340" t="b">
        <v>0</v>
      </c>
      <c r="AN52" s="340" t="b">
        <v>0</v>
      </c>
      <c r="AO52" s="340" t="b">
        <v>0</v>
      </c>
      <c r="AP52" s="340" t="b">
        <v>0</v>
      </c>
      <c r="AQ52" s="340" t="b">
        <v>0</v>
      </c>
      <c r="AR52" s="340" t="b">
        <v>0</v>
      </c>
      <c r="AS52" s="340" t="b">
        <v>0</v>
      </c>
      <c r="AT52" s="340" t="b">
        <v>0</v>
      </c>
      <c r="AU52" s="340" t="b">
        <v>0</v>
      </c>
      <c r="AV52" s="340" t="b">
        <v>0</v>
      </c>
      <c r="AW52" s="340" t="b">
        <v>0</v>
      </c>
      <c r="AX52" s="340" t="b">
        <v>0</v>
      </c>
      <c r="AY52" s="340" t="b">
        <v>0</v>
      </c>
      <c r="AZ52" s="340" t="b">
        <v>0</v>
      </c>
      <c r="BA52" s="340" t="b">
        <v>0</v>
      </c>
      <c r="BB52" s="340" t="b">
        <v>0</v>
      </c>
      <c r="BC52" s="340" t="b">
        <v>0</v>
      </c>
      <c r="BD52" s="340" t="b">
        <v>0</v>
      </c>
      <c r="BE52" s="340" t="b">
        <v>0</v>
      </c>
      <c r="BF52" s="340" t="b">
        <v>0</v>
      </c>
      <c r="BG52" s="340" t="b">
        <v>0</v>
      </c>
      <c r="BH52" s="340" t="b">
        <v>0</v>
      </c>
      <c r="BI52" s="340" t="b">
        <v>0</v>
      </c>
      <c r="BJ52" s="340" t="b">
        <v>0</v>
      </c>
      <c r="BK52" s="340" t="b">
        <v>0</v>
      </c>
      <c r="BL52" s="340" t="b">
        <v>0</v>
      </c>
      <c r="BM52" s="340" t="b">
        <v>0</v>
      </c>
      <c r="BN52" s="340" t="b">
        <v>0</v>
      </c>
      <c r="BO52" s="340" t="b">
        <v>0</v>
      </c>
      <c r="BP52" s="340" t="b">
        <v>0</v>
      </c>
      <c r="BQ52" s="340" t="b">
        <v>0</v>
      </c>
      <c r="BR52" s="340" t="b">
        <v>0</v>
      </c>
      <c r="BS52" s="340" t="b">
        <v>0</v>
      </c>
      <c r="BT52" s="340" t="b">
        <v>0</v>
      </c>
      <c r="BU52" s="340" t="b">
        <v>0</v>
      </c>
      <c r="BV52" s="340" t="b">
        <v>0</v>
      </c>
      <c r="BW52" s="340" t="b">
        <v>0</v>
      </c>
      <c r="BX52" s="340" t="b">
        <v>0</v>
      </c>
      <c r="BY52" s="340" t="b">
        <v>0</v>
      </c>
      <c r="BZ52" s="340" t="b">
        <v>0</v>
      </c>
      <c r="CA52" s="340" t="b">
        <v>0</v>
      </c>
      <c r="CB52" s="340" t="b">
        <v>0</v>
      </c>
      <c r="CC52" s="340" t="b">
        <v>0</v>
      </c>
      <c r="CD52" s="340" t="b">
        <v>0</v>
      </c>
      <c r="CE52" s="340">
        <v>0</v>
      </c>
    </row>
    <row r="53" spans="1:83" x14ac:dyDescent="0.25">
      <c r="A53" s="334" t="s">
        <v>232</v>
      </c>
      <c r="B53" s="340">
        <v>1651800.64</v>
      </c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34"/>
      <c r="AD53" s="334"/>
      <c r="AE53" s="334"/>
      <c r="AF53" s="334"/>
      <c r="AG53" s="334"/>
      <c r="AH53" s="334"/>
      <c r="AI53" s="334"/>
      <c r="AJ53" s="334"/>
      <c r="AK53" s="334"/>
      <c r="AL53" s="334"/>
      <c r="AM53" s="334"/>
      <c r="AN53" s="334"/>
      <c r="AO53" s="334"/>
      <c r="AP53" s="334"/>
      <c r="AQ53" s="334"/>
      <c r="AR53" s="334"/>
      <c r="AS53" s="334"/>
      <c r="AT53" s="334"/>
      <c r="AU53" s="334"/>
      <c r="AV53" s="334"/>
      <c r="AW53" s="334"/>
      <c r="AX53" s="334"/>
      <c r="AY53" s="334"/>
      <c r="AZ53" s="334"/>
      <c r="BA53" s="334"/>
      <c r="BB53" s="334"/>
      <c r="BC53" s="334"/>
      <c r="BD53" s="334"/>
      <c r="BE53" s="334"/>
      <c r="BF53" s="334"/>
      <c r="BG53" s="334"/>
      <c r="BH53" s="334"/>
      <c r="BI53" s="334"/>
      <c r="BJ53" s="334"/>
      <c r="BK53" s="334"/>
      <c r="BL53" s="334"/>
      <c r="BM53" s="334"/>
      <c r="BN53" s="334"/>
      <c r="BO53" s="334"/>
      <c r="BP53" s="334"/>
      <c r="BQ53" s="334"/>
      <c r="BR53" s="334"/>
      <c r="BS53" s="334"/>
      <c r="BT53" s="334"/>
      <c r="BU53" s="334"/>
      <c r="BV53" s="334"/>
      <c r="BW53" s="334"/>
      <c r="BX53" s="334"/>
      <c r="BY53" s="334"/>
      <c r="BZ53" s="334"/>
      <c r="CA53" s="334"/>
      <c r="CB53" s="334"/>
      <c r="CC53" s="334"/>
      <c r="CD53" s="334"/>
      <c r="CE53" s="334"/>
    </row>
    <row r="54" spans="1:83" x14ac:dyDescent="0.25">
      <c r="A54" s="334"/>
      <c r="B54" s="334"/>
      <c r="C54" s="34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34"/>
      <c r="T54" s="334"/>
      <c r="U54" s="334"/>
      <c r="V54" s="334"/>
      <c r="W54" s="334"/>
      <c r="X54" s="334"/>
      <c r="Y54" s="334"/>
      <c r="Z54" s="334"/>
      <c r="AA54" s="334"/>
      <c r="AB54" s="334"/>
      <c r="AC54" s="334"/>
      <c r="AD54" s="334"/>
      <c r="AE54" s="334"/>
      <c r="AF54" s="334"/>
      <c r="AG54" s="334"/>
      <c r="AH54" s="334"/>
      <c r="AI54" s="334"/>
      <c r="AJ54" s="334"/>
      <c r="AK54" s="334"/>
      <c r="AL54" s="334"/>
      <c r="AM54" s="334"/>
      <c r="AN54" s="334"/>
      <c r="AO54" s="334"/>
      <c r="AP54" s="334"/>
      <c r="AQ54" s="334"/>
      <c r="AR54" s="334"/>
      <c r="AS54" s="334"/>
      <c r="AT54" s="334"/>
      <c r="AU54" s="334"/>
      <c r="AV54" s="334"/>
      <c r="AW54" s="334"/>
      <c r="AX54" s="334"/>
      <c r="AY54" s="334"/>
      <c r="AZ54" s="334"/>
      <c r="BA54" s="334"/>
      <c r="BB54" s="334"/>
      <c r="BC54" s="334"/>
      <c r="BD54" s="334"/>
      <c r="BE54" s="334"/>
      <c r="BF54" s="334"/>
      <c r="BG54" s="334"/>
      <c r="BH54" s="334"/>
      <c r="BI54" s="334"/>
      <c r="BJ54" s="334"/>
      <c r="BK54" s="334"/>
      <c r="BL54" s="334"/>
      <c r="BM54" s="334"/>
      <c r="BN54" s="334"/>
      <c r="BO54" s="334"/>
      <c r="BP54" s="334"/>
      <c r="BQ54" s="334"/>
      <c r="BR54" s="334"/>
      <c r="BS54" s="334"/>
      <c r="BT54" s="334"/>
      <c r="BU54" s="334"/>
      <c r="BV54" s="334"/>
      <c r="BW54" s="334"/>
      <c r="BX54" s="334"/>
      <c r="BY54" s="334"/>
      <c r="BZ54" s="334"/>
      <c r="CA54" s="334"/>
      <c r="CB54" s="334"/>
      <c r="CC54" s="334"/>
      <c r="CD54" s="334"/>
      <c r="CE54" s="334"/>
    </row>
    <row r="55" spans="1:83" x14ac:dyDescent="0.25">
      <c r="A55" s="341" t="s">
        <v>235</v>
      </c>
      <c r="B55" s="334"/>
      <c r="C55" s="335" t="s">
        <v>35</v>
      </c>
      <c r="D55" s="336" t="s">
        <v>36</v>
      </c>
      <c r="E55" s="336" t="s">
        <v>37</v>
      </c>
      <c r="F55" s="336" t="s">
        <v>38</v>
      </c>
      <c r="G55" s="336" t="s">
        <v>39</v>
      </c>
      <c r="H55" s="336" t="s">
        <v>40</v>
      </c>
      <c r="I55" s="336" t="s">
        <v>41</v>
      </c>
      <c r="J55" s="336" t="s">
        <v>42</v>
      </c>
      <c r="K55" s="336" t="s">
        <v>43</v>
      </c>
      <c r="L55" s="336" t="s">
        <v>44</v>
      </c>
      <c r="M55" s="336" t="s">
        <v>45</v>
      </c>
      <c r="N55" s="336" t="s">
        <v>46</v>
      </c>
      <c r="O55" s="336" t="s">
        <v>47</v>
      </c>
      <c r="P55" s="336" t="s">
        <v>48</v>
      </c>
      <c r="Q55" s="336" t="s">
        <v>49</v>
      </c>
      <c r="R55" s="336" t="s">
        <v>50</v>
      </c>
      <c r="S55" s="336" t="s">
        <v>51</v>
      </c>
      <c r="T55" s="345" t="s">
        <v>52</v>
      </c>
      <c r="U55" s="336" t="s">
        <v>53</v>
      </c>
      <c r="V55" s="336" t="s">
        <v>54</v>
      </c>
      <c r="W55" s="336" t="s">
        <v>55</v>
      </c>
      <c r="X55" s="336" t="s">
        <v>56</v>
      </c>
      <c r="Y55" s="336" t="s">
        <v>57</v>
      </c>
      <c r="Z55" s="336" t="s">
        <v>58</v>
      </c>
      <c r="AA55" s="336" t="s">
        <v>59</v>
      </c>
      <c r="AB55" s="336" t="s">
        <v>60</v>
      </c>
      <c r="AC55" s="336" t="s">
        <v>61</v>
      </c>
      <c r="AD55" s="336" t="s">
        <v>62</v>
      </c>
      <c r="AE55" s="336" t="s">
        <v>63</v>
      </c>
      <c r="AF55" s="336" t="s">
        <v>64</v>
      </c>
      <c r="AG55" s="336" t="s">
        <v>65</v>
      </c>
      <c r="AH55" s="336" t="s">
        <v>66</v>
      </c>
      <c r="AI55" s="336" t="s">
        <v>67</v>
      </c>
      <c r="AJ55" s="336" t="s">
        <v>68</v>
      </c>
      <c r="AK55" s="336" t="s">
        <v>69</v>
      </c>
      <c r="AL55" s="336" t="s">
        <v>70</v>
      </c>
      <c r="AM55" s="336" t="s">
        <v>71</v>
      </c>
      <c r="AN55" s="336" t="s">
        <v>72</v>
      </c>
      <c r="AO55" s="336" t="s">
        <v>73</v>
      </c>
      <c r="AP55" s="336" t="s">
        <v>74</v>
      </c>
      <c r="AQ55" s="336" t="s">
        <v>75</v>
      </c>
      <c r="AR55" s="336" t="s">
        <v>76</v>
      </c>
      <c r="AS55" s="336" t="s">
        <v>77</v>
      </c>
      <c r="AT55" s="336" t="s">
        <v>78</v>
      </c>
      <c r="AU55" s="336" t="s">
        <v>79</v>
      </c>
      <c r="AV55" s="336" t="s">
        <v>80</v>
      </c>
      <c r="AW55" s="336" t="s">
        <v>81</v>
      </c>
      <c r="AX55" s="336" t="s">
        <v>82</v>
      </c>
      <c r="AY55" s="336" t="s">
        <v>83</v>
      </c>
      <c r="AZ55" s="336" t="s">
        <v>84</v>
      </c>
      <c r="BA55" s="336" t="s">
        <v>85</v>
      </c>
      <c r="BB55" s="336" t="s">
        <v>86</v>
      </c>
      <c r="BC55" s="336" t="s">
        <v>87</v>
      </c>
      <c r="BD55" s="336" t="s">
        <v>88</v>
      </c>
      <c r="BE55" s="336" t="s">
        <v>89</v>
      </c>
      <c r="BF55" s="336" t="s">
        <v>90</v>
      </c>
      <c r="BG55" s="336" t="s">
        <v>91</v>
      </c>
      <c r="BH55" s="336" t="s">
        <v>92</v>
      </c>
      <c r="BI55" s="336" t="s">
        <v>93</v>
      </c>
      <c r="BJ55" s="336" t="s">
        <v>94</v>
      </c>
      <c r="BK55" s="336" t="s">
        <v>95</v>
      </c>
      <c r="BL55" s="336" t="s">
        <v>96</v>
      </c>
      <c r="BM55" s="336" t="s">
        <v>97</v>
      </c>
      <c r="BN55" s="336" t="s">
        <v>98</v>
      </c>
      <c r="BO55" s="336" t="s">
        <v>99</v>
      </c>
      <c r="BP55" s="336" t="s">
        <v>100</v>
      </c>
      <c r="BQ55" s="336" t="s">
        <v>101</v>
      </c>
      <c r="BR55" s="336" t="s">
        <v>102</v>
      </c>
      <c r="BS55" s="336" t="s">
        <v>103</v>
      </c>
      <c r="BT55" s="336" t="s">
        <v>104</v>
      </c>
      <c r="BU55" s="336" t="s">
        <v>105</v>
      </c>
      <c r="BV55" s="336" t="s">
        <v>106</v>
      </c>
      <c r="BW55" s="336" t="s">
        <v>107</v>
      </c>
      <c r="BX55" s="336" t="s">
        <v>108</v>
      </c>
      <c r="BY55" s="336" t="s">
        <v>109</v>
      </c>
      <c r="BZ55" s="336" t="s">
        <v>110</v>
      </c>
      <c r="CA55" s="336" t="s">
        <v>111</v>
      </c>
      <c r="CB55" s="336" t="s">
        <v>112</v>
      </c>
      <c r="CC55" s="336" t="s">
        <v>113</v>
      </c>
      <c r="CD55" s="336" t="s">
        <v>114</v>
      </c>
      <c r="CE55" s="336" t="s">
        <v>115</v>
      </c>
    </row>
    <row r="56" spans="1:83" x14ac:dyDescent="0.25">
      <c r="A56" s="341" t="s">
        <v>236</v>
      </c>
      <c r="B56" s="334"/>
      <c r="C56" s="335" t="s">
        <v>117</v>
      </c>
      <c r="D56" s="336" t="s">
        <v>118</v>
      </c>
      <c r="E56" s="336" t="s">
        <v>119</v>
      </c>
      <c r="F56" s="336" t="s">
        <v>120</v>
      </c>
      <c r="G56" s="336" t="s">
        <v>121</v>
      </c>
      <c r="H56" s="336" t="s">
        <v>122</v>
      </c>
      <c r="I56" s="336" t="s">
        <v>123</v>
      </c>
      <c r="J56" s="336" t="s">
        <v>124</v>
      </c>
      <c r="K56" s="336" t="s">
        <v>125</v>
      </c>
      <c r="L56" s="336" t="s">
        <v>126</v>
      </c>
      <c r="M56" s="336" t="s">
        <v>127</v>
      </c>
      <c r="N56" s="336" t="s">
        <v>128</v>
      </c>
      <c r="O56" s="336" t="s">
        <v>129</v>
      </c>
      <c r="P56" s="336" t="s">
        <v>130</v>
      </c>
      <c r="Q56" s="336" t="s">
        <v>131</v>
      </c>
      <c r="R56" s="336" t="s">
        <v>132</v>
      </c>
      <c r="S56" s="336" t="s">
        <v>133</v>
      </c>
      <c r="T56" s="336" t="s">
        <v>134</v>
      </c>
      <c r="U56" s="336" t="s">
        <v>135</v>
      </c>
      <c r="V56" s="336" t="s">
        <v>136</v>
      </c>
      <c r="W56" s="336" t="s">
        <v>137</v>
      </c>
      <c r="X56" s="336" t="s">
        <v>138</v>
      </c>
      <c r="Y56" s="336" t="s">
        <v>139</v>
      </c>
      <c r="Z56" s="336" t="s">
        <v>139</v>
      </c>
      <c r="AA56" s="336" t="s">
        <v>140</v>
      </c>
      <c r="AB56" s="336" t="s">
        <v>141</v>
      </c>
      <c r="AC56" s="336" t="s">
        <v>142</v>
      </c>
      <c r="AD56" s="336" t="s">
        <v>143</v>
      </c>
      <c r="AE56" s="336" t="s">
        <v>121</v>
      </c>
      <c r="AF56" s="336" t="s">
        <v>122</v>
      </c>
      <c r="AG56" s="336" t="s">
        <v>144</v>
      </c>
      <c r="AH56" s="336" t="s">
        <v>145</v>
      </c>
      <c r="AI56" s="336" t="s">
        <v>146</v>
      </c>
      <c r="AJ56" s="336" t="s">
        <v>147</v>
      </c>
      <c r="AK56" s="336" t="s">
        <v>148</v>
      </c>
      <c r="AL56" s="336" t="s">
        <v>149</v>
      </c>
      <c r="AM56" s="336" t="s">
        <v>150</v>
      </c>
      <c r="AN56" s="336" t="s">
        <v>136</v>
      </c>
      <c r="AO56" s="336" t="s">
        <v>151</v>
      </c>
      <c r="AP56" s="336" t="s">
        <v>152</v>
      </c>
      <c r="AQ56" s="336" t="s">
        <v>153</v>
      </c>
      <c r="AR56" s="336" t="s">
        <v>154</v>
      </c>
      <c r="AS56" s="336" t="s">
        <v>155</v>
      </c>
      <c r="AT56" s="336" t="s">
        <v>156</v>
      </c>
      <c r="AU56" s="336" t="s">
        <v>157</v>
      </c>
      <c r="AV56" s="336" t="s">
        <v>158</v>
      </c>
      <c r="AW56" s="336" t="s">
        <v>159</v>
      </c>
      <c r="AX56" s="336" t="s">
        <v>160</v>
      </c>
      <c r="AY56" s="336" t="s">
        <v>161</v>
      </c>
      <c r="AZ56" s="336" t="s">
        <v>162</v>
      </c>
      <c r="BA56" s="336" t="s">
        <v>163</v>
      </c>
      <c r="BB56" s="336" t="s">
        <v>164</v>
      </c>
      <c r="BC56" s="336" t="s">
        <v>133</v>
      </c>
      <c r="BD56" s="336" t="s">
        <v>165</v>
      </c>
      <c r="BE56" s="336" t="s">
        <v>166</v>
      </c>
      <c r="BF56" s="336" t="s">
        <v>167</v>
      </c>
      <c r="BG56" s="336" t="s">
        <v>168</v>
      </c>
      <c r="BH56" s="336" t="s">
        <v>169</v>
      </c>
      <c r="BI56" s="336" t="s">
        <v>170</v>
      </c>
      <c r="BJ56" s="336" t="s">
        <v>171</v>
      </c>
      <c r="BK56" s="336" t="s">
        <v>172</v>
      </c>
      <c r="BL56" s="336" t="s">
        <v>173</v>
      </c>
      <c r="BM56" s="336" t="s">
        <v>158</v>
      </c>
      <c r="BN56" s="336" t="s">
        <v>174</v>
      </c>
      <c r="BO56" s="336" t="s">
        <v>175</v>
      </c>
      <c r="BP56" s="336" t="s">
        <v>176</v>
      </c>
      <c r="BQ56" s="336" t="s">
        <v>177</v>
      </c>
      <c r="BR56" s="336" t="s">
        <v>178</v>
      </c>
      <c r="BS56" s="336" t="s">
        <v>179</v>
      </c>
      <c r="BT56" s="336" t="s">
        <v>180</v>
      </c>
      <c r="BU56" s="336" t="s">
        <v>181</v>
      </c>
      <c r="BV56" s="336" t="s">
        <v>181</v>
      </c>
      <c r="BW56" s="336" t="s">
        <v>181</v>
      </c>
      <c r="BX56" s="336" t="s">
        <v>182</v>
      </c>
      <c r="BY56" s="336" t="s">
        <v>183</v>
      </c>
      <c r="BZ56" s="336" t="s">
        <v>184</v>
      </c>
      <c r="CA56" s="336" t="s">
        <v>185</v>
      </c>
      <c r="CB56" s="336" t="s">
        <v>186</v>
      </c>
      <c r="CC56" s="336" t="s">
        <v>158</v>
      </c>
      <c r="CD56" s="336" t="s">
        <v>237</v>
      </c>
      <c r="CE56" s="336" t="s">
        <v>187</v>
      </c>
    </row>
    <row r="57" spans="1:83" x14ac:dyDescent="0.25">
      <c r="A57" s="341" t="s">
        <v>238</v>
      </c>
      <c r="B57" s="334"/>
      <c r="C57" s="335" t="s">
        <v>189</v>
      </c>
      <c r="D57" s="336" t="s">
        <v>189</v>
      </c>
      <c r="E57" s="336" t="s">
        <v>189</v>
      </c>
      <c r="F57" s="336" t="s">
        <v>190</v>
      </c>
      <c r="G57" s="336" t="s">
        <v>191</v>
      </c>
      <c r="H57" s="336" t="s">
        <v>189</v>
      </c>
      <c r="I57" s="336" t="s">
        <v>192</v>
      </c>
      <c r="J57" s="336"/>
      <c r="K57" s="336" t="s">
        <v>183</v>
      </c>
      <c r="L57" s="336" t="s">
        <v>193</v>
      </c>
      <c r="M57" s="336" t="s">
        <v>194</v>
      </c>
      <c r="N57" s="336" t="s">
        <v>195</v>
      </c>
      <c r="O57" s="336" t="s">
        <v>196</v>
      </c>
      <c r="P57" s="336" t="s">
        <v>195</v>
      </c>
      <c r="Q57" s="336" t="s">
        <v>197</v>
      </c>
      <c r="R57" s="336"/>
      <c r="S57" s="336" t="s">
        <v>195</v>
      </c>
      <c r="T57" s="336" t="s">
        <v>198</v>
      </c>
      <c r="U57" s="336"/>
      <c r="V57" s="336" t="s">
        <v>199</v>
      </c>
      <c r="W57" s="336" t="s">
        <v>200</v>
      </c>
      <c r="X57" s="336" t="s">
        <v>201</v>
      </c>
      <c r="Y57" s="336" t="s">
        <v>202</v>
      </c>
      <c r="Z57" s="336" t="s">
        <v>203</v>
      </c>
      <c r="AA57" s="336" t="s">
        <v>204</v>
      </c>
      <c r="AB57" s="336"/>
      <c r="AC57" s="336" t="s">
        <v>198</v>
      </c>
      <c r="AD57" s="336"/>
      <c r="AE57" s="336" t="s">
        <v>198</v>
      </c>
      <c r="AF57" s="336" t="s">
        <v>205</v>
      </c>
      <c r="AG57" s="336" t="s">
        <v>197</v>
      </c>
      <c r="AH57" s="336"/>
      <c r="AI57" s="336" t="s">
        <v>206</v>
      </c>
      <c r="AJ57" s="336"/>
      <c r="AK57" s="336" t="s">
        <v>198</v>
      </c>
      <c r="AL57" s="336" t="s">
        <v>198</v>
      </c>
      <c r="AM57" s="336" t="s">
        <v>198</v>
      </c>
      <c r="AN57" s="336" t="s">
        <v>207</v>
      </c>
      <c r="AO57" s="336" t="s">
        <v>208</v>
      </c>
      <c r="AP57" s="336" t="s">
        <v>147</v>
      </c>
      <c r="AQ57" s="336" t="s">
        <v>209</v>
      </c>
      <c r="AR57" s="336" t="s">
        <v>195</v>
      </c>
      <c r="AS57" s="336"/>
      <c r="AT57" s="336" t="s">
        <v>210</v>
      </c>
      <c r="AU57" s="336" t="s">
        <v>211</v>
      </c>
      <c r="AV57" s="336" t="s">
        <v>212</v>
      </c>
      <c r="AW57" s="336" t="s">
        <v>213</v>
      </c>
      <c r="AX57" s="336" t="s">
        <v>214</v>
      </c>
      <c r="AY57" s="336"/>
      <c r="AZ57" s="336"/>
      <c r="BA57" s="336" t="s">
        <v>215</v>
      </c>
      <c r="BB57" s="336" t="s">
        <v>195</v>
      </c>
      <c r="BC57" s="336" t="s">
        <v>209</v>
      </c>
      <c r="BD57" s="336"/>
      <c r="BE57" s="336"/>
      <c r="BF57" s="336"/>
      <c r="BG57" s="336"/>
      <c r="BH57" s="336" t="s">
        <v>216</v>
      </c>
      <c r="BI57" s="336" t="s">
        <v>195</v>
      </c>
      <c r="BJ57" s="336"/>
      <c r="BK57" s="336" t="s">
        <v>217</v>
      </c>
      <c r="BL57" s="336"/>
      <c r="BM57" s="336" t="s">
        <v>218</v>
      </c>
      <c r="BN57" s="336" t="s">
        <v>219</v>
      </c>
      <c r="BO57" s="336" t="s">
        <v>220</v>
      </c>
      <c r="BP57" s="336" t="s">
        <v>221</v>
      </c>
      <c r="BQ57" s="336" t="s">
        <v>222</v>
      </c>
      <c r="BR57" s="336"/>
      <c r="BS57" s="336" t="s">
        <v>223</v>
      </c>
      <c r="BT57" s="336" t="s">
        <v>195</v>
      </c>
      <c r="BU57" s="336" t="s">
        <v>224</v>
      </c>
      <c r="BV57" s="336" t="s">
        <v>225</v>
      </c>
      <c r="BW57" s="336" t="s">
        <v>226</v>
      </c>
      <c r="BX57" s="336" t="s">
        <v>177</v>
      </c>
      <c r="BY57" s="336" t="s">
        <v>219</v>
      </c>
      <c r="BZ57" s="336" t="s">
        <v>178</v>
      </c>
      <c r="CA57" s="336" t="s">
        <v>227</v>
      </c>
      <c r="CB57" s="336" t="s">
        <v>227</v>
      </c>
      <c r="CC57" s="336" t="s">
        <v>228</v>
      </c>
      <c r="CD57" s="336" t="s">
        <v>239</v>
      </c>
      <c r="CE57" s="336" t="s">
        <v>229</v>
      </c>
    </row>
    <row r="58" spans="1:83" x14ac:dyDescent="0.25">
      <c r="A58" s="341" t="s">
        <v>240</v>
      </c>
      <c r="B58" s="334"/>
      <c r="C58" s="335" t="s">
        <v>241</v>
      </c>
      <c r="D58" s="336" t="s">
        <v>241</v>
      </c>
      <c r="E58" s="336" t="s">
        <v>241</v>
      </c>
      <c r="F58" s="336" t="s">
        <v>241</v>
      </c>
      <c r="G58" s="336" t="s">
        <v>241</v>
      </c>
      <c r="H58" s="336" t="s">
        <v>241</v>
      </c>
      <c r="I58" s="336" t="s">
        <v>241</v>
      </c>
      <c r="J58" s="336" t="s">
        <v>242</v>
      </c>
      <c r="K58" s="336" t="s">
        <v>241</v>
      </c>
      <c r="L58" s="336" t="s">
        <v>241</v>
      </c>
      <c r="M58" s="336" t="s">
        <v>241</v>
      </c>
      <c r="N58" s="336" t="s">
        <v>241</v>
      </c>
      <c r="O58" s="336" t="s">
        <v>243</v>
      </c>
      <c r="P58" s="336" t="s">
        <v>244</v>
      </c>
      <c r="Q58" s="336" t="s">
        <v>245</v>
      </c>
      <c r="R58" s="337" t="s">
        <v>246</v>
      </c>
      <c r="S58" s="346" t="s">
        <v>247</v>
      </c>
      <c r="T58" s="346" t="s">
        <v>247</v>
      </c>
      <c r="U58" s="336" t="s">
        <v>248</v>
      </c>
      <c r="V58" s="336" t="s">
        <v>248</v>
      </c>
      <c r="W58" s="336" t="s">
        <v>249</v>
      </c>
      <c r="X58" s="336" t="s">
        <v>250</v>
      </c>
      <c r="Y58" s="336" t="s">
        <v>251</v>
      </c>
      <c r="Z58" s="336" t="s">
        <v>251</v>
      </c>
      <c r="AA58" s="336" t="s">
        <v>251</v>
      </c>
      <c r="AB58" s="346" t="s">
        <v>247</v>
      </c>
      <c r="AC58" s="336" t="s">
        <v>252</v>
      </c>
      <c r="AD58" s="336" t="s">
        <v>253</v>
      </c>
      <c r="AE58" s="336" t="s">
        <v>252</v>
      </c>
      <c r="AF58" s="336" t="s">
        <v>254</v>
      </c>
      <c r="AG58" s="336" t="s">
        <v>254</v>
      </c>
      <c r="AH58" s="336" t="s">
        <v>255</v>
      </c>
      <c r="AI58" s="336" t="s">
        <v>256</v>
      </c>
      <c r="AJ58" s="336" t="s">
        <v>254</v>
      </c>
      <c r="AK58" s="336" t="s">
        <v>252</v>
      </c>
      <c r="AL58" s="336" t="s">
        <v>252</v>
      </c>
      <c r="AM58" s="336" t="s">
        <v>252</v>
      </c>
      <c r="AN58" s="336" t="s">
        <v>243</v>
      </c>
      <c r="AO58" s="336" t="s">
        <v>253</v>
      </c>
      <c r="AP58" s="336" t="s">
        <v>254</v>
      </c>
      <c r="AQ58" s="336" t="s">
        <v>255</v>
      </c>
      <c r="AR58" s="336" t="s">
        <v>254</v>
      </c>
      <c r="AS58" s="336" t="s">
        <v>252</v>
      </c>
      <c r="AT58" s="336" t="s">
        <v>257</v>
      </c>
      <c r="AU58" s="336" t="s">
        <v>254</v>
      </c>
      <c r="AV58" s="346" t="s">
        <v>247</v>
      </c>
      <c r="AW58" s="346" t="s">
        <v>247</v>
      </c>
      <c r="AX58" s="346" t="s">
        <v>247</v>
      </c>
      <c r="AY58" s="336" t="s">
        <v>258</v>
      </c>
      <c r="AZ58" s="336" t="s">
        <v>258</v>
      </c>
      <c r="BA58" s="346" t="s">
        <v>247</v>
      </c>
      <c r="BB58" s="346" t="s">
        <v>247</v>
      </c>
      <c r="BC58" s="346" t="s">
        <v>247</v>
      </c>
      <c r="BD58" s="346" t="s">
        <v>247</v>
      </c>
      <c r="BE58" s="336" t="s">
        <v>259</v>
      </c>
      <c r="BF58" s="346" t="s">
        <v>247</v>
      </c>
      <c r="BG58" s="346" t="s">
        <v>247</v>
      </c>
      <c r="BH58" s="346" t="s">
        <v>247</v>
      </c>
      <c r="BI58" s="346" t="s">
        <v>247</v>
      </c>
      <c r="BJ58" s="346" t="s">
        <v>247</v>
      </c>
      <c r="BK58" s="346" t="s">
        <v>247</v>
      </c>
      <c r="BL58" s="346" t="s">
        <v>247</v>
      </c>
      <c r="BM58" s="346" t="s">
        <v>247</v>
      </c>
      <c r="BN58" s="346" t="s">
        <v>247</v>
      </c>
      <c r="BO58" s="346" t="s">
        <v>247</v>
      </c>
      <c r="BP58" s="346" t="s">
        <v>247</v>
      </c>
      <c r="BQ58" s="346" t="s">
        <v>247</v>
      </c>
      <c r="BR58" s="346" t="s">
        <v>247</v>
      </c>
      <c r="BS58" s="346" t="s">
        <v>247</v>
      </c>
      <c r="BT58" s="346" t="s">
        <v>247</v>
      </c>
      <c r="BU58" s="346" t="s">
        <v>247</v>
      </c>
      <c r="BV58" s="346" t="s">
        <v>247</v>
      </c>
      <c r="BW58" s="346" t="s">
        <v>247</v>
      </c>
      <c r="BX58" s="346" t="s">
        <v>247</v>
      </c>
      <c r="BY58" s="346" t="s">
        <v>247</v>
      </c>
      <c r="BZ58" s="346" t="s">
        <v>247</v>
      </c>
      <c r="CA58" s="346" t="s">
        <v>247</v>
      </c>
      <c r="CB58" s="346" t="s">
        <v>247</v>
      </c>
      <c r="CC58" s="346" t="s">
        <v>247</v>
      </c>
      <c r="CD58" s="346" t="s">
        <v>247</v>
      </c>
      <c r="CE58" s="346" t="s">
        <v>247</v>
      </c>
    </row>
    <row r="59" spans="1:83" x14ac:dyDescent="0.25">
      <c r="A59" s="342" t="s">
        <v>260</v>
      </c>
      <c r="B59" s="340"/>
      <c r="C59" s="339">
        <v>0</v>
      </c>
      <c r="D59" s="339">
        <v>0</v>
      </c>
      <c r="E59" s="339">
        <v>2392.8916666666673</v>
      </c>
      <c r="F59" s="339">
        <v>0</v>
      </c>
      <c r="G59" s="339">
        <v>0</v>
      </c>
      <c r="H59" s="339">
        <v>0</v>
      </c>
      <c r="I59" s="339">
        <v>0</v>
      </c>
      <c r="J59" s="339">
        <v>0</v>
      </c>
      <c r="K59" s="339">
        <v>0</v>
      </c>
      <c r="L59" s="339">
        <v>0</v>
      </c>
      <c r="M59" s="339">
        <v>0</v>
      </c>
      <c r="N59" s="339">
        <v>0</v>
      </c>
      <c r="O59" s="339">
        <v>0</v>
      </c>
      <c r="P59" s="347">
        <v>654845</v>
      </c>
      <c r="Q59" s="347">
        <v>665993</v>
      </c>
      <c r="R59" s="347">
        <v>685059</v>
      </c>
      <c r="S59" s="348">
        <v>0</v>
      </c>
      <c r="T59" s="348">
        <v>0</v>
      </c>
      <c r="U59" s="349">
        <v>0</v>
      </c>
      <c r="V59" s="347">
        <v>0</v>
      </c>
      <c r="W59" s="347">
        <v>0</v>
      </c>
      <c r="X59" s="347">
        <v>0</v>
      </c>
      <c r="Y59" s="347">
        <v>0</v>
      </c>
      <c r="Z59" s="347">
        <v>0</v>
      </c>
      <c r="AA59" s="347">
        <v>0</v>
      </c>
      <c r="AB59" s="348">
        <v>0</v>
      </c>
      <c r="AC59" s="347">
        <v>0</v>
      </c>
      <c r="AD59" s="347">
        <v>0</v>
      </c>
      <c r="AE59" s="347">
        <v>0</v>
      </c>
      <c r="AF59" s="347">
        <v>0</v>
      </c>
      <c r="AG59" s="347">
        <v>47992.583333333336</v>
      </c>
      <c r="AH59" s="347">
        <v>0</v>
      </c>
      <c r="AI59" s="347">
        <v>0</v>
      </c>
      <c r="AJ59" s="347">
        <v>0</v>
      </c>
      <c r="AK59" s="347">
        <v>0</v>
      </c>
      <c r="AL59" s="347">
        <v>0</v>
      </c>
      <c r="AM59" s="347">
        <v>0</v>
      </c>
      <c r="AN59" s="347">
        <v>0</v>
      </c>
      <c r="AO59" s="347">
        <v>4132.583333333333</v>
      </c>
      <c r="AP59" s="347">
        <v>0</v>
      </c>
      <c r="AQ59" s="347">
        <v>0</v>
      </c>
      <c r="AR59" s="347">
        <v>0</v>
      </c>
      <c r="AS59" s="347">
        <v>0</v>
      </c>
      <c r="AT59" s="347">
        <v>0</v>
      </c>
      <c r="AU59" s="347">
        <v>0</v>
      </c>
      <c r="AV59" s="348">
        <v>0</v>
      </c>
      <c r="AW59" s="348">
        <v>0</v>
      </c>
      <c r="AX59" s="348">
        <v>0</v>
      </c>
      <c r="AY59" s="347">
        <v>9526</v>
      </c>
      <c r="AZ59" s="347">
        <v>0</v>
      </c>
      <c r="BA59" s="348">
        <v>0</v>
      </c>
      <c r="BB59" s="348">
        <v>0</v>
      </c>
      <c r="BC59" s="348">
        <v>0</v>
      </c>
      <c r="BD59" s="348">
        <v>0</v>
      </c>
      <c r="BE59" s="347">
        <v>200711</v>
      </c>
      <c r="BF59" s="348">
        <v>0</v>
      </c>
      <c r="BG59" s="348">
        <v>0</v>
      </c>
      <c r="BH59" s="348">
        <v>0</v>
      </c>
      <c r="BI59" s="348">
        <v>0</v>
      </c>
      <c r="BJ59" s="348">
        <v>0</v>
      </c>
      <c r="BK59" s="348">
        <v>0</v>
      </c>
      <c r="BL59" s="348">
        <v>0</v>
      </c>
      <c r="BM59" s="348">
        <v>0</v>
      </c>
      <c r="BN59" s="348">
        <v>0</v>
      </c>
      <c r="BO59" s="348">
        <v>0</v>
      </c>
      <c r="BP59" s="348">
        <v>0</v>
      </c>
      <c r="BQ59" s="348">
        <v>0</v>
      </c>
      <c r="BR59" s="348">
        <v>0</v>
      </c>
      <c r="BS59" s="348">
        <v>0</v>
      </c>
      <c r="BT59" s="348">
        <v>0</v>
      </c>
      <c r="BU59" s="348">
        <v>0</v>
      </c>
      <c r="BV59" s="348">
        <v>0</v>
      </c>
      <c r="BW59" s="348">
        <v>0</v>
      </c>
      <c r="BX59" s="348">
        <v>0</v>
      </c>
      <c r="BY59" s="348">
        <v>0</v>
      </c>
      <c r="BZ59" s="348">
        <v>0</v>
      </c>
      <c r="CA59" s="348">
        <v>0</v>
      </c>
      <c r="CB59" s="348">
        <v>0</v>
      </c>
      <c r="CC59" s="348">
        <v>0</v>
      </c>
      <c r="CD59" s="350">
        <v>0</v>
      </c>
      <c r="CE59" s="340">
        <v>2022</v>
      </c>
    </row>
    <row r="60" spans="1:83" s="201" customFormat="1" ht="15.75" customHeight="1" x14ac:dyDescent="0.25">
      <c r="A60" s="351" t="s">
        <v>261</v>
      </c>
      <c r="B60" s="352"/>
      <c r="C60" s="353">
        <v>0</v>
      </c>
      <c r="D60" s="353">
        <v>0</v>
      </c>
      <c r="E60" s="353">
        <v>26.57835</v>
      </c>
      <c r="F60" s="353">
        <v>0</v>
      </c>
      <c r="G60" s="353">
        <v>0</v>
      </c>
      <c r="H60" s="353">
        <v>0</v>
      </c>
      <c r="I60" s="353">
        <v>0</v>
      </c>
      <c r="J60" s="353">
        <v>0</v>
      </c>
      <c r="K60" s="353">
        <v>0</v>
      </c>
      <c r="L60" s="353">
        <v>0</v>
      </c>
      <c r="M60" s="353">
        <v>0</v>
      </c>
      <c r="N60" s="353">
        <v>0</v>
      </c>
      <c r="O60" s="353">
        <v>0</v>
      </c>
      <c r="P60" s="354">
        <v>40.504999999999995</v>
      </c>
      <c r="Q60" s="354">
        <v>27.372500000000002</v>
      </c>
      <c r="R60" s="354">
        <v>21.9025</v>
      </c>
      <c r="S60" s="355">
        <v>17.455840000000002</v>
      </c>
      <c r="T60" s="355">
        <v>0</v>
      </c>
      <c r="U60" s="356">
        <v>0</v>
      </c>
      <c r="V60" s="354">
        <v>0</v>
      </c>
      <c r="W60" s="354">
        <v>0</v>
      </c>
      <c r="X60" s="354">
        <v>0</v>
      </c>
      <c r="Y60" s="354">
        <v>17.162509999999997</v>
      </c>
      <c r="Z60" s="354">
        <v>17.449170000000002</v>
      </c>
      <c r="AA60" s="354">
        <v>0</v>
      </c>
      <c r="AB60" s="355">
        <v>0</v>
      </c>
      <c r="AC60" s="354">
        <v>4.6283399999999997</v>
      </c>
      <c r="AD60" s="354">
        <v>0</v>
      </c>
      <c r="AE60" s="354">
        <v>0</v>
      </c>
      <c r="AF60" s="354">
        <v>0</v>
      </c>
      <c r="AG60" s="354">
        <v>45.734999999999999</v>
      </c>
      <c r="AH60" s="354">
        <v>0</v>
      </c>
      <c r="AI60" s="354">
        <v>0</v>
      </c>
      <c r="AJ60" s="354">
        <v>0</v>
      </c>
      <c r="AK60" s="354">
        <v>0</v>
      </c>
      <c r="AL60" s="354">
        <v>0</v>
      </c>
      <c r="AM60" s="354">
        <v>0</v>
      </c>
      <c r="AN60" s="354">
        <v>0</v>
      </c>
      <c r="AO60" s="354">
        <v>0</v>
      </c>
      <c r="AP60" s="354">
        <v>0</v>
      </c>
      <c r="AQ60" s="354">
        <v>0</v>
      </c>
      <c r="AR60" s="354">
        <v>0</v>
      </c>
      <c r="AS60" s="354">
        <v>0</v>
      </c>
      <c r="AT60" s="354">
        <v>0</v>
      </c>
      <c r="AU60" s="354">
        <v>0</v>
      </c>
      <c r="AV60" s="355">
        <v>0</v>
      </c>
      <c r="AW60" s="355">
        <v>0</v>
      </c>
      <c r="AX60" s="355">
        <v>0</v>
      </c>
      <c r="AY60" s="354">
        <v>7.47166</v>
      </c>
      <c r="AZ60" s="354">
        <v>0</v>
      </c>
      <c r="BA60" s="355">
        <v>0</v>
      </c>
      <c r="BB60" s="355">
        <v>0</v>
      </c>
      <c r="BC60" s="355">
        <v>0</v>
      </c>
      <c r="BD60" s="355">
        <v>0</v>
      </c>
      <c r="BE60" s="354">
        <v>0</v>
      </c>
      <c r="BF60" s="355">
        <v>0</v>
      </c>
      <c r="BG60" s="355">
        <v>0</v>
      </c>
      <c r="BH60" s="355">
        <v>0</v>
      </c>
      <c r="BI60" s="355">
        <v>0</v>
      </c>
      <c r="BJ60" s="355">
        <v>0</v>
      </c>
      <c r="BK60" s="355">
        <v>0</v>
      </c>
      <c r="BL60" s="355">
        <v>0</v>
      </c>
      <c r="BM60" s="355">
        <v>0</v>
      </c>
      <c r="BN60" s="355">
        <v>1.1683300000000001</v>
      </c>
      <c r="BO60" s="355">
        <v>0</v>
      </c>
      <c r="BP60" s="355">
        <v>0</v>
      </c>
      <c r="BQ60" s="355">
        <v>0</v>
      </c>
      <c r="BR60" s="355">
        <v>0</v>
      </c>
      <c r="BS60" s="355">
        <v>0</v>
      </c>
      <c r="BT60" s="355">
        <v>0</v>
      </c>
      <c r="BU60" s="355">
        <v>0</v>
      </c>
      <c r="BV60" s="355">
        <v>0</v>
      </c>
      <c r="BW60" s="355">
        <v>0</v>
      </c>
      <c r="BX60" s="355">
        <v>0</v>
      </c>
      <c r="BY60" s="355">
        <v>0</v>
      </c>
      <c r="BZ60" s="355">
        <v>0</v>
      </c>
      <c r="CA60" s="355">
        <v>0</v>
      </c>
      <c r="CB60" s="355">
        <v>0</v>
      </c>
      <c r="CC60" s="355">
        <v>0</v>
      </c>
      <c r="CD60" s="357" t="s">
        <v>247</v>
      </c>
      <c r="CE60" s="358">
        <v>227.42920000000001</v>
      </c>
    </row>
    <row r="61" spans="1:83" x14ac:dyDescent="0.25">
      <c r="A61" s="342" t="s">
        <v>262</v>
      </c>
      <c r="B61" s="334"/>
      <c r="C61" s="339">
        <v>0</v>
      </c>
      <c r="D61" s="339">
        <v>0</v>
      </c>
      <c r="E61" s="339">
        <v>2449875.7499999995</v>
      </c>
      <c r="F61" s="339">
        <v>0</v>
      </c>
      <c r="G61" s="339">
        <v>0</v>
      </c>
      <c r="H61" s="339">
        <v>0</v>
      </c>
      <c r="I61" s="339">
        <v>0</v>
      </c>
      <c r="J61" s="339">
        <v>0</v>
      </c>
      <c r="K61" s="339">
        <v>0</v>
      </c>
      <c r="L61" s="339">
        <v>0</v>
      </c>
      <c r="M61" s="339">
        <v>0</v>
      </c>
      <c r="N61" s="339">
        <v>0</v>
      </c>
      <c r="O61" s="339">
        <v>0</v>
      </c>
      <c r="P61" s="347">
        <v>2680995.5499999998</v>
      </c>
      <c r="Q61" s="347">
        <v>2135025.98</v>
      </c>
      <c r="R61" s="347">
        <v>4633347.05</v>
      </c>
      <c r="S61" s="359">
        <v>824275.48</v>
      </c>
      <c r="T61" s="359">
        <v>0</v>
      </c>
      <c r="U61" s="349">
        <v>0</v>
      </c>
      <c r="V61" s="347">
        <v>0</v>
      </c>
      <c r="W61" s="347">
        <v>0</v>
      </c>
      <c r="X61" s="347">
        <v>0</v>
      </c>
      <c r="Y61" s="347">
        <v>1235619.3299999998</v>
      </c>
      <c r="Z61" s="347">
        <v>2201783.5699999998</v>
      </c>
      <c r="AA61" s="347">
        <v>0</v>
      </c>
      <c r="AB61" s="360">
        <v>1307.7</v>
      </c>
      <c r="AC61" s="347">
        <v>565826.10999999987</v>
      </c>
      <c r="AD61" s="347">
        <v>0</v>
      </c>
      <c r="AE61" s="347">
        <v>0</v>
      </c>
      <c r="AF61" s="347">
        <v>0</v>
      </c>
      <c r="AG61" s="347">
        <v>2926787.7600000002</v>
      </c>
      <c r="AH61" s="347">
        <v>0</v>
      </c>
      <c r="AI61" s="347">
        <v>0</v>
      </c>
      <c r="AJ61" s="347">
        <v>0</v>
      </c>
      <c r="AK61" s="347">
        <v>0</v>
      </c>
      <c r="AL61" s="347">
        <v>0</v>
      </c>
      <c r="AM61" s="347">
        <v>0</v>
      </c>
      <c r="AN61" s="347">
        <v>0</v>
      </c>
      <c r="AO61" s="347">
        <v>0</v>
      </c>
      <c r="AP61" s="347">
        <v>0</v>
      </c>
      <c r="AQ61" s="347">
        <v>0</v>
      </c>
      <c r="AR61" s="347">
        <v>0</v>
      </c>
      <c r="AS61" s="347">
        <v>0</v>
      </c>
      <c r="AT61" s="347">
        <v>0</v>
      </c>
      <c r="AU61" s="347">
        <v>0</v>
      </c>
      <c r="AV61" s="359">
        <v>0</v>
      </c>
      <c r="AW61" s="359">
        <v>0</v>
      </c>
      <c r="AX61" s="359">
        <v>0</v>
      </c>
      <c r="AY61" s="347">
        <v>500498.61</v>
      </c>
      <c r="AZ61" s="347">
        <v>0</v>
      </c>
      <c r="BA61" s="359">
        <v>0</v>
      </c>
      <c r="BB61" s="359">
        <v>0</v>
      </c>
      <c r="BC61" s="359">
        <v>0</v>
      </c>
      <c r="BD61" s="359">
        <v>0</v>
      </c>
      <c r="BE61" s="347">
        <v>0</v>
      </c>
      <c r="BF61" s="359">
        <v>0</v>
      </c>
      <c r="BG61" s="359">
        <v>0</v>
      </c>
      <c r="BH61" s="359">
        <v>0</v>
      </c>
      <c r="BI61" s="359">
        <v>0</v>
      </c>
      <c r="BJ61" s="359">
        <v>0</v>
      </c>
      <c r="BK61" s="359">
        <v>0</v>
      </c>
      <c r="BL61" s="359">
        <v>0</v>
      </c>
      <c r="BM61" s="359">
        <v>0</v>
      </c>
      <c r="BN61" s="359">
        <v>148275.63</v>
      </c>
      <c r="BO61" s="359">
        <v>0</v>
      </c>
      <c r="BP61" s="359">
        <v>0</v>
      </c>
      <c r="BQ61" s="359">
        <v>0</v>
      </c>
      <c r="BR61" s="359">
        <v>0</v>
      </c>
      <c r="BS61" s="359">
        <v>0</v>
      </c>
      <c r="BT61" s="359">
        <v>0</v>
      </c>
      <c r="BU61" s="359">
        <v>0</v>
      </c>
      <c r="BV61" s="359">
        <v>0</v>
      </c>
      <c r="BW61" s="359">
        <v>0</v>
      </c>
      <c r="BX61" s="359">
        <v>0</v>
      </c>
      <c r="BY61" s="359">
        <v>0</v>
      </c>
      <c r="BZ61" s="359">
        <v>0</v>
      </c>
      <c r="CA61" s="359">
        <v>0</v>
      </c>
      <c r="CB61" s="359">
        <v>0</v>
      </c>
      <c r="CC61" s="359">
        <v>0</v>
      </c>
      <c r="CD61" s="346" t="s">
        <v>247</v>
      </c>
      <c r="CE61" s="340">
        <v>20303618.519999996</v>
      </c>
    </row>
    <row r="62" spans="1:83" x14ac:dyDescent="0.25">
      <c r="A62" s="342" t="s">
        <v>10</v>
      </c>
      <c r="B62" s="334"/>
      <c r="C62" s="340">
        <v>0</v>
      </c>
      <c r="D62" s="340">
        <v>0</v>
      </c>
      <c r="E62" s="340">
        <v>969662</v>
      </c>
      <c r="F62" s="340">
        <v>0</v>
      </c>
      <c r="G62" s="340">
        <v>0</v>
      </c>
      <c r="H62" s="340">
        <v>0</v>
      </c>
      <c r="I62" s="340">
        <v>0</v>
      </c>
      <c r="J62" s="340">
        <v>0</v>
      </c>
      <c r="K62" s="340">
        <v>0</v>
      </c>
      <c r="L62" s="340">
        <v>0</v>
      </c>
      <c r="M62" s="340">
        <v>0</v>
      </c>
      <c r="N62" s="340">
        <v>0</v>
      </c>
      <c r="O62" s="340">
        <v>0</v>
      </c>
      <c r="P62" s="340">
        <v>1060872</v>
      </c>
      <c r="Q62" s="340">
        <v>832841</v>
      </c>
      <c r="R62" s="340">
        <v>1893759</v>
      </c>
      <c r="S62" s="340">
        <v>307546</v>
      </c>
      <c r="T62" s="340">
        <v>0</v>
      </c>
      <c r="U62" s="340">
        <v>0</v>
      </c>
      <c r="V62" s="340">
        <v>0</v>
      </c>
      <c r="W62" s="340">
        <v>0</v>
      </c>
      <c r="X62" s="340">
        <v>0</v>
      </c>
      <c r="Y62" s="340">
        <v>505245</v>
      </c>
      <c r="Z62" s="340">
        <v>905946</v>
      </c>
      <c r="AA62" s="340">
        <v>0</v>
      </c>
      <c r="AB62" s="340">
        <v>553</v>
      </c>
      <c r="AC62" s="340">
        <v>234943</v>
      </c>
      <c r="AD62" s="340">
        <v>0</v>
      </c>
      <c r="AE62" s="340">
        <v>0</v>
      </c>
      <c r="AF62" s="340">
        <v>0</v>
      </c>
      <c r="AG62" s="340">
        <v>1080720</v>
      </c>
      <c r="AH62" s="340">
        <v>0</v>
      </c>
      <c r="AI62" s="340">
        <v>0</v>
      </c>
      <c r="AJ62" s="340">
        <v>0</v>
      </c>
      <c r="AK62" s="340">
        <v>0</v>
      </c>
      <c r="AL62" s="340">
        <v>0</v>
      </c>
      <c r="AM62" s="340">
        <v>0</v>
      </c>
      <c r="AN62" s="340">
        <v>0</v>
      </c>
      <c r="AO62" s="340">
        <v>0</v>
      </c>
      <c r="AP62" s="340">
        <v>0</v>
      </c>
      <c r="AQ62" s="340">
        <v>0</v>
      </c>
      <c r="AR62" s="340">
        <v>0</v>
      </c>
      <c r="AS62" s="340">
        <v>0</v>
      </c>
      <c r="AT62" s="340">
        <v>0</v>
      </c>
      <c r="AU62" s="340">
        <v>0</v>
      </c>
      <c r="AV62" s="340">
        <v>0</v>
      </c>
      <c r="AW62" s="340">
        <v>0</v>
      </c>
      <c r="AX62" s="340">
        <v>0</v>
      </c>
      <c r="AY62" s="340">
        <v>204432</v>
      </c>
      <c r="AZ62" s="340">
        <v>0</v>
      </c>
      <c r="BA62" s="340">
        <v>0</v>
      </c>
      <c r="BB62" s="340">
        <v>0</v>
      </c>
      <c r="BC62" s="340">
        <v>0</v>
      </c>
      <c r="BD62" s="340">
        <v>0</v>
      </c>
      <c r="BE62" s="340">
        <v>0</v>
      </c>
      <c r="BF62" s="340">
        <v>0</v>
      </c>
      <c r="BG62" s="340">
        <v>0</v>
      </c>
      <c r="BH62" s="340">
        <v>0</v>
      </c>
      <c r="BI62" s="340">
        <v>0</v>
      </c>
      <c r="BJ62" s="340">
        <v>0</v>
      </c>
      <c r="BK62" s="340">
        <v>0</v>
      </c>
      <c r="BL62" s="340">
        <v>0</v>
      </c>
      <c r="BM62" s="340">
        <v>0</v>
      </c>
      <c r="BN62" s="340">
        <v>60338</v>
      </c>
      <c r="BO62" s="340">
        <v>0</v>
      </c>
      <c r="BP62" s="340">
        <v>0</v>
      </c>
      <c r="BQ62" s="340">
        <v>0</v>
      </c>
      <c r="BR62" s="340">
        <v>0</v>
      </c>
      <c r="BS62" s="340">
        <v>0</v>
      </c>
      <c r="BT62" s="340">
        <v>0</v>
      </c>
      <c r="BU62" s="340">
        <v>0</v>
      </c>
      <c r="BV62" s="340">
        <v>0</v>
      </c>
      <c r="BW62" s="340">
        <v>0</v>
      </c>
      <c r="BX62" s="340">
        <v>0</v>
      </c>
      <c r="BY62" s="340">
        <v>0</v>
      </c>
      <c r="BZ62" s="340">
        <v>0</v>
      </c>
      <c r="CA62" s="340">
        <v>0</v>
      </c>
      <c r="CB62" s="340">
        <v>0</v>
      </c>
      <c r="CC62" s="340">
        <v>0</v>
      </c>
      <c r="CD62" s="346" t="s">
        <v>247</v>
      </c>
      <c r="CE62" s="340">
        <v>8056857</v>
      </c>
    </row>
    <row r="63" spans="1:83" x14ac:dyDescent="0.25">
      <c r="A63" s="342" t="s">
        <v>263</v>
      </c>
      <c r="B63" s="334"/>
      <c r="C63" s="339">
        <v>0</v>
      </c>
      <c r="D63" s="339">
        <v>0</v>
      </c>
      <c r="E63" s="339">
        <v>0</v>
      </c>
      <c r="F63" s="339">
        <v>0</v>
      </c>
      <c r="G63" s="339">
        <v>0</v>
      </c>
      <c r="H63" s="339">
        <v>0</v>
      </c>
      <c r="I63" s="339">
        <v>0</v>
      </c>
      <c r="J63" s="339">
        <v>0</v>
      </c>
      <c r="K63" s="339">
        <v>0</v>
      </c>
      <c r="L63" s="339">
        <v>0</v>
      </c>
      <c r="M63" s="339">
        <v>0</v>
      </c>
      <c r="N63" s="339">
        <v>0</v>
      </c>
      <c r="O63" s="339">
        <v>0</v>
      </c>
      <c r="P63" s="347">
        <v>21283.33</v>
      </c>
      <c r="Q63" s="347">
        <v>0</v>
      </c>
      <c r="R63" s="347">
        <v>0</v>
      </c>
      <c r="S63" s="359">
        <v>14280</v>
      </c>
      <c r="T63" s="359">
        <v>0</v>
      </c>
      <c r="U63" s="349">
        <v>0</v>
      </c>
      <c r="V63" s="347">
        <v>0</v>
      </c>
      <c r="W63" s="347">
        <v>0</v>
      </c>
      <c r="X63" s="347">
        <v>0</v>
      </c>
      <c r="Y63" s="347">
        <v>9680</v>
      </c>
      <c r="Z63" s="347">
        <v>834200</v>
      </c>
      <c r="AA63" s="347">
        <v>0</v>
      </c>
      <c r="AB63" s="360">
        <v>0</v>
      </c>
      <c r="AC63" s="347">
        <v>32400</v>
      </c>
      <c r="AD63" s="347">
        <v>0</v>
      </c>
      <c r="AE63" s="347">
        <v>0</v>
      </c>
      <c r="AF63" s="347">
        <v>0</v>
      </c>
      <c r="AG63" s="347">
        <v>395</v>
      </c>
      <c r="AH63" s="347">
        <v>0</v>
      </c>
      <c r="AI63" s="347">
        <v>0</v>
      </c>
      <c r="AJ63" s="347">
        <v>0</v>
      </c>
      <c r="AK63" s="347">
        <v>0</v>
      </c>
      <c r="AL63" s="347">
        <v>0</v>
      </c>
      <c r="AM63" s="347">
        <v>0</v>
      </c>
      <c r="AN63" s="347">
        <v>0</v>
      </c>
      <c r="AO63" s="347">
        <v>0</v>
      </c>
      <c r="AP63" s="347">
        <v>0</v>
      </c>
      <c r="AQ63" s="347">
        <v>0</v>
      </c>
      <c r="AR63" s="347">
        <v>0</v>
      </c>
      <c r="AS63" s="347">
        <v>0</v>
      </c>
      <c r="AT63" s="347">
        <v>0</v>
      </c>
      <c r="AU63" s="347">
        <v>0</v>
      </c>
      <c r="AV63" s="359">
        <v>0</v>
      </c>
      <c r="AW63" s="359">
        <v>0</v>
      </c>
      <c r="AX63" s="359">
        <v>0</v>
      </c>
      <c r="AY63" s="347">
        <v>0</v>
      </c>
      <c r="AZ63" s="347">
        <v>0</v>
      </c>
      <c r="BA63" s="359">
        <v>0</v>
      </c>
      <c r="BB63" s="359">
        <v>0</v>
      </c>
      <c r="BC63" s="359">
        <v>0</v>
      </c>
      <c r="BD63" s="359">
        <v>0</v>
      </c>
      <c r="BE63" s="347">
        <v>0</v>
      </c>
      <c r="BF63" s="359">
        <v>0</v>
      </c>
      <c r="BG63" s="359">
        <v>0</v>
      </c>
      <c r="BH63" s="359">
        <v>0</v>
      </c>
      <c r="BI63" s="359">
        <v>0</v>
      </c>
      <c r="BJ63" s="359">
        <v>0</v>
      </c>
      <c r="BK63" s="359">
        <v>0</v>
      </c>
      <c r="BL63" s="359">
        <v>0</v>
      </c>
      <c r="BM63" s="359">
        <v>0</v>
      </c>
      <c r="BN63" s="359">
        <v>0</v>
      </c>
      <c r="BO63" s="359">
        <v>0</v>
      </c>
      <c r="BP63" s="359">
        <v>0</v>
      </c>
      <c r="BQ63" s="359">
        <v>0</v>
      </c>
      <c r="BR63" s="359">
        <v>0</v>
      </c>
      <c r="BS63" s="359">
        <v>0</v>
      </c>
      <c r="BT63" s="359">
        <v>0</v>
      </c>
      <c r="BU63" s="359">
        <v>0</v>
      </c>
      <c r="BV63" s="359">
        <v>0</v>
      </c>
      <c r="BW63" s="359">
        <v>0</v>
      </c>
      <c r="BX63" s="359">
        <v>0</v>
      </c>
      <c r="BY63" s="359">
        <v>0</v>
      </c>
      <c r="BZ63" s="359">
        <v>0</v>
      </c>
      <c r="CA63" s="359">
        <v>0</v>
      </c>
      <c r="CB63" s="359">
        <v>0</v>
      </c>
      <c r="CC63" s="359">
        <v>0</v>
      </c>
      <c r="CD63" s="346" t="s">
        <v>247</v>
      </c>
      <c r="CE63" s="340">
        <v>912238.33</v>
      </c>
    </row>
    <row r="64" spans="1:83" x14ac:dyDescent="0.25">
      <c r="A64" s="342" t="s">
        <v>264</v>
      </c>
      <c r="B64" s="334"/>
      <c r="C64" s="339">
        <v>0</v>
      </c>
      <c r="D64" s="339">
        <v>0</v>
      </c>
      <c r="E64" s="339">
        <v>149232.72999999998</v>
      </c>
      <c r="F64" s="339">
        <v>0</v>
      </c>
      <c r="G64" s="339">
        <v>0</v>
      </c>
      <c r="H64" s="339">
        <v>0</v>
      </c>
      <c r="I64" s="339">
        <v>0</v>
      </c>
      <c r="J64" s="339">
        <v>0</v>
      </c>
      <c r="K64" s="339">
        <v>0</v>
      </c>
      <c r="L64" s="339">
        <v>0</v>
      </c>
      <c r="M64" s="339">
        <v>0</v>
      </c>
      <c r="N64" s="339">
        <v>0</v>
      </c>
      <c r="O64" s="339">
        <v>0</v>
      </c>
      <c r="P64" s="347">
        <v>12510376.26</v>
      </c>
      <c r="Q64" s="347">
        <v>305713.65999999997</v>
      </c>
      <c r="R64" s="347">
        <v>548217.90000000014</v>
      </c>
      <c r="S64" s="359">
        <v>372090.01000000013</v>
      </c>
      <c r="T64" s="359">
        <v>0</v>
      </c>
      <c r="U64" s="349">
        <v>0</v>
      </c>
      <c r="V64" s="347">
        <v>0</v>
      </c>
      <c r="W64" s="347">
        <v>0</v>
      </c>
      <c r="X64" s="347">
        <v>0</v>
      </c>
      <c r="Y64" s="347">
        <v>641444.36</v>
      </c>
      <c r="Z64" s="347">
        <v>125991.09999999998</v>
      </c>
      <c r="AA64" s="347">
        <v>0</v>
      </c>
      <c r="AB64" s="360">
        <v>11180.740000000002</v>
      </c>
      <c r="AC64" s="347">
        <v>56147.83</v>
      </c>
      <c r="AD64" s="347">
        <v>0</v>
      </c>
      <c r="AE64" s="347">
        <v>0</v>
      </c>
      <c r="AF64" s="347">
        <v>0</v>
      </c>
      <c r="AG64" s="347">
        <v>7693126.2200000016</v>
      </c>
      <c r="AH64" s="347">
        <v>0</v>
      </c>
      <c r="AI64" s="347">
        <v>0</v>
      </c>
      <c r="AJ64" s="347">
        <v>0</v>
      </c>
      <c r="AK64" s="347">
        <v>0</v>
      </c>
      <c r="AL64" s="347">
        <v>0</v>
      </c>
      <c r="AM64" s="347">
        <v>0</v>
      </c>
      <c r="AN64" s="347">
        <v>0</v>
      </c>
      <c r="AO64" s="347">
        <v>0</v>
      </c>
      <c r="AP64" s="347">
        <v>0</v>
      </c>
      <c r="AQ64" s="347">
        <v>0</v>
      </c>
      <c r="AR64" s="347">
        <v>0</v>
      </c>
      <c r="AS64" s="347">
        <v>0</v>
      </c>
      <c r="AT64" s="347">
        <v>0</v>
      </c>
      <c r="AU64" s="347">
        <v>0</v>
      </c>
      <c r="AV64" s="359">
        <v>0</v>
      </c>
      <c r="AW64" s="359">
        <v>0</v>
      </c>
      <c r="AX64" s="359">
        <v>0</v>
      </c>
      <c r="AY64" s="347">
        <v>76334.47</v>
      </c>
      <c r="AZ64" s="347">
        <v>0</v>
      </c>
      <c r="BA64" s="359">
        <v>0</v>
      </c>
      <c r="BB64" s="359">
        <v>0</v>
      </c>
      <c r="BC64" s="359">
        <v>0</v>
      </c>
      <c r="BD64" s="359">
        <v>0</v>
      </c>
      <c r="BE64" s="347">
        <v>0</v>
      </c>
      <c r="BF64" s="359">
        <v>0</v>
      </c>
      <c r="BG64" s="359">
        <v>0</v>
      </c>
      <c r="BH64" s="359">
        <v>0</v>
      </c>
      <c r="BI64" s="359">
        <v>0</v>
      </c>
      <c r="BJ64" s="359">
        <v>0</v>
      </c>
      <c r="BK64" s="359">
        <v>0</v>
      </c>
      <c r="BL64" s="359">
        <v>0</v>
      </c>
      <c r="BM64" s="359">
        <v>0</v>
      </c>
      <c r="BN64" s="359">
        <v>841.68000000000006</v>
      </c>
      <c r="BO64" s="359">
        <v>0</v>
      </c>
      <c r="BP64" s="359">
        <v>0</v>
      </c>
      <c r="BQ64" s="359">
        <v>0</v>
      </c>
      <c r="BR64" s="359">
        <v>0</v>
      </c>
      <c r="BS64" s="359">
        <v>0</v>
      </c>
      <c r="BT64" s="359">
        <v>0</v>
      </c>
      <c r="BU64" s="359">
        <v>0</v>
      </c>
      <c r="BV64" s="359">
        <v>0</v>
      </c>
      <c r="BW64" s="359">
        <v>0</v>
      </c>
      <c r="BX64" s="359">
        <v>0</v>
      </c>
      <c r="BY64" s="359">
        <v>0</v>
      </c>
      <c r="BZ64" s="359">
        <v>0</v>
      </c>
      <c r="CA64" s="359">
        <v>0</v>
      </c>
      <c r="CB64" s="359">
        <v>0</v>
      </c>
      <c r="CC64" s="359">
        <v>0</v>
      </c>
      <c r="CD64" s="346" t="s">
        <v>247</v>
      </c>
      <c r="CE64" s="340">
        <v>22490696.960000001</v>
      </c>
    </row>
    <row r="65" spans="1:83" x14ac:dyDescent="0.25">
      <c r="A65" s="342" t="s">
        <v>265</v>
      </c>
      <c r="B65" s="334"/>
      <c r="C65" s="339">
        <v>0</v>
      </c>
      <c r="D65" s="339">
        <v>0</v>
      </c>
      <c r="E65" s="339">
        <v>0</v>
      </c>
      <c r="F65" s="339">
        <v>0</v>
      </c>
      <c r="G65" s="339">
        <v>0</v>
      </c>
      <c r="H65" s="339">
        <v>0</v>
      </c>
      <c r="I65" s="339">
        <v>0</v>
      </c>
      <c r="J65" s="339">
        <v>0</v>
      </c>
      <c r="K65" s="339">
        <v>0</v>
      </c>
      <c r="L65" s="339">
        <v>0</v>
      </c>
      <c r="M65" s="339">
        <v>0</v>
      </c>
      <c r="N65" s="339">
        <v>0</v>
      </c>
      <c r="O65" s="339">
        <v>0</v>
      </c>
      <c r="P65" s="347">
        <v>0</v>
      </c>
      <c r="Q65" s="347">
        <v>0</v>
      </c>
      <c r="R65" s="347">
        <v>0</v>
      </c>
      <c r="S65" s="359">
        <v>0</v>
      </c>
      <c r="T65" s="359">
        <v>0</v>
      </c>
      <c r="U65" s="349">
        <v>0</v>
      </c>
      <c r="V65" s="347">
        <v>0</v>
      </c>
      <c r="W65" s="347">
        <v>0</v>
      </c>
      <c r="X65" s="347">
        <v>0</v>
      </c>
      <c r="Y65" s="347">
        <v>0</v>
      </c>
      <c r="Z65" s="347">
        <v>0</v>
      </c>
      <c r="AA65" s="347">
        <v>0</v>
      </c>
      <c r="AB65" s="360">
        <v>0</v>
      </c>
      <c r="AC65" s="347">
        <v>0</v>
      </c>
      <c r="AD65" s="347">
        <v>0</v>
      </c>
      <c r="AE65" s="347">
        <v>0</v>
      </c>
      <c r="AF65" s="347">
        <v>0</v>
      </c>
      <c r="AG65" s="347">
        <v>0</v>
      </c>
      <c r="AH65" s="347">
        <v>0</v>
      </c>
      <c r="AI65" s="347">
        <v>0</v>
      </c>
      <c r="AJ65" s="347">
        <v>0</v>
      </c>
      <c r="AK65" s="347">
        <v>0</v>
      </c>
      <c r="AL65" s="347">
        <v>0</v>
      </c>
      <c r="AM65" s="347">
        <v>0</v>
      </c>
      <c r="AN65" s="347">
        <v>0</v>
      </c>
      <c r="AO65" s="347">
        <v>0</v>
      </c>
      <c r="AP65" s="347">
        <v>0</v>
      </c>
      <c r="AQ65" s="347">
        <v>0</v>
      </c>
      <c r="AR65" s="347">
        <v>0</v>
      </c>
      <c r="AS65" s="347">
        <v>0</v>
      </c>
      <c r="AT65" s="347">
        <v>0</v>
      </c>
      <c r="AU65" s="347">
        <v>0</v>
      </c>
      <c r="AV65" s="359">
        <v>0</v>
      </c>
      <c r="AW65" s="359">
        <v>0</v>
      </c>
      <c r="AX65" s="359">
        <v>0</v>
      </c>
      <c r="AY65" s="347">
        <v>0</v>
      </c>
      <c r="AZ65" s="347">
        <v>0</v>
      </c>
      <c r="BA65" s="359">
        <v>0</v>
      </c>
      <c r="BB65" s="359">
        <v>0</v>
      </c>
      <c r="BC65" s="359">
        <v>0</v>
      </c>
      <c r="BD65" s="359">
        <v>0</v>
      </c>
      <c r="BE65" s="347">
        <v>0</v>
      </c>
      <c r="BF65" s="359">
        <v>0</v>
      </c>
      <c r="BG65" s="359">
        <v>0</v>
      </c>
      <c r="BH65" s="359">
        <v>0</v>
      </c>
      <c r="BI65" s="359">
        <v>0</v>
      </c>
      <c r="BJ65" s="359">
        <v>0</v>
      </c>
      <c r="BK65" s="359">
        <v>0</v>
      </c>
      <c r="BL65" s="359">
        <v>0</v>
      </c>
      <c r="BM65" s="359">
        <v>0</v>
      </c>
      <c r="BN65" s="359">
        <v>0</v>
      </c>
      <c r="BO65" s="359">
        <v>0</v>
      </c>
      <c r="BP65" s="359">
        <v>0</v>
      </c>
      <c r="BQ65" s="359">
        <v>0</v>
      </c>
      <c r="BR65" s="359">
        <v>0</v>
      </c>
      <c r="BS65" s="359">
        <v>0</v>
      </c>
      <c r="BT65" s="359">
        <v>0</v>
      </c>
      <c r="BU65" s="359">
        <v>0</v>
      </c>
      <c r="BV65" s="359">
        <v>0</v>
      </c>
      <c r="BW65" s="359">
        <v>0</v>
      </c>
      <c r="BX65" s="359">
        <v>0</v>
      </c>
      <c r="BY65" s="359">
        <v>0</v>
      </c>
      <c r="BZ65" s="359">
        <v>0</v>
      </c>
      <c r="CA65" s="359">
        <v>0</v>
      </c>
      <c r="CB65" s="359">
        <v>0</v>
      </c>
      <c r="CC65" s="359">
        <v>0</v>
      </c>
      <c r="CD65" s="346" t="s">
        <v>247</v>
      </c>
      <c r="CE65" s="340">
        <v>0</v>
      </c>
    </row>
    <row r="66" spans="1:83" x14ac:dyDescent="0.25">
      <c r="A66" s="342" t="s">
        <v>266</v>
      </c>
      <c r="B66" s="334"/>
      <c r="C66" s="339">
        <v>0</v>
      </c>
      <c r="D66" s="339">
        <v>0</v>
      </c>
      <c r="E66" s="339">
        <v>8083.96</v>
      </c>
      <c r="F66" s="339">
        <v>0</v>
      </c>
      <c r="G66" s="339">
        <v>0</v>
      </c>
      <c r="H66" s="339">
        <v>0</v>
      </c>
      <c r="I66" s="339">
        <v>0</v>
      </c>
      <c r="J66" s="339">
        <v>0</v>
      </c>
      <c r="K66" s="339">
        <v>0</v>
      </c>
      <c r="L66" s="339">
        <v>0</v>
      </c>
      <c r="M66" s="339">
        <v>0</v>
      </c>
      <c r="N66" s="339">
        <v>0</v>
      </c>
      <c r="O66" s="339">
        <v>0</v>
      </c>
      <c r="P66" s="347">
        <v>2065.54</v>
      </c>
      <c r="Q66" s="347">
        <v>1498.98</v>
      </c>
      <c r="R66" s="347">
        <v>0</v>
      </c>
      <c r="S66" s="359">
        <v>593.62</v>
      </c>
      <c r="T66" s="359">
        <v>0</v>
      </c>
      <c r="U66" s="349">
        <v>0</v>
      </c>
      <c r="V66" s="347">
        <v>0</v>
      </c>
      <c r="W66" s="347">
        <v>0</v>
      </c>
      <c r="X66" s="347">
        <v>0</v>
      </c>
      <c r="Y66" s="347">
        <v>17476.210000000003</v>
      </c>
      <c r="Z66" s="347">
        <v>4725.24</v>
      </c>
      <c r="AA66" s="347">
        <v>0</v>
      </c>
      <c r="AB66" s="360">
        <v>0</v>
      </c>
      <c r="AC66" s="347">
        <v>0</v>
      </c>
      <c r="AD66" s="347">
        <v>0</v>
      </c>
      <c r="AE66" s="347">
        <v>0</v>
      </c>
      <c r="AF66" s="347">
        <v>0</v>
      </c>
      <c r="AG66" s="347">
        <v>52042.22</v>
      </c>
      <c r="AH66" s="347">
        <v>0</v>
      </c>
      <c r="AI66" s="347">
        <v>0</v>
      </c>
      <c r="AJ66" s="347">
        <v>0</v>
      </c>
      <c r="AK66" s="347">
        <v>0</v>
      </c>
      <c r="AL66" s="347">
        <v>0</v>
      </c>
      <c r="AM66" s="347">
        <v>0</v>
      </c>
      <c r="AN66" s="347">
        <v>0</v>
      </c>
      <c r="AO66" s="347">
        <v>0</v>
      </c>
      <c r="AP66" s="347">
        <v>0</v>
      </c>
      <c r="AQ66" s="347">
        <v>0</v>
      </c>
      <c r="AR66" s="347">
        <v>0</v>
      </c>
      <c r="AS66" s="347">
        <v>0</v>
      </c>
      <c r="AT66" s="347">
        <v>0</v>
      </c>
      <c r="AU66" s="347">
        <v>0</v>
      </c>
      <c r="AV66" s="359">
        <v>0</v>
      </c>
      <c r="AW66" s="359">
        <v>0</v>
      </c>
      <c r="AX66" s="359">
        <v>0</v>
      </c>
      <c r="AY66" s="347">
        <v>2467.5</v>
      </c>
      <c r="AZ66" s="347">
        <v>0</v>
      </c>
      <c r="BA66" s="359">
        <v>0</v>
      </c>
      <c r="BB66" s="359">
        <v>0</v>
      </c>
      <c r="BC66" s="359">
        <v>0</v>
      </c>
      <c r="BD66" s="359">
        <v>0</v>
      </c>
      <c r="BE66" s="347">
        <v>0</v>
      </c>
      <c r="BF66" s="359">
        <v>0</v>
      </c>
      <c r="BG66" s="359">
        <v>0</v>
      </c>
      <c r="BH66" s="359">
        <v>0</v>
      </c>
      <c r="BI66" s="359">
        <v>0</v>
      </c>
      <c r="BJ66" s="359">
        <v>0</v>
      </c>
      <c r="BK66" s="359">
        <v>0</v>
      </c>
      <c r="BL66" s="359">
        <v>0</v>
      </c>
      <c r="BM66" s="359">
        <v>0</v>
      </c>
      <c r="BN66" s="359">
        <v>170.95</v>
      </c>
      <c r="BO66" s="359">
        <v>0</v>
      </c>
      <c r="BP66" s="359">
        <v>0</v>
      </c>
      <c r="BQ66" s="359">
        <v>0</v>
      </c>
      <c r="BR66" s="359">
        <v>0</v>
      </c>
      <c r="BS66" s="359">
        <v>0</v>
      </c>
      <c r="BT66" s="359">
        <v>0</v>
      </c>
      <c r="BU66" s="359">
        <v>0</v>
      </c>
      <c r="BV66" s="359">
        <v>0</v>
      </c>
      <c r="BW66" s="359">
        <v>0</v>
      </c>
      <c r="BX66" s="359">
        <v>0</v>
      </c>
      <c r="BY66" s="359">
        <v>0</v>
      </c>
      <c r="BZ66" s="359">
        <v>0</v>
      </c>
      <c r="CA66" s="359">
        <v>0</v>
      </c>
      <c r="CB66" s="359">
        <v>0</v>
      </c>
      <c r="CC66" s="359">
        <v>0</v>
      </c>
      <c r="CD66" s="346" t="s">
        <v>247</v>
      </c>
      <c r="CE66" s="340">
        <v>89124.22</v>
      </c>
    </row>
    <row r="67" spans="1:83" x14ac:dyDescent="0.25">
      <c r="A67" s="342" t="s">
        <v>15</v>
      </c>
      <c r="B67" s="334"/>
      <c r="C67" s="340">
        <v>0</v>
      </c>
      <c r="D67" s="340">
        <v>0</v>
      </c>
      <c r="E67" s="340">
        <v>36442</v>
      </c>
      <c r="F67" s="340">
        <v>0</v>
      </c>
      <c r="G67" s="340">
        <v>0</v>
      </c>
      <c r="H67" s="340">
        <v>0</v>
      </c>
      <c r="I67" s="340">
        <v>0</v>
      </c>
      <c r="J67" s="340">
        <v>0</v>
      </c>
      <c r="K67" s="340">
        <v>0</v>
      </c>
      <c r="L67" s="340">
        <v>0</v>
      </c>
      <c r="M67" s="340">
        <v>0</v>
      </c>
      <c r="N67" s="340">
        <v>0</v>
      </c>
      <c r="O67" s="340">
        <v>0</v>
      </c>
      <c r="P67" s="340">
        <v>880143</v>
      </c>
      <c r="Q67" s="340">
        <v>41537</v>
      </c>
      <c r="R67" s="340">
        <v>2880</v>
      </c>
      <c r="S67" s="340">
        <v>33135</v>
      </c>
      <c r="T67" s="340">
        <v>0</v>
      </c>
      <c r="U67" s="340">
        <v>0</v>
      </c>
      <c r="V67" s="340">
        <v>0</v>
      </c>
      <c r="W67" s="340">
        <v>0</v>
      </c>
      <c r="X67" s="340">
        <v>0</v>
      </c>
      <c r="Y67" s="340">
        <v>428807</v>
      </c>
      <c r="Z67" s="340">
        <v>80436</v>
      </c>
      <c r="AA67" s="340">
        <v>0</v>
      </c>
      <c r="AB67" s="340">
        <v>117331</v>
      </c>
      <c r="AC67" s="340">
        <v>0</v>
      </c>
      <c r="AD67" s="340">
        <v>0</v>
      </c>
      <c r="AE67" s="340">
        <v>0</v>
      </c>
      <c r="AF67" s="340">
        <v>0</v>
      </c>
      <c r="AG67" s="340">
        <v>30570</v>
      </c>
      <c r="AH67" s="340">
        <v>0</v>
      </c>
      <c r="AI67" s="340">
        <v>0</v>
      </c>
      <c r="AJ67" s="340">
        <v>0</v>
      </c>
      <c r="AK67" s="340">
        <v>0</v>
      </c>
      <c r="AL67" s="340">
        <v>0</v>
      </c>
      <c r="AM67" s="340">
        <v>0</v>
      </c>
      <c r="AN67" s="340">
        <v>0</v>
      </c>
      <c r="AO67" s="340">
        <v>0</v>
      </c>
      <c r="AP67" s="340">
        <v>0</v>
      </c>
      <c r="AQ67" s="340">
        <v>0</v>
      </c>
      <c r="AR67" s="340">
        <v>0</v>
      </c>
      <c r="AS67" s="340">
        <v>0</v>
      </c>
      <c r="AT67" s="340">
        <v>0</v>
      </c>
      <c r="AU67" s="340">
        <v>0</v>
      </c>
      <c r="AV67" s="340">
        <v>0</v>
      </c>
      <c r="AW67" s="340">
        <v>0</v>
      </c>
      <c r="AX67" s="340">
        <v>0</v>
      </c>
      <c r="AY67" s="340">
        <v>521</v>
      </c>
      <c r="AZ67" s="340">
        <v>0</v>
      </c>
      <c r="BA67" s="340">
        <v>0</v>
      </c>
      <c r="BB67" s="340">
        <v>0</v>
      </c>
      <c r="BC67" s="340">
        <v>0</v>
      </c>
      <c r="BD67" s="340">
        <v>0</v>
      </c>
      <c r="BE67" s="340">
        <v>0</v>
      </c>
      <c r="BF67" s="340">
        <v>0</v>
      </c>
      <c r="BG67" s="340">
        <v>0</v>
      </c>
      <c r="BH67" s="340">
        <v>0</v>
      </c>
      <c r="BI67" s="340">
        <v>0</v>
      </c>
      <c r="BJ67" s="340">
        <v>0</v>
      </c>
      <c r="BK67" s="340">
        <v>0</v>
      </c>
      <c r="BL67" s="340">
        <v>0</v>
      </c>
      <c r="BM67" s="340">
        <v>0</v>
      </c>
      <c r="BN67" s="340">
        <v>0</v>
      </c>
      <c r="BO67" s="340">
        <v>0</v>
      </c>
      <c r="BP67" s="340">
        <v>0</v>
      </c>
      <c r="BQ67" s="340">
        <v>0</v>
      </c>
      <c r="BR67" s="340">
        <v>0</v>
      </c>
      <c r="BS67" s="340">
        <v>0</v>
      </c>
      <c r="BT67" s="340">
        <v>0</v>
      </c>
      <c r="BU67" s="340">
        <v>0</v>
      </c>
      <c r="BV67" s="340">
        <v>0</v>
      </c>
      <c r="BW67" s="340">
        <v>0</v>
      </c>
      <c r="BX67" s="340">
        <v>0</v>
      </c>
      <c r="BY67" s="340">
        <v>0</v>
      </c>
      <c r="BZ67" s="340">
        <v>0</v>
      </c>
      <c r="CA67" s="340">
        <v>0</v>
      </c>
      <c r="CB67" s="340">
        <v>0</v>
      </c>
      <c r="CC67" s="340">
        <v>0</v>
      </c>
      <c r="CD67" s="346" t="s">
        <v>247</v>
      </c>
      <c r="CE67" s="340">
        <v>1651802</v>
      </c>
    </row>
    <row r="68" spans="1:83" x14ac:dyDescent="0.25">
      <c r="A68" s="342" t="s">
        <v>267</v>
      </c>
      <c r="B68" s="340"/>
      <c r="C68" s="339">
        <v>0</v>
      </c>
      <c r="D68" s="339">
        <v>0</v>
      </c>
      <c r="E68" s="339">
        <v>1536.6100000000001</v>
      </c>
      <c r="F68" s="339">
        <v>0</v>
      </c>
      <c r="G68" s="339">
        <v>0</v>
      </c>
      <c r="H68" s="339">
        <v>0</v>
      </c>
      <c r="I68" s="339">
        <v>0</v>
      </c>
      <c r="J68" s="339">
        <v>0</v>
      </c>
      <c r="K68" s="339">
        <v>0</v>
      </c>
      <c r="L68" s="339">
        <v>0</v>
      </c>
      <c r="M68" s="339">
        <v>0</v>
      </c>
      <c r="N68" s="339">
        <v>0</v>
      </c>
      <c r="O68" s="339">
        <v>0</v>
      </c>
      <c r="P68" s="347">
        <v>70249.41</v>
      </c>
      <c r="Q68" s="347">
        <v>1525</v>
      </c>
      <c r="R68" s="347">
        <v>0</v>
      </c>
      <c r="S68" s="359">
        <v>0</v>
      </c>
      <c r="T68" s="359">
        <v>0</v>
      </c>
      <c r="U68" s="349">
        <v>0</v>
      </c>
      <c r="V68" s="347">
        <v>0</v>
      </c>
      <c r="W68" s="347">
        <v>0</v>
      </c>
      <c r="X68" s="347">
        <v>0</v>
      </c>
      <c r="Y68" s="347">
        <v>2134.6799999999998</v>
      </c>
      <c r="Z68" s="347">
        <v>0</v>
      </c>
      <c r="AA68" s="347">
        <v>0</v>
      </c>
      <c r="AB68" s="360">
        <v>0</v>
      </c>
      <c r="AC68" s="347">
        <v>0</v>
      </c>
      <c r="AD68" s="347">
        <v>0</v>
      </c>
      <c r="AE68" s="347">
        <v>0</v>
      </c>
      <c r="AF68" s="347">
        <v>0</v>
      </c>
      <c r="AG68" s="347">
        <v>0</v>
      </c>
      <c r="AH68" s="347">
        <v>0</v>
      </c>
      <c r="AI68" s="347">
        <v>0</v>
      </c>
      <c r="AJ68" s="347">
        <v>0</v>
      </c>
      <c r="AK68" s="347">
        <v>0</v>
      </c>
      <c r="AL68" s="347">
        <v>0</v>
      </c>
      <c r="AM68" s="347">
        <v>0</v>
      </c>
      <c r="AN68" s="347">
        <v>0</v>
      </c>
      <c r="AO68" s="347">
        <v>0</v>
      </c>
      <c r="AP68" s="347">
        <v>0</v>
      </c>
      <c r="AQ68" s="347">
        <v>0</v>
      </c>
      <c r="AR68" s="347">
        <v>0</v>
      </c>
      <c r="AS68" s="347">
        <v>0</v>
      </c>
      <c r="AT68" s="347">
        <v>0</v>
      </c>
      <c r="AU68" s="347">
        <v>0</v>
      </c>
      <c r="AV68" s="359">
        <v>0</v>
      </c>
      <c r="AW68" s="359">
        <v>0</v>
      </c>
      <c r="AX68" s="359">
        <v>0</v>
      </c>
      <c r="AY68" s="347">
        <v>0</v>
      </c>
      <c r="AZ68" s="347">
        <v>0</v>
      </c>
      <c r="BA68" s="359">
        <v>0</v>
      </c>
      <c r="BB68" s="359">
        <v>0</v>
      </c>
      <c r="BC68" s="359">
        <v>0</v>
      </c>
      <c r="BD68" s="359">
        <v>0</v>
      </c>
      <c r="BE68" s="347">
        <v>0</v>
      </c>
      <c r="BF68" s="359">
        <v>0</v>
      </c>
      <c r="BG68" s="359">
        <v>0</v>
      </c>
      <c r="BH68" s="359">
        <v>0</v>
      </c>
      <c r="BI68" s="359">
        <v>0</v>
      </c>
      <c r="BJ68" s="359">
        <v>0</v>
      </c>
      <c r="BK68" s="359">
        <v>0</v>
      </c>
      <c r="BL68" s="359">
        <v>0</v>
      </c>
      <c r="BM68" s="359">
        <v>0</v>
      </c>
      <c r="BN68" s="359">
        <v>0</v>
      </c>
      <c r="BO68" s="359">
        <v>0</v>
      </c>
      <c r="BP68" s="359">
        <v>0</v>
      </c>
      <c r="BQ68" s="359">
        <v>0</v>
      </c>
      <c r="BR68" s="359">
        <v>0</v>
      </c>
      <c r="BS68" s="359">
        <v>0</v>
      </c>
      <c r="BT68" s="359">
        <v>0</v>
      </c>
      <c r="BU68" s="359">
        <v>0</v>
      </c>
      <c r="BV68" s="359">
        <v>0</v>
      </c>
      <c r="BW68" s="359">
        <v>0</v>
      </c>
      <c r="BX68" s="359">
        <v>0</v>
      </c>
      <c r="BY68" s="359">
        <v>0</v>
      </c>
      <c r="BZ68" s="359">
        <v>0</v>
      </c>
      <c r="CA68" s="359">
        <v>0</v>
      </c>
      <c r="CB68" s="359">
        <v>0</v>
      </c>
      <c r="CC68" s="359">
        <v>0</v>
      </c>
      <c r="CD68" s="346" t="s">
        <v>247</v>
      </c>
      <c r="CE68" s="340">
        <v>75445.7</v>
      </c>
    </row>
    <row r="69" spans="1:83" x14ac:dyDescent="0.25">
      <c r="A69" s="342" t="s">
        <v>268</v>
      </c>
      <c r="B69" s="334"/>
      <c r="C69" s="340">
        <v>0</v>
      </c>
      <c r="D69" s="340">
        <v>0</v>
      </c>
      <c r="E69" s="340">
        <v>1127026.24</v>
      </c>
      <c r="F69" s="340">
        <v>0</v>
      </c>
      <c r="G69" s="340">
        <v>0</v>
      </c>
      <c r="H69" s="340">
        <v>0</v>
      </c>
      <c r="I69" s="340">
        <v>0</v>
      </c>
      <c r="J69" s="340">
        <v>0</v>
      </c>
      <c r="K69" s="340">
        <v>0</v>
      </c>
      <c r="L69" s="340">
        <v>0</v>
      </c>
      <c r="M69" s="340">
        <v>0</v>
      </c>
      <c r="N69" s="340">
        <v>0</v>
      </c>
      <c r="O69" s="340">
        <v>0</v>
      </c>
      <c r="P69" s="340">
        <v>4690475.4799999995</v>
      </c>
      <c r="Q69" s="340">
        <v>2357162.73</v>
      </c>
      <c r="R69" s="340">
        <v>64030.44</v>
      </c>
      <c r="S69" s="340">
        <v>846348.7</v>
      </c>
      <c r="T69" s="340">
        <v>0</v>
      </c>
      <c r="U69" s="340">
        <v>0</v>
      </c>
      <c r="V69" s="340">
        <v>0</v>
      </c>
      <c r="W69" s="340">
        <v>0</v>
      </c>
      <c r="X69" s="340">
        <v>0</v>
      </c>
      <c r="Y69" s="340">
        <v>1937483.28</v>
      </c>
      <c r="Z69" s="340">
        <v>112767.86</v>
      </c>
      <c r="AA69" s="340">
        <v>0</v>
      </c>
      <c r="AB69" s="340">
        <v>7469.58</v>
      </c>
      <c r="AC69" s="340">
        <v>10</v>
      </c>
      <c r="AD69" s="340">
        <v>0</v>
      </c>
      <c r="AE69" s="340">
        <v>0</v>
      </c>
      <c r="AF69" s="340">
        <v>0</v>
      </c>
      <c r="AG69" s="340">
        <v>5866960.4000000004</v>
      </c>
      <c r="AH69" s="340">
        <v>0</v>
      </c>
      <c r="AI69" s="340">
        <v>0</v>
      </c>
      <c r="AJ69" s="340">
        <v>0</v>
      </c>
      <c r="AK69" s="340">
        <v>0</v>
      </c>
      <c r="AL69" s="340">
        <v>0</v>
      </c>
      <c r="AM69" s="340">
        <v>0</v>
      </c>
      <c r="AN69" s="340">
        <v>0</v>
      </c>
      <c r="AO69" s="340">
        <v>0</v>
      </c>
      <c r="AP69" s="340">
        <v>0</v>
      </c>
      <c r="AQ69" s="340">
        <v>0</v>
      </c>
      <c r="AR69" s="340">
        <v>0</v>
      </c>
      <c r="AS69" s="340">
        <v>0</v>
      </c>
      <c r="AT69" s="340">
        <v>0</v>
      </c>
      <c r="AU69" s="340">
        <v>0</v>
      </c>
      <c r="AV69" s="340">
        <v>0</v>
      </c>
      <c r="AW69" s="340">
        <v>0</v>
      </c>
      <c r="AX69" s="340">
        <v>0</v>
      </c>
      <c r="AY69" s="340">
        <v>3029.6</v>
      </c>
      <c r="AZ69" s="340">
        <v>0</v>
      </c>
      <c r="BA69" s="340">
        <v>0</v>
      </c>
      <c r="BB69" s="340">
        <v>0</v>
      </c>
      <c r="BC69" s="340">
        <v>0</v>
      </c>
      <c r="BD69" s="340">
        <v>0</v>
      </c>
      <c r="BE69" s="340">
        <v>0</v>
      </c>
      <c r="BF69" s="340">
        <v>0</v>
      </c>
      <c r="BG69" s="340">
        <v>0</v>
      </c>
      <c r="BH69" s="340">
        <v>0</v>
      </c>
      <c r="BI69" s="340">
        <v>0</v>
      </c>
      <c r="BJ69" s="340">
        <v>0</v>
      </c>
      <c r="BK69" s="340">
        <v>0</v>
      </c>
      <c r="BL69" s="340">
        <v>0</v>
      </c>
      <c r="BM69" s="340">
        <v>0</v>
      </c>
      <c r="BN69" s="340">
        <v>806794.95</v>
      </c>
      <c r="BO69" s="340">
        <v>0</v>
      </c>
      <c r="BP69" s="340">
        <v>0</v>
      </c>
      <c r="BQ69" s="340">
        <v>0</v>
      </c>
      <c r="BR69" s="340">
        <v>0</v>
      </c>
      <c r="BS69" s="340">
        <v>0</v>
      </c>
      <c r="BT69" s="340">
        <v>0</v>
      </c>
      <c r="BU69" s="340">
        <v>0</v>
      </c>
      <c r="BV69" s="340">
        <v>0</v>
      </c>
      <c r="BW69" s="340">
        <v>0</v>
      </c>
      <c r="BX69" s="340">
        <v>0</v>
      </c>
      <c r="BY69" s="340">
        <v>0</v>
      </c>
      <c r="BZ69" s="340">
        <v>0</v>
      </c>
      <c r="CA69" s="340">
        <v>0</v>
      </c>
      <c r="CB69" s="340">
        <v>0</v>
      </c>
      <c r="CC69" s="340">
        <v>0</v>
      </c>
      <c r="CD69" s="340">
        <v>0</v>
      </c>
      <c r="CE69" s="340">
        <v>17819559.259999998</v>
      </c>
    </row>
    <row r="70" spans="1:83" x14ac:dyDescent="0.25">
      <c r="A70" s="361" t="s">
        <v>269</v>
      </c>
      <c r="B70" s="362"/>
      <c r="C70" s="363">
        <v>0</v>
      </c>
      <c r="D70" s="363">
        <v>0</v>
      </c>
      <c r="E70" s="363">
        <v>0</v>
      </c>
      <c r="F70" s="363">
        <v>0</v>
      </c>
      <c r="G70" s="363">
        <v>0</v>
      </c>
      <c r="H70" s="363">
        <v>0</v>
      </c>
      <c r="I70" s="363">
        <v>0</v>
      </c>
      <c r="J70" s="363">
        <v>0</v>
      </c>
      <c r="K70" s="363">
        <v>0</v>
      </c>
      <c r="L70" s="363">
        <v>0</v>
      </c>
      <c r="M70" s="363">
        <v>0</v>
      </c>
      <c r="N70" s="363">
        <v>0</v>
      </c>
      <c r="O70" s="363">
        <v>0</v>
      </c>
      <c r="P70" s="363">
        <v>0</v>
      </c>
      <c r="Q70" s="363">
        <v>0</v>
      </c>
      <c r="R70" s="363">
        <v>0</v>
      </c>
      <c r="S70" s="363">
        <v>0</v>
      </c>
      <c r="T70" s="363">
        <v>0</v>
      </c>
      <c r="U70" s="363">
        <v>0</v>
      </c>
      <c r="V70" s="363">
        <v>0</v>
      </c>
      <c r="W70" s="363">
        <v>0</v>
      </c>
      <c r="X70" s="363">
        <v>0</v>
      </c>
      <c r="Y70" s="363">
        <v>0</v>
      </c>
      <c r="Z70" s="363">
        <v>0</v>
      </c>
      <c r="AA70" s="363">
        <v>0</v>
      </c>
      <c r="AB70" s="363">
        <v>0</v>
      </c>
      <c r="AC70" s="363">
        <v>0</v>
      </c>
      <c r="AD70" s="363">
        <v>0</v>
      </c>
      <c r="AE70" s="363">
        <v>0</v>
      </c>
      <c r="AF70" s="363">
        <v>0</v>
      </c>
      <c r="AG70" s="363">
        <v>0</v>
      </c>
      <c r="AH70" s="363">
        <v>0</v>
      </c>
      <c r="AI70" s="363">
        <v>0</v>
      </c>
      <c r="AJ70" s="363">
        <v>0</v>
      </c>
      <c r="AK70" s="363">
        <v>0</v>
      </c>
      <c r="AL70" s="363">
        <v>0</v>
      </c>
      <c r="AM70" s="363">
        <v>0</v>
      </c>
      <c r="AN70" s="363">
        <v>0</v>
      </c>
      <c r="AO70" s="363">
        <v>0</v>
      </c>
      <c r="AP70" s="363">
        <v>0</v>
      </c>
      <c r="AQ70" s="363">
        <v>0</v>
      </c>
      <c r="AR70" s="363">
        <v>0</v>
      </c>
      <c r="AS70" s="363">
        <v>0</v>
      </c>
      <c r="AT70" s="363">
        <v>0</v>
      </c>
      <c r="AU70" s="363">
        <v>0</v>
      </c>
      <c r="AV70" s="363">
        <v>0</v>
      </c>
      <c r="AW70" s="363">
        <v>0</v>
      </c>
      <c r="AX70" s="363">
        <v>0</v>
      </c>
      <c r="AY70" s="363">
        <v>0</v>
      </c>
      <c r="AZ70" s="363">
        <v>0</v>
      </c>
      <c r="BA70" s="363">
        <v>0</v>
      </c>
      <c r="BB70" s="363">
        <v>0</v>
      </c>
      <c r="BC70" s="363">
        <v>0</v>
      </c>
      <c r="BD70" s="363">
        <v>0</v>
      </c>
      <c r="BE70" s="363">
        <v>0</v>
      </c>
      <c r="BF70" s="363">
        <v>0</v>
      </c>
      <c r="BG70" s="363">
        <v>0</v>
      </c>
      <c r="BH70" s="363">
        <v>0</v>
      </c>
      <c r="BI70" s="363">
        <v>0</v>
      </c>
      <c r="BJ70" s="363">
        <v>0</v>
      </c>
      <c r="BK70" s="363">
        <v>0</v>
      </c>
      <c r="BL70" s="363">
        <v>0</v>
      </c>
      <c r="BM70" s="363">
        <v>0</v>
      </c>
      <c r="BN70" s="363">
        <v>0</v>
      </c>
      <c r="BO70" s="363">
        <v>0</v>
      </c>
      <c r="BP70" s="363">
        <v>0</v>
      </c>
      <c r="BQ70" s="363">
        <v>0</v>
      </c>
      <c r="BR70" s="363">
        <v>0</v>
      </c>
      <c r="BS70" s="363">
        <v>0</v>
      </c>
      <c r="BT70" s="363">
        <v>0</v>
      </c>
      <c r="BU70" s="363">
        <v>0</v>
      </c>
      <c r="BV70" s="363">
        <v>0</v>
      </c>
      <c r="BW70" s="363">
        <v>0</v>
      </c>
      <c r="BX70" s="363">
        <v>0</v>
      </c>
      <c r="BY70" s="363">
        <v>0</v>
      </c>
      <c r="BZ70" s="363">
        <v>0</v>
      </c>
      <c r="CA70" s="363">
        <v>0</v>
      </c>
      <c r="CB70" s="363">
        <v>0</v>
      </c>
      <c r="CC70" s="363">
        <v>0</v>
      </c>
      <c r="CD70" s="363">
        <v>0</v>
      </c>
      <c r="CE70" s="340">
        <v>0</v>
      </c>
    </row>
    <row r="71" spans="1:83" x14ac:dyDescent="0.25">
      <c r="A71" s="361" t="s">
        <v>270</v>
      </c>
      <c r="B71" s="362"/>
      <c r="C71" s="363">
        <v>0</v>
      </c>
      <c r="D71" s="363">
        <v>0</v>
      </c>
      <c r="E71" s="363">
        <v>1082451.6399999999</v>
      </c>
      <c r="F71" s="363">
        <v>0</v>
      </c>
      <c r="G71" s="363">
        <v>0</v>
      </c>
      <c r="H71" s="363">
        <v>0</v>
      </c>
      <c r="I71" s="363">
        <v>0</v>
      </c>
      <c r="J71" s="363">
        <v>0</v>
      </c>
      <c r="K71" s="363">
        <v>0</v>
      </c>
      <c r="L71" s="363">
        <v>0</v>
      </c>
      <c r="M71" s="363">
        <v>0</v>
      </c>
      <c r="N71" s="363">
        <v>0</v>
      </c>
      <c r="O71" s="363">
        <v>0</v>
      </c>
      <c r="P71" s="363">
        <v>4331902.3899999997</v>
      </c>
      <c r="Q71" s="363">
        <v>2352713.39</v>
      </c>
      <c r="R71" s="363">
        <v>58135.44</v>
      </c>
      <c r="S71" s="363">
        <v>821857.64</v>
      </c>
      <c r="T71" s="363">
        <v>0</v>
      </c>
      <c r="U71" s="363">
        <v>0</v>
      </c>
      <c r="V71" s="363">
        <v>0</v>
      </c>
      <c r="W71" s="363">
        <v>0</v>
      </c>
      <c r="X71" s="363">
        <v>0</v>
      </c>
      <c r="Y71" s="363">
        <v>1910335.31</v>
      </c>
      <c r="Z71" s="363">
        <v>87922.66</v>
      </c>
      <c r="AA71" s="363">
        <v>0</v>
      </c>
      <c r="AB71" s="363">
        <v>0</v>
      </c>
      <c r="AC71" s="363">
        <v>0</v>
      </c>
      <c r="AD71" s="363">
        <v>0</v>
      </c>
      <c r="AE71" s="363">
        <v>0</v>
      </c>
      <c r="AF71" s="363">
        <v>0</v>
      </c>
      <c r="AG71" s="363">
        <v>5737341.6299999999</v>
      </c>
      <c r="AH71" s="363">
        <v>0</v>
      </c>
      <c r="AI71" s="363">
        <v>0</v>
      </c>
      <c r="AJ71" s="363">
        <v>0</v>
      </c>
      <c r="AK71" s="363">
        <v>0</v>
      </c>
      <c r="AL71" s="363">
        <v>0</v>
      </c>
      <c r="AM71" s="363">
        <v>0</v>
      </c>
      <c r="AN71" s="363">
        <v>0</v>
      </c>
      <c r="AO71" s="363">
        <v>0</v>
      </c>
      <c r="AP71" s="363">
        <v>0</v>
      </c>
      <c r="AQ71" s="363">
        <v>0</v>
      </c>
      <c r="AR71" s="363">
        <v>0</v>
      </c>
      <c r="AS71" s="363">
        <v>0</v>
      </c>
      <c r="AT71" s="363">
        <v>0</v>
      </c>
      <c r="AU71" s="363">
        <v>0</v>
      </c>
      <c r="AV71" s="363">
        <v>0</v>
      </c>
      <c r="AW71" s="363">
        <v>0</v>
      </c>
      <c r="AX71" s="363">
        <v>0</v>
      </c>
      <c r="AY71" s="363">
        <v>0</v>
      </c>
      <c r="AZ71" s="363">
        <v>0</v>
      </c>
      <c r="BA71" s="363">
        <v>0</v>
      </c>
      <c r="BB71" s="363">
        <v>0</v>
      </c>
      <c r="BC71" s="363">
        <v>0</v>
      </c>
      <c r="BD71" s="363">
        <v>0</v>
      </c>
      <c r="BE71" s="363">
        <v>0</v>
      </c>
      <c r="BF71" s="363">
        <v>0</v>
      </c>
      <c r="BG71" s="363">
        <v>0</v>
      </c>
      <c r="BH71" s="363">
        <v>0</v>
      </c>
      <c r="BI71" s="363">
        <v>0</v>
      </c>
      <c r="BJ71" s="363">
        <v>0</v>
      </c>
      <c r="BK71" s="363">
        <v>0</v>
      </c>
      <c r="BL71" s="363">
        <v>0</v>
      </c>
      <c r="BM71" s="363">
        <v>0</v>
      </c>
      <c r="BN71" s="363">
        <v>0</v>
      </c>
      <c r="BO71" s="363">
        <v>0</v>
      </c>
      <c r="BP71" s="363">
        <v>0</v>
      </c>
      <c r="BQ71" s="363">
        <v>0</v>
      </c>
      <c r="BR71" s="363">
        <v>0</v>
      </c>
      <c r="BS71" s="363">
        <v>0</v>
      </c>
      <c r="BT71" s="363">
        <v>0</v>
      </c>
      <c r="BU71" s="363">
        <v>0</v>
      </c>
      <c r="BV71" s="363">
        <v>0</v>
      </c>
      <c r="BW71" s="363">
        <v>0</v>
      </c>
      <c r="BX71" s="363">
        <v>0</v>
      </c>
      <c r="BY71" s="363">
        <v>0</v>
      </c>
      <c r="BZ71" s="363">
        <v>0</v>
      </c>
      <c r="CA71" s="363">
        <v>0</v>
      </c>
      <c r="CB71" s="363">
        <v>0</v>
      </c>
      <c r="CC71" s="363">
        <v>0</v>
      </c>
      <c r="CD71" s="363">
        <v>0</v>
      </c>
      <c r="CE71" s="340">
        <v>16382660.100000001</v>
      </c>
    </row>
    <row r="72" spans="1:83" x14ac:dyDescent="0.25">
      <c r="A72" s="361" t="s">
        <v>271</v>
      </c>
      <c r="B72" s="362"/>
      <c r="C72" s="363">
        <v>0</v>
      </c>
      <c r="D72" s="363">
        <v>0</v>
      </c>
      <c r="E72" s="363">
        <v>24.34</v>
      </c>
      <c r="F72" s="363">
        <v>0</v>
      </c>
      <c r="G72" s="363">
        <v>0</v>
      </c>
      <c r="H72" s="363">
        <v>0</v>
      </c>
      <c r="I72" s="363">
        <v>0</v>
      </c>
      <c r="J72" s="363">
        <v>0</v>
      </c>
      <c r="K72" s="363">
        <v>0</v>
      </c>
      <c r="L72" s="363">
        <v>0</v>
      </c>
      <c r="M72" s="363">
        <v>0</v>
      </c>
      <c r="N72" s="363">
        <v>0</v>
      </c>
      <c r="O72" s="363">
        <v>0</v>
      </c>
      <c r="P72" s="363">
        <v>3161.61</v>
      </c>
      <c r="Q72" s="363">
        <v>0</v>
      </c>
      <c r="R72" s="363">
        <v>0</v>
      </c>
      <c r="S72" s="363">
        <v>0</v>
      </c>
      <c r="T72" s="363">
        <v>0</v>
      </c>
      <c r="U72" s="363">
        <v>0</v>
      </c>
      <c r="V72" s="363">
        <v>0</v>
      </c>
      <c r="W72" s="363">
        <v>0</v>
      </c>
      <c r="X72" s="363">
        <v>0</v>
      </c>
      <c r="Y72" s="363">
        <v>351.29</v>
      </c>
      <c r="Z72" s="363">
        <v>0</v>
      </c>
      <c r="AA72" s="363">
        <v>0</v>
      </c>
      <c r="AB72" s="363">
        <v>0</v>
      </c>
      <c r="AC72" s="363">
        <v>0</v>
      </c>
      <c r="AD72" s="363">
        <v>0</v>
      </c>
      <c r="AE72" s="363">
        <v>0</v>
      </c>
      <c r="AF72" s="363">
        <v>0</v>
      </c>
      <c r="AG72" s="363">
        <v>8474.2099999999991</v>
      </c>
      <c r="AH72" s="363">
        <v>0</v>
      </c>
      <c r="AI72" s="363">
        <v>0</v>
      </c>
      <c r="AJ72" s="363">
        <v>0</v>
      </c>
      <c r="AK72" s="363">
        <v>0</v>
      </c>
      <c r="AL72" s="363">
        <v>0</v>
      </c>
      <c r="AM72" s="363">
        <v>0</v>
      </c>
      <c r="AN72" s="363">
        <v>0</v>
      </c>
      <c r="AO72" s="363">
        <v>0</v>
      </c>
      <c r="AP72" s="363">
        <v>0</v>
      </c>
      <c r="AQ72" s="363">
        <v>0</v>
      </c>
      <c r="AR72" s="363">
        <v>0</v>
      </c>
      <c r="AS72" s="363">
        <v>0</v>
      </c>
      <c r="AT72" s="363">
        <v>0</v>
      </c>
      <c r="AU72" s="363">
        <v>0</v>
      </c>
      <c r="AV72" s="363">
        <v>0</v>
      </c>
      <c r="AW72" s="363">
        <v>0</v>
      </c>
      <c r="AX72" s="363">
        <v>0</v>
      </c>
      <c r="AY72" s="363">
        <v>0</v>
      </c>
      <c r="AZ72" s="363">
        <v>0</v>
      </c>
      <c r="BA72" s="363">
        <v>0</v>
      </c>
      <c r="BB72" s="363">
        <v>0</v>
      </c>
      <c r="BC72" s="363">
        <v>0</v>
      </c>
      <c r="BD72" s="363">
        <v>0</v>
      </c>
      <c r="BE72" s="363">
        <v>0</v>
      </c>
      <c r="BF72" s="363">
        <v>0</v>
      </c>
      <c r="BG72" s="363">
        <v>0</v>
      </c>
      <c r="BH72" s="363">
        <v>0</v>
      </c>
      <c r="BI72" s="363">
        <v>0</v>
      </c>
      <c r="BJ72" s="363">
        <v>0</v>
      </c>
      <c r="BK72" s="363">
        <v>0</v>
      </c>
      <c r="BL72" s="363">
        <v>0</v>
      </c>
      <c r="BM72" s="363">
        <v>0</v>
      </c>
      <c r="BN72" s="363">
        <v>0</v>
      </c>
      <c r="BO72" s="363">
        <v>0</v>
      </c>
      <c r="BP72" s="363">
        <v>0</v>
      </c>
      <c r="BQ72" s="363">
        <v>0</v>
      </c>
      <c r="BR72" s="363">
        <v>0</v>
      </c>
      <c r="BS72" s="363">
        <v>0</v>
      </c>
      <c r="BT72" s="363">
        <v>0</v>
      </c>
      <c r="BU72" s="363">
        <v>0</v>
      </c>
      <c r="BV72" s="363">
        <v>0</v>
      </c>
      <c r="BW72" s="363">
        <v>0</v>
      </c>
      <c r="BX72" s="363">
        <v>0</v>
      </c>
      <c r="BY72" s="363">
        <v>0</v>
      </c>
      <c r="BZ72" s="363">
        <v>0</v>
      </c>
      <c r="CA72" s="363">
        <v>0</v>
      </c>
      <c r="CB72" s="363">
        <v>0</v>
      </c>
      <c r="CC72" s="363">
        <v>0</v>
      </c>
      <c r="CD72" s="363">
        <v>0</v>
      </c>
      <c r="CE72" s="340">
        <v>12011.449999999999</v>
      </c>
    </row>
    <row r="73" spans="1:83" x14ac:dyDescent="0.25">
      <c r="A73" s="361" t="s">
        <v>272</v>
      </c>
      <c r="B73" s="362"/>
      <c r="C73" s="363">
        <v>0</v>
      </c>
      <c r="D73" s="363">
        <v>0</v>
      </c>
      <c r="E73" s="363">
        <v>0</v>
      </c>
      <c r="F73" s="363">
        <v>0</v>
      </c>
      <c r="G73" s="363">
        <v>0</v>
      </c>
      <c r="H73" s="363">
        <v>0</v>
      </c>
      <c r="I73" s="363">
        <v>0</v>
      </c>
      <c r="J73" s="363">
        <v>0</v>
      </c>
      <c r="K73" s="363">
        <v>0</v>
      </c>
      <c r="L73" s="363">
        <v>0</v>
      </c>
      <c r="M73" s="363">
        <v>0</v>
      </c>
      <c r="N73" s="363">
        <v>0</v>
      </c>
      <c r="O73" s="363">
        <v>0</v>
      </c>
      <c r="P73" s="363">
        <v>0</v>
      </c>
      <c r="Q73" s="363">
        <v>0</v>
      </c>
      <c r="R73" s="363">
        <v>0</v>
      </c>
      <c r="S73" s="363">
        <v>0</v>
      </c>
      <c r="T73" s="363">
        <v>0</v>
      </c>
      <c r="U73" s="363">
        <v>0</v>
      </c>
      <c r="V73" s="363">
        <v>0</v>
      </c>
      <c r="W73" s="363">
        <v>0</v>
      </c>
      <c r="X73" s="363">
        <v>0</v>
      </c>
      <c r="Y73" s="363">
        <v>0</v>
      </c>
      <c r="Z73" s="363">
        <v>0</v>
      </c>
      <c r="AA73" s="363">
        <v>0</v>
      </c>
      <c r="AB73" s="363">
        <v>0</v>
      </c>
      <c r="AC73" s="363">
        <v>0</v>
      </c>
      <c r="AD73" s="363">
        <v>0</v>
      </c>
      <c r="AE73" s="363">
        <v>0</v>
      </c>
      <c r="AF73" s="363">
        <v>0</v>
      </c>
      <c r="AG73" s="363">
        <v>0</v>
      </c>
      <c r="AH73" s="363">
        <v>0</v>
      </c>
      <c r="AI73" s="363">
        <v>0</v>
      </c>
      <c r="AJ73" s="363">
        <v>0</v>
      </c>
      <c r="AK73" s="363">
        <v>0</v>
      </c>
      <c r="AL73" s="363">
        <v>0</v>
      </c>
      <c r="AM73" s="363">
        <v>0</v>
      </c>
      <c r="AN73" s="363">
        <v>0</v>
      </c>
      <c r="AO73" s="363">
        <v>0</v>
      </c>
      <c r="AP73" s="363">
        <v>0</v>
      </c>
      <c r="AQ73" s="363">
        <v>0</v>
      </c>
      <c r="AR73" s="363">
        <v>0</v>
      </c>
      <c r="AS73" s="363">
        <v>0</v>
      </c>
      <c r="AT73" s="363">
        <v>0</v>
      </c>
      <c r="AU73" s="363">
        <v>0</v>
      </c>
      <c r="AV73" s="363">
        <v>0</v>
      </c>
      <c r="AW73" s="363">
        <v>0</v>
      </c>
      <c r="AX73" s="363">
        <v>0</v>
      </c>
      <c r="AY73" s="363">
        <v>0</v>
      </c>
      <c r="AZ73" s="363">
        <v>0</v>
      </c>
      <c r="BA73" s="363">
        <v>0</v>
      </c>
      <c r="BB73" s="363">
        <v>0</v>
      </c>
      <c r="BC73" s="363">
        <v>0</v>
      </c>
      <c r="BD73" s="363">
        <v>0</v>
      </c>
      <c r="BE73" s="363">
        <v>0</v>
      </c>
      <c r="BF73" s="363">
        <v>0</v>
      </c>
      <c r="BG73" s="363">
        <v>0</v>
      </c>
      <c r="BH73" s="363">
        <v>0</v>
      </c>
      <c r="BI73" s="363">
        <v>0</v>
      </c>
      <c r="BJ73" s="363">
        <v>0</v>
      </c>
      <c r="BK73" s="363">
        <v>0</v>
      </c>
      <c r="BL73" s="363">
        <v>0</v>
      </c>
      <c r="BM73" s="363">
        <v>0</v>
      </c>
      <c r="BN73" s="363">
        <v>0</v>
      </c>
      <c r="BO73" s="363">
        <v>0</v>
      </c>
      <c r="BP73" s="363">
        <v>0</v>
      </c>
      <c r="BQ73" s="363">
        <v>0</v>
      </c>
      <c r="BR73" s="363">
        <v>0</v>
      </c>
      <c r="BS73" s="363">
        <v>0</v>
      </c>
      <c r="BT73" s="363">
        <v>0</v>
      </c>
      <c r="BU73" s="363">
        <v>0</v>
      </c>
      <c r="BV73" s="363">
        <v>0</v>
      </c>
      <c r="BW73" s="363">
        <v>0</v>
      </c>
      <c r="BX73" s="363">
        <v>0</v>
      </c>
      <c r="BY73" s="363">
        <v>0</v>
      </c>
      <c r="BZ73" s="363">
        <v>0</v>
      </c>
      <c r="CA73" s="363">
        <v>0</v>
      </c>
      <c r="CB73" s="363">
        <v>0</v>
      </c>
      <c r="CC73" s="363">
        <v>0</v>
      </c>
      <c r="CD73" s="363">
        <v>0</v>
      </c>
      <c r="CE73" s="340">
        <v>0</v>
      </c>
    </row>
    <row r="74" spans="1:83" x14ac:dyDescent="0.25">
      <c r="A74" s="361" t="s">
        <v>273</v>
      </c>
      <c r="B74" s="362"/>
      <c r="C74" s="363">
        <v>0</v>
      </c>
      <c r="D74" s="363">
        <v>0</v>
      </c>
      <c r="E74" s="363">
        <v>38586.26</v>
      </c>
      <c r="F74" s="363">
        <v>0</v>
      </c>
      <c r="G74" s="363">
        <v>0</v>
      </c>
      <c r="H74" s="363">
        <v>0</v>
      </c>
      <c r="I74" s="363">
        <v>0</v>
      </c>
      <c r="J74" s="363">
        <v>0</v>
      </c>
      <c r="K74" s="363">
        <v>0</v>
      </c>
      <c r="L74" s="363">
        <v>0</v>
      </c>
      <c r="M74" s="363">
        <v>0</v>
      </c>
      <c r="N74" s="363">
        <v>0</v>
      </c>
      <c r="O74" s="363">
        <v>0</v>
      </c>
      <c r="P74" s="363">
        <v>115576.63</v>
      </c>
      <c r="Q74" s="363">
        <v>3266.34</v>
      </c>
      <c r="R74" s="363">
        <v>0</v>
      </c>
      <c r="S74" s="363">
        <v>21905.83</v>
      </c>
      <c r="T74" s="363">
        <v>0</v>
      </c>
      <c r="U74" s="363">
        <v>0</v>
      </c>
      <c r="V74" s="363">
        <v>0</v>
      </c>
      <c r="W74" s="363">
        <v>0</v>
      </c>
      <c r="X74" s="363">
        <v>0</v>
      </c>
      <c r="Y74" s="363">
        <v>22605.68</v>
      </c>
      <c r="Z74" s="363">
        <v>20548.75</v>
      </c>
      <c r="AA74" s="363">
        <v>0</v>
      </c>
      <c r="AB74" s="363">
        <v>1088.76</v>
      </c>
      <c r="AC74" s="363">
        <v>0</v>
      </c>
      <c r="AD74" s="363">
        <v>0</v>
      </c>
      <c r="AE74" s="363">
        <v>0</v>
      </c>
      <c r="AF74" s="363">
        <v>0</v>
      </c>
      <c r="AG74" s="363">
        <v>72040.990000000005</v>
      </c>
      <c r="AH74" s="363">
        <v>0</v>
      </c>
      <c r="AI74" s="363">
        <v>0</v>
      </c>
      <c r="AJ74" s="363">
        <v>0</v>
      </c>
      <c r="AK74" s="363">
        <v>0</v>
      </c>
      <c r="AL74" s="363">
        <v>0</v>
      </c>
      <c r="AM74" s="363">
        <v>0</v>
      </c>
      <c r="AN74" s="363">
        <v>0</v>
      </c>
      <c r="AO74" s="363">
        <v>0</v>
      </c>
      <c r="AP74" s="363">
        <v>0</v>
      </c>
      <c r="AQ74" s="363">
        <v>0</v>
      </c>
      <c r="AR74" s="363">
        <v>0</v>
      </c>
      <c r="AS74" s="363">
        <v>0</v>
      </c>
      <c r="AT74" s="363">
        <v>0</v>
      </c>
      <c r="AU74" s="363">
        <v>0</v>
      </c>
      <c r="AV74" s="363">
        <v>0</v>
      </c>
      <c r="AW74" s="363">
        <v>0</v>
      </c>
      <c r="AX74" s="363">
        <v>0</v>
      </c>
      <c r="AY74" s="363">
        <v>0</v>
      </c>
      <c r="AZ74" s="363">
        <v>0</v>
      </c>
      <c r="BA74" s="363">
        <v>0</v>
      </c>
      <c r="BB74" s="363">
        <v>0</v>
      </c>
      <c r="BC74" s="363">
        <v>0</v>
      </c>
      <c r="BD74" s="363">
        <v>0</v>
      </c>
      <c r="BE74" s="363">
        <v>0</v>
      </c>
      <c r="BF74" s="363">
        <v>0</v>
      </c>
      <c r="BG74" s="363">
        <v>0</v>
      </c>
      <c r="BH74" s="363">
        <v>0</v>
      </c>
      <c r="BI74" s="363">
        <v>0</v>
      </c>
      <c r="BJ74" s="363">
        <v>0</v>
      </c>
      <c r="BK74" s="363">
        <v>0</v>
      </c>
      <c r="BL74" s="363">
        <v>0</v>
      </c>
      <c r="BM74" s="363">
        <v>0</v>
      </c>
      <c r="BN74" s="363">
        <v>0</v>
      </c>
      <c r="BO74" s="363">
        <v>0</v>
      </c>
      <c r="BP74" s="363">
        <v>0</v>
      </c>
      <c r="BQ74" s="363">
        <v>0</v>
      </c>
      <c r="BR74" s="363">
        <v>0</v>
      </c>
      <c r="BS74" s="363">
        <v>0</v>
      </c>
      <c r="BT74" s="363">
        <v>0</v>
      </c>
      <c r="BU74" s="363">
        <v>0</v>
      </c>
      <c r="BV74" s="363">
        <v>0</v>
      </c>
      <c r="BW74" s="363">
        <v>0</v>
      </c>
      <c r="BX74" s="363">
        <v>0</v>
      </c>
      <c r="BY74" s="363">
        <v>0</v>
      </c>
      <c r="BZ74" s="363">
        <v>0</v>
      </c>
      <c r="CA74" s="363">
        <v>0</v>
      </c>
      <c r="CB74" s="363">
        <v>0</v>
      </c>
      <c r="CC74" s="363">
        <v>0</v>
      </c>
      <c r="CD74" s="363">
        <v>0</v>
      </c>
      <c r="CE74" s="340">
        <v>295619.24</v>
      </c>
    </row>
    <row r="75" spans="1:83" x14ac:dyDescent="0.25">
      <c r="A75" s="361" t="s">
        <v>274</v>
      </c>
      <c r="B75" s="362"/>
      <c r="C75" s="363">
        <v>0</v>
      </c>
      <c r="D75" s="363">
        <v>0</v>
      </c>
      <c r="E75" s="363">
        <v>0</v>
      </c>
      <c r="F75" s="363">
        <v>0</v>
      </c>
      <c r="G75" s="363">
        <v>0</v>
      </c>
      <c r="H75" s="363">
        <v>0</v>
      </c>
      <c r="I75" s="363">
        <v>0</v>
      </c>
      <c r="J75" s="363">
        <v>0</v>
      </c>
      <c r="K75" s="363">
        <v>0</v>
      </c>
      <c r="L75" s="363">
        <v>0</v>
      </c>
      <c r="M75" s="363">
        <v>0</v>
      </c>
      <c r="N75" s="363">
        <v>0</v>
      </c>
      <c r="O75" s="363">
        <v>0</v>
      </c>
      <c r="P75" s="363">
        <v>0</v>
      </c>
      <c r="Q75" s="363">
        <v>0</v>
      </c>
      <c r="R75" s="363">
        <v>0</v>
      </c>
      <c r="S75" s="363">
        <v>0</v>
      </c>
      <c r="T75" s="363">
        <v>0</v>
      </c>
      <c r="U75" s="363">
        <v>0</v>
      </c>
      <c r="V75" s="363">
        <v>0</v>
      </c>
      <c r="W75" s="363">
        <v>0</v>
      </c>
      <c r="X75" s="363">
        <v>0</v>
      </c>
      <c r="Y75" s="363">
        <v>0</v>
      </c>
      <c r="Z75" s="363">
        <v>0</v>
      </c>
      <c r="AA75" s="363">
        <v>0</v>
      </c>
      <c r="AB75" s="363">
        <v>0</v>
      </c>
      <c r="AC75" s="363">
        <v>0</v>
      </c>
      <c r="AD75" s="363">
        <v>0</v>
      </c>
      <c r="AE75" s="363">
        <v>0</v>
      </c>
      <c r="AF75" s="363">
        <v>0</v>
      </c>
      <c r="AG75" s="363">
        <v>0</v>
      </c>
      <c r="AH75" s="363">
        <v>0</v>
      </c>
      <c r="AI75" s="363">
        <v>0</v>
      </c>
      <c r="AJ75" s="363">
        <v>0</v>
      </c>
      <c r="AK75" s="363">
        <v>0</v>
      </c>
      <c r="AL75" s="363">
        <v>0</v>
      </c>
      <c r="AM75" s="363">
        <v>0</v>
      </c>
      <c r="AN75" s="363">
        <v>0</v>
      </c>
      <c r="AO75" s="363">
        <v>0</v>
      </c>
      <c r="AP75" s="363">
        <v>0</v>
      </c>
      <c r="AQ75" s="363">
        <v>0</v>
      </c>
      <c r="AR75" s="363">
        <v>0</v>
      </c>
      <c r="AS75" s="363">
        <v>0</v>
      </c>
      <c r="AT75" s="363">
        <v>0</v>
      </c>
      <c r="AU75" s="363">
        <v>0</v>
      </c>
      <c r="AV75" s="363">
        <v>0</v>
      </c>
      <c r="AW75" s="363">
        <v>0</v>
      </c>
      <c r="AX75" s="363">
        <v>0</v>
      </c>
      <c r="AY75" s="363">
        <v>0</v>
      </c>
      <c r="AZ75" s="363">
        <v>0</v>
      </c>
      <c r="BA75" s="363">
        <v>0</v>
      </c>
      <c r="BB75" s="363">
        <v>0</v>
      </c>
      <c r="BC75" s="363">
        <v>0</v>
      </c>
      <c r="BD75" s="363">
        <v>0</v>
      </c>
      <c r="BE75" s="363">
        <v>0</v>
      </c>
      <c r="BF75" s="363">
        <v>0</v>
      </c>
      <c r="BG75" s="363">
        <v>0</v>
      </c>
      <c r="BH75" s="363">
        <v>0</v>
      </c>
      <c r="BI75" s="363">
        <v>0</v>
      </c>
      <c r="BJ75" s="363">
        <v>0</v>
      </c>
      <c r="BK75" s="363">
        <v>0</v>
      </c>
      <c r="BL75" s="363">
        <v>0</v>
      </c>
      <c r="BM75" s="363">
        <v>0</v>
      </c>
      <c r="BN75" s="363">
        <v>0</v>
      </c>
      <c r="BO75" s="363">
        <v>0</v>
      </c>
      <c r="BP75" s="363">
        <v>0</v>
      </c>
      <c r="BQ75" s="363">
        <v>0</v>
      </c>
      <c r="BR75" s="363">
        <v>0</v>
      </c>
      <c r="BS75" s="363">
        <v>0</v>
      </c>
      <c r="BT75" s="363">
        <v>0</v>
      </c>
      <c r="BU75" s="363">
        <v>0</v>
      </c>
      <c r="BV75" s="363">
        <v>0</v>
      </c>
      <c r="BW75" s="363">
        <v>0</v>
      </c>
      <c r="BX75" s="363">
        <v>0</v>
      </c>
      <c r="BY75" s="363">
        <v>0</v>
      </c>
      <c r="BZ75" s="363">
        <v>0</v>
      </c>
      <c r="CA75" s="363">
        <v>0</v>
      </c>
      <c r="CB75" s="363">
        <v>0</v>
      </c>
      <c r="CC75" s="363">
        <v>0</v>
      </c>
      <c r="CD75" s="363">
        <v>0</v>
      </c>
      <c r="CE75" s="340">
        <v>0</v>
      </c>
    </row>
    <row r="76" spans="1:83" x14ac:dyDescent="0.25">
      <c r="A76" s="361" t="s">
        <v>275</v>
      </c>
      <c r="B76" s="364"/>
      <c r="C76" s="363">
        <v>0</v>
      </c>
      <c r="D76" s="363">
        <v>0</v>
      </c>
      <c r="E76" s="363">
        <v>0</v>
      </c>
      <c r="F76" s="363">
        <v>0</v>
      </c>
      <c r="G76" s="363">
        <v>0</v>
      </c>
      <c r="H76" s="363">
        <v>0</v>
      </c>
      <c r="I76" s="363">
        <v>0</v>
      </c>
      <c r="J76" s="363">
        <v>0</v>
      </c>
      <c r="K76" s="363">
        <v>0</v>
      </c>
      <c r="L76" s="363">
        <v>0</v>
      </c>
      <c r="M76" s="363">
        <v>0</v>
      </c>
      <c r="N76" s="363">
        <v>0</v>
      </c>
      <c r="O76" s="363">
        <v>0</v>
      </c>
      <c r="P76" s="363">
        <v>0</v>
      </c>
      <c r="Q76" s="363">
        <v>0</v>
      </c>
      <c r="R76" s="363">
        <v>0</v>
      </c>
      <c r="S76" s="363">
        <v>0</v>
      </c>
      <c r="T76" s="363">
        <v>0</v>
      </c>
      <c r="U76" s="363">
        <v>0</v>
      </c>
      <c r="V76" s="363">
        <v>0</v>
      </c>
      <c r="W76" s="363">
        <v>0</v>
      </c>
      <c r="X76" s="363">
        <v>0</v>
      </c>
      <c r="Y76" s="363">
        <v>0</v>
      </c>
      <c r="Z76" s="363">
        <v>0</v>
      </c>
      <c r="AA76" s="363">
        <v>0</v>
      </c>
      <c r="AB76" s="363">
        <v>0</v>
      </c>
      <c r="AC76" s="363">
        <v>0</v>
      </c>
      <c r="AD76" s="363">
        <v>0</v>
      </c>
      <c r="AE76" s="363">
        <v>0</v>
      </c>
      <c r="AF76" s="363">
        <v>0</v>
      </c>
      <c r="AG76" s="363">
        <v>0</v>
      </c>
      <c r="AH76" s="363">
        <v>0</v>
      </c>
      <c r="AI76" s="363">
        <v>0</v>
      </c>
      <c r="AJ76" s="363">
        <v>0</v>
      </c>
      <c r="AK76" s="363">
        <v>0</v>
      </c>
      <c r="AL76" s="363">
        <v>0</v>
      </c>
      <c r="AM76" s="363">
        <v>0</v>
      </c>
      <c r="AN76" s="363">
        <v>0</v>
      </c>
      <c r="AO76" s="363">
        <v>0</v>
      </c>
      <c r="AP76" s="363">
        <v>0</v>
      </c>
      <c r="AQ76" s="363">
        <v>0</v>
      </c>
      <c r="AR76" s="363">
        <v>0</v>
      </c>
      <c r="AS76" s="363">
        <v>0</v>
      </c>
      <c r="AT76" s="363">
        <v>0</v>
      </c>
      <c r="AU76" s="363">
        <v>0</v>
      </c>
      <c r="AV76" s="363">
        <v>0</v>
      </c>
      <c r="AW76" s="363">
        <v>0</v>
      </c>
      <c r="AX76" s="363">
        <v>0</v>
      </c>
      <c r="AY76" s="363">
        <v>0</v>
      </c>
      <c r="AZ76" s="363">
        <v>0</v>
      </c>
      <c r="BA76" s="363">
        <v>0</v>
      </c>
      <c r="BB76" s="363">
        <v>0</v>
      </c>
      <c r="BC76" s="363">
        <v>0</v>
      </c>
      <c r="BD76" s="363">
        <v>0</v>
      </c>
      <c r="BE76" s="363">
        <v>0</v>
      </c>
      <c r="BF76" s="363">
        <v>0</v>
      </c>
      <c r="BG76" s="363">
        <v>0</v>
      </c>
      <c r="BH76" s="363">
        <v>0</v>
      </c>
      <c r="BI76" s="363">
        <v>0</v>
      </c>
      <c r="BJ76" s="363">
        <v>0</v>
      </c>
      <c r="BK76" s="363">
        <v>0</v>
      </c>
      <c r="BL76" s="363">
        <v>0</v>
      </c>
      <c r="BM76" s="363">
        <v>0</v>
      </c>
      <c r="BN76" s="363">
        <v>0</v>
      </c>
      <c r="BO76" s="363">
        <v>0</v>
      </c>
      <c r="BP76" s="363">
        <v>0</v>
      </c>
      <c r="BQ76" s="363">
        <v>0</v>
      </c>
      <c r="BR76" s="363">
        <v>0</v>
      </c>
      <c r="BS76" s="363">
        <v>0</v>
      </c>
      <c r="BT76" s="363">
        <v>0</v>
      </c>
      <c r="BU76" s="363">
        <v>0</v>
      </c>
      <c r="BV76" s="363">
        <v>0</v>
      </c>
      <c r="BW76" s="363">
        <v>0</v>
      </c>
      <c r="BX76" s="363">
        <v>0</v>
      </c>
      <c r="BY76" s="363">
        <v>0</v>
      </c>
      <c r="BZ76" s="363">
        <v>0</v>
      </c>
      <c r="CA76" s="363">
        <v>0</v>
      </c>
      <c r="CB76" s="363">
        <v>0</v>
      </c>
      <c r="CC76" s="363">
        <v>0</v>
      </c>
      <c r="CD76" s="363">
        <v>0</v>
      </c>
      <c r="CE76" s="340">
        <v>0</v>
      </c>
    </row>
    <row r="77" spans="1:83" x14ac:dyDescent="0.25">
      <c r="A77" s="361" t="s">
        <v>276</v>
      </c>
      <c r="B77" s="362"/>
      <c r="C77" s="363">
        <v>0</v>
      </c>
      <c r="D77" s="363">
        <v>0</v>
      </c>
      <c r="E77" s="363">
        <v>0</v>
      </c>
      <c r="F77" s="363">
        <v>0</v>
      </c>
      <c r="G77" s="363">
        <v>0</v>
      </c>
      <c r="H77" s="363">
        <v>0</v>
      </c>
      <c r="I77" s="363">
        <v>0</v>
      </c>
      <c r="J77" s="363">
        <v>0</v>
      </c>
      <c r="K77" s="363">
        <v>0</v>
      </c>
      <c r="L77" s="363">
        <v>0</v>
      </c>
      <c r="M77" s="363">
        <v>0</v>
      </c>
      <c r="N77" s="363">
        <v>0</v>
      </c>
      <c r="O77" s="363">
        <v>0</v>
      </c>
      <c r="P77" s="363">
        <v>125541.85</v>
      </c>
      <c r="Q77" s="363">
        <v>0</v>
      </c>
      <c r="R77" s="363">
        <v>0</v>
      </c>
      <c r="S77" s="363">
        <v>521.23</v>
      </c>
      <c r="T77" s="363">
        <v>0</v>
      </c>
      <c r="U77" s="363">
        <v>0</v>
      </c>
      <c r="V77" s="363">
        <v>0</v>
      </c>
      <c r="W77" s="363">
        <v>0</v>
      </c>
      <c r="X77" s="363">
        <v>0</v>
      </c>
      <c r="Y77" s="363">
        <v>0</v>
      </c>
      <c r="Z77" s="363">
        <v>1935.12</v>
      </c>
      <c r="AA77" s="363">
        <v>0</v>
      </c>
      <c r="AB77" s="363">
        <v>0</v>
      </c>
      <c r="AC77" s="363">
        <v>0</v>
      </c>
      <c r="AD77" s="363">
        <v>0</v>
      </c>
      <c r="AE77" s="363">
        <v>0</v>
      </c>
      <c r="AF77" s="363">
        <v>0</v>
      </c>
      <c r="AG77" s="363">
        <v>12512.28</v>
      </c>
      <c r="AH77" s="363">
        <v>0</v>
      </c>
      <c r="AI77" s="363">
        <v>0</v>
      </c>
      <c r="AJ77" s="363">
        <v>0</v>
      </c>
      <c r="AK77" s="363">
        <v>0</v>
      </c>
      <c r="AL77" s="363">
        <v>0</v>
      </c>
      <c r="AM77" s="363">
        <v>0</v>
      </c>
      <c r="AN77" s="363">
        <v>0</v>
      </c>
      <c r="AO77" s="363">
        <v>0</v>
      </c>
      <c r="AP77" s="363">
        <v>0</v>
      </c>
      <c r="AQ77" s="363">
        <v>0</v>
      </c>
      <c r="AR77" s="363">
        <v>0</v>
      </c>
      <c r="AS77" s="363">
        <v>0</v>
      </c>
      <c r="AT77" s="363">
        <v>0</v>
      </c>
      <c r="AU77" s="363">
        <v>0</v>
      </c>
      <c r="AV77" s="363">
        <v>0</v>
      </c>
      <c r="AW77" s="363">
        <v>0</v>
      </c>
      <c r="AX77" s="363">
        <v>0</v>
      </c>
      <c r="AY77" s="363">
        <v>0</v>
      </c>
      <c r="AZ77" s="363">
        <v>0</v>
      </c>
      <c r="BA77" s="363">
        <v>0</v>
      </c>
      <c r="BB77" s="363">
        <v>0</v>
      </c>
      <c r="BC77" s="363">
        <v>0</v>
      </c>
      <c r="BD77" s="363">
        <v>0</v>
      </c>
      <c r="BE77" s="363">
        <v>0</v>
      </c>
      <c r="BF77" s="363">
        <v>0</v>
      </c>
      <c r="BG77" s="363">
        <v>0</v>
      </c>
      <c r="BH77" s="363">
        <v>0</v>
      </c>
      <c r="BI77" s="363">
        <v>0</v>
      </c>
      <c r="BJ77" s="363">
        <v>0</v>
      </c>
      <c r="BK77" s="363">
        <v>0</v>
      </c>
      <c r="BL77" s="363">
        <v>0</v>
      </c>
      <c r="BM77" s="363">
        <v>0</v>
      </c>
      <c r="BN77" s="363">
        <v>0</v>
      </c>
      <c r="BO77" s="363">
        <v>0</v>
      </c>
      <c r="BP77" s="363">
        <v>0</v>
      </c>
      <c r="BQ77" s="363">
        <v>0</v>
      </c>
      <c r="BR77" s="363">
        <v>0</v>
      </c>
      <c r="BS77" s="363">
        <v>0</v>
      </c>
      <c r="BT77" s="363">
        <v>0</v>
      </c>
      <c r="BU77" s="363">
        <v>0</v>
      </c>
      <c r="BV77" s="363">
        <v>0</v>
      </c>
      <c r="BW77" s="363">
        <v>0</v>
      </c>
      <c r="BX77" s="363">
        <v>0</v>
      </c>
      <c r="BY77" s="363">
        <v>0</v>
      </c>
      <c r="BZ77" s="363">
        <v>0</v>
      </c>
      <c r="CA77" s="363">
        <v>0</v>
      </c>
      <c r="CB77" s="363">
        <v>0</v>
      </c>
      <c r="CC77" s="363">
        <v>0</v>
      </c>
      <c r="CD77" s="363">
        <v>0</v>
      </c>
      <c r="CE77" s="340">
        <v>140510.48000000001</v>
      </c>
    </row>
    <row r="78" spans="1:83" x14ac:dyDescent="0.25">
      <c r="A78" s="361" t="s">
        <v>277</v>
      </c>
      <c r="B78" s="334"/>
      <c r="C78" s="363">
        <v>0</v>
      </c>
      <c r="D78" s="363">
        <v>0</v>
      </c>
      <c r="E78" s="363">
        <v>0</v>
      </c>
      <c r="F78" s="363">
        <v>0</v>
      </c>
      <c r="G78" s="363">
        <v>0</v>
      </c>
      <c r="H78" s="363">
        <v>0</v>
      </c>
      <c r="I78" s="363">
        <v>0</v>
      </c>
      <c r="J78" s="363">
        <v>0</v>
      </c>
      <c r="K78" s="363">
        <v>0</v>
      </c>
      <c r="L78" s="363">
        <v>0</v>
      </c>
      <c r="M78" s="363">
        <v>0</v>
      </c>
      <c r="N78" s="363">
        <v>0</v>
      </c>
      <c r="O78" s="363">
        <v>0</v>
      </c>
      <c r="P78" s="363">
        <v>0</v>
      </c>
      <c r="Q78" s="363">
        <v>0</v>
      </c>
      <c r="R78" s="363">
        <v>0</v>
      </c>
      <c r="S78" s="363">
        <v>0</v>
      </c>
      <c r="T78" s="363">
        <v>0</v>
      </c>
      <c r="U78" s="363">
        <v>0</v>
      </c>
      <c r="V78" s="363">
        <v>0</v>
      </c>
      <c r="W78" s="363">
        <v>0</v>
      </c>
      <c r="X78" s="363">
        <v>0</v>
      </c>
      <c r="Y78" s="363">
        <v>0</v>
      </c>
      <c r="Z78" s="363">
        <v>0</v>
      </c>
      <c r="AA78" s="363">
        <v>0</v>
      </c>
      <c r="AB78" s="363">
        <v>0</v>
      </c>
      <c r="AC78" s="363">
        <v>0</v>
      </c>
      <c r="AD78" s="363">
        <v>0</v>
      </c>
      <c r="AE78" s="363">
        <v>0</v>
      </c>
      <c r="AF78" s="363">
        <v>0</v>
      </c>
      <c r="AG78" s="363">
        <v>10000</v>
      </c>
      <c r="AH78" s="363">
        <v>0</v>
      </c>
      <c r="AI78" s="363">
        <v>0</v>
      </c>
      <c r="AJ78" s="363">
        <v>0</v>
      </c>
      <c r="AK78" s="363">
        <v>0</v>
      </c>
      <c r="AL78" s="363">
        <v>0</v>
      </c>
      <c r="AM78" s="363">
        <v>0</v>
      </c>
      <c r="AN78" s="363">
        <v>0</v>
      </c>
      <c r="AO78" s="363">
        <v>0</v>
      </c>
      <c r="AP78" s="363">
        <v>0</v>
      </c>
      <c r="AQ78" s="363">
        <v>0</v>
      </c>
      <c r="AR78" s="363">
        <v>0</v>
      </c>
      <c r="AS78" s="363">
        <v>0</v>
      </c>
      <c r="AT78" s="363">
        <v>0</v>
      </c>
      <c r="AU78" s="363">
        <v>0</v>
      </c>
      <c r="AV78" s="363">
        <v>0</v>
      </c>
      <c r="AW78" s="363">
        <v>0</v>
      </c>
      <c r="AX78" s="363">
        <v>0</v>
      </c>
      <c r="AY78" s="363">
        <v>0</v>
      </c>
      <c r="AZ78" s="363">
        <v>0</v>
      </c>
      <c r="BA78" s="363">
        <v>0</v>
      </c>
      <c r="BB78" s="363">
        <v>0</v>
      </c>
      <c r="BC78" s="363">
        <v>0</v>
      </c>
      <c r="BD78" s="363">
        <v>0</v>
      </c>
      <c r="BE78" s="363">
        <v>0</v>
      </c>
      <c r="BF78" s="363">
        <v>0</v>
      </c>
      <c r="BG78" s="363">
        <v>0</v>
      </c>
      <c r="BH78" s="363">
        <v>0</v>
      </c>
      <c r="BI78" s="363">
        <v>0</v>
      </c>
      <c r="BJ78" s="363">
        <v>0</v>
      </c>
      <c r="BK78" s="363">
        <v>0</v>
      </c>
      <c r="BL78" s="363">
        <v>0</v>
      </c>
      <c r="BM78" s="363">
        <v>0</v>
      </c>
      <c r="BN78" s="363">
        <v>0</v>
      </c>
      <c r="BO78" s="363">
        <v>0</v>
      </c>
      <c r="BP78" s="363">
        <v>0</v>
      </c>
      <c r="BQ78" s="363">
        <v>0</v>
      </c>
      <c r="BR78" s="363">
        <v>0</v>
      </c>
      <c r="BS78" s="363">
        <v>0</v>
      </c>
      <c r="BT78" s="363">
        <v>0</v>
      </c>
      <c r="BU78" s="363">
        <v>0</v>
      </c>
      <c r="BV78" s="363">
        <v>0</v>
      </c>
      <c r="BW78" s="363">
        <v>0</v>
      </c>
      <c r="BX78" s="363">
        <v>0</v>
      </c>
      <c r="BY78" s="363">
        <v>0</v>
      </c>
      <c r="BZ78" s="363">
        <v>0</v>
      </c>
      <c r="CA78" s="363">
        <v>0</v>
      </c>
      <c r="CB78" s="363">
        <v>0</v>
      </c>
      <c r="CC78" s="363">
        <v>0</v>
      </c>
      <c r="CD78" s="363">
        <v>0</v>
      </c>
      <c r="CE78" s="340">
        <v>10000</v>
      </c>
    </row>
    <row r="79" spans="1:83" x14ac:dyDescent="0.25">
      <c r="A79" s="361" t="s">
        <v>278</v>
      </c>
      <c r="B79" s="334"/>
      <c r="C79" s="363">
        <v>0</v>
      </c>
      <c r="D79" s="363">
        <v>0</v>
      </c>
      <c r="E79" s="363">
        <v>0</v>
      </c>
      <c r="F79" s="363">
        <v>0</v>
      </c>
      <c r="G79" s="363">
        <v>0</v>
      </c>
      <c r="H79" s="363">
        <v>0</v>
      </c>
      <c r="I79" s="363">
        <v>0</v>
      </c>
      <c r="J79" s="363">
        <v>0</v>
      </c>
      <c r="K79" s="363">
        <v>0</v>
      </c>
      <c r="L79" s="363">
        <v>0</v>
      </c>
      <c r="M79" s="363">
        <v>0</v>
      </c>
      <c r="N79" s="363">
        <v>0</v>
      </c>
      <c r="O79" s="363">
        <v>0</v>
      </c>
      <c r="P79" s="363">
        <v>0</v>
      </c>
      <c r="Q79" s="363">
        <v>0</v>
      </c>
      <c r="R79" s="363">
        <v>0</v>
      </c>
      <c r="S79" s="363">
        <v>0</v>
      </c>
      <c r="T79" s="363">
        <v>0</v>
      </c>
      <c r="U79" s="363">
        <v>0</v>
      </c>
      <c r="V79" s="363">
        <v>0</v>
      </c>
      <c r="W79" s="363">
        <v>0</v>
      </c>
      <c r="X79" s="363">
        <v>0</v>
      </c>
      <c r="Y79" s="363">
        <v>0</v>
      </c>
      <c r="Z79" s="363">
        <v>0</v>
      </c>
      <c r="AA79" s="363">
        <v>0</v>
      </c>
      <c r="AB79" s="363">
        <v>0</v>
      </c>
      <c r="AC79" s="363">
        <v>0</v>
      </c>
      <c r="AD79" s="363">
        <v>0</v>
      </c>
      <c r="AE79" s="363">
        <v>0</v>
      </c>
      <c r="AF79" s="363">
        <v>0</v>
      </c>
      <c r="AG79" s="363">
        <v>0</v>
      </c>
      <c r="AH79" s="363">
        <v>0</v>
      </c>
      <c r="AI79" s="363">
        <v>0</v>
      </c>
      <c r="AJ79" s="363">
        <v>0</v>
      </c>
      <c r="AK79" s="363">
        <v>0</v>
      </c>
      <c r="AL79" s="363">
        <v>0</v>
      </c>
      <c r="AM79" s="363">
        <v>0</v>
      </c>
      <c r="AN79" s="363">
        <v>0</v>
      </c>
      <c r="AO79" s="363">
        <v>0</v>
      </c>
      <c r="AP79" s="363">
        <v>0</v>
      </c>
      <c r="AQ79" s="363">
        <v>0</v>
      </c>
      <c r="AR79" s="363">
        <v>0</v>
      </c>
      <c r="AS79" s="363">
        <v>0</v>
      </c>
      <c r="AT79" s="363">
        <v>0</v>
      </c>
      <c r="AU79" s="363">
        <v>0</v>
      </c>
      <c r="AV79" s="363">
        <v>0</v>
      </c>
      <c r="AW79" s="363">
        <v>0</v>
      </c>
      <c r="AX79" s="363">
        <v>0</v>
      </c>
      <c r="AY79" s="363">
        <v>0</v>
      </c>
      <c r="AZ79" s="363">
        <v>0</v>
      </c>
      <c r="BA79" s="363">
        <v>0</v>
      </c>
      <c r="BB79" s="363">
        <v>0</v>
      </c>
      <c r="BC79" s="363">
        <v>0</v>
      </c>
      <c r="BD79" s="363">
        <v>0</v>
      </c>
      <c r="BE79" s="363">
        <v>0</v>
      </c>
      <c r="BF79" s="363">
        <v>0</v>
      </c>
      <c r="BG79" s="363">
        <v>0</v>
      </c>
      <c r="BH79" s="363">
        <v>0</v>
      </c>
      <c r="BI79" s="363">
        <v>0</v>
      </c>
      <c r="BJ79" s="363">
        <v>0</v>
      </c>
      <c r="BK79" s="363">
        <v>0</v>
      </c>
      <c r="BL79" s="363">
        <v>0</v>
      </c>
      <c r="BM79" s="363">
        <v>0</v>
      </c>
      <c r="BN79" s="363">
        <v>0</v>
      </c>
      <c r="BO79" s="363">
        <v>0</v>
      </c>
      <c r="BP79" s="363">
        <v>0</v>
      </c>
      <c r="BQ79" s="363">
        <v>0</v>
      </c>
      <c r="BR79" s="363">
        <v>0</v>
      </c>
      <c r="BS79" s="363">
        <v>0</v>
      </c>
      <c r="BT79" s="363">
        <v>0</v>
      </c>
      <c r="BU79" s="363">
        <v>0</v>
      </c>
      <c r="BV79" s="363">
        <v>0</v>
      </c>
      <c r="BW79" s="363">
        <v>0</v>
      </c>
      <c r="BX79" s="363">
        <v>0</v>
      </c>
      <c r="BY79" s="363">
        <v>0</v>
      </c>
      <c r="BZ79" s="363">
        <v>0</v>
      </c>
      <c r="CA79" s="363">
        <v>0</v>
      </c>
      <c r="CB79" s="363">
        <v>0</v>
      </c>
      <c r="CC79" s="363">
        <v>0</v>
      </c>
      <c r="CD79" s="363">
        <v>0</v>
      </c>
      <c r="CE79" s="340">
        <v>0</v>
      </c>
    </row>
    <row r="80" spans="1:83" x14ac:dyDescent="0.25">
      <c r="A80" s="361" t="s">
        <v>279</v>
      </c>
      <c r="B80" s="334"/>
      <c r="C80" s="363">
        <v>0</v>
      </c>
      <c r="D80" s="363">
        <v>0</v>
      </c>
      <c r="E80" s="363">
        <v>1120</v>
      </c>
      <c r="F80" s="363">
        <v>0</v>
      </c>
      <c r="G80" s="363">
        <v>0</v>
      </c>
      <c r="H80" s="363">
        <v>0</v>
      </c>
      <c r="I80" s="363">
        <v>0</v>
      </c>
      <c r="J80" s="363">
        <v>0</v>
      </c>
      <c r="K80" s="363">
        <v>0</v>
      </c>
      <c r="L80" s="363">
        <v>0</v>
      </c>
      <c r="M80" s="363">
        <v>0</v>
      </c>
      <c r="N80" s="363">
        <v>0</v>
      </c>
      <c r="O80" s="363">
        <v>0</v>
      </c>
      <c r="P80" s="363">
        <v>0</v>
      </c>
      <c r="Q80" s="363">
        <v>0</v>
      </c>
      <c r="R80" s="363">
        <v>120</v>
      </c>
      <c r="S80" s="363">
        <v>0</v>
      </c>
      <c r="T80" s="363">
        <v>0</v>
      </c>
      <c r="U80" s="363">
        <v>0</v>
      </c>
      <c r="V80" s="363">
        <v>0</v>
      </c>
      <c r="W80" s="363">
        <v>0</v>
      </c>
      <c r="X80" s="363">
        <v>0</v>
      </c>
      <c r="Y80" s="363">
        <v>0</v>
      </c>
      <c r="Z80" s="363">
        <v>396.2</v>
      </c>
      <c r="AA80" s="363">
        <v>0</v>
      </c>
      <c r="AB80" s="363">
        <v>0</v>
      </c>
      <c r="AC80" s="363">
        <v>0</v>
      </c>
      <c r="AD80" s="363">
        <v>0</v>
      </c>
      <c r="AE80" s="363">
        <v>0</v>
      </c>
      <c r="AF80" s="363">
        <v>0</v>
      </c>
      <c r="AG80" s="363">
        <v>220</v>
      </c>
      <c r="AH80" s="363">
        <v>0</v>
      </c>
      <c r="AI80" s="363">
        <v>0</v>
      </c>
      <c r="AJ80" s="363">
        <v>0</v>
      </c>
      <c r="AK80" s="363">
        <v>0</v>
      </c>
      <c r="AL80" s="363">
        <v>0</v>
      </c>
      <c r="AM80" s="363">
        <v>0</v>
      </c>
      <c r="AN80" s="363">
        <v>0</v>
      </c>
      <c r="AO80" s="363">
        <v>0</v>
      </c>
      <c r="AP80" s="363">
        <v>0</v>
      </c>
      <c r="AQ80" s="363">
        <v>0</v>
      </c>
      <c r="AR80" s="363">
        <v>0</v>
      </c>
      <c r="AS80" s="363">
        <v>0</v>
      </c>
      <c r="AT80" s="363">
        <v>0</v>
      </c>
      <c r="AU80" s="363">
        <v>0</v>
      </c>
      <c r="AV80" s="363">
        <v>0</v>
      </c>
      <c r="AW80" s="363">
        <v>0</v>
      </c>
      <c r="AX80" s="363">
        <v>0</v>
      </c>
      <c r="AY80" s="363">
        <v>0</v>
      </c>
      <c r="AZ80" s="363">
        <v>0</v>
      </c>
      <c r="BA80" s="363">
        <v>0</v>
      </c>
      <c r="BB80" s="363">
        <v>0</v>
      </c>
      <c r="BC80" s="363">
        <v>0</v>
      </c>
      <c r="BD80" s="363">
        <v>0</v>
      </c>
      <c r="BE80" s="363">
        <v>0</v>
      </c>
      <c r="BF80" s="363">
        <v>0</v>
      </c>
      <c r="BG80" s="363">
        <v>0</v>
      </c>
      <c r="BH80" s="363">
        <v>0</v>
      </c>
      <c r="BI80" s="363">
        <v>0</v>
      </c>
      <c r="BJ80" s="363">
        <v>0</v>
      </c>
      <c r="BK80" s="363">
        <v>0</v>
      </c>
      <c r="BL80" s="363">
        <v>0</v>
      </c>
      <c r="BM80" s="363">
        <v>0</v>
      </c>
      <c r="BN80" s="363">
        <v>198</v>
      </c>
      <c r="BO80" s="363">
        <v>0</v>
      </c>
      <c r="BP80" s="363">
        <v>0</v>
      </c>
      <c r="BQ80" s="363">
        <v>0</v>
      </c>
      <c r="BR80" s="363">
        <v>0</v>
      </c>
      <c r="BS80" s="363">
        <v>0</v>
      </c>
      <c r="BT80" s="363">
        <v>0</v>
      </c>
      <c r="BU80" s="363">
        <v>0</v>
      </c>
      <c r="BV80" s="363">
        <v>0</v>
      </c>
      <c r="BW80" s="363">
        <v>0</v>
      </c>
      <c r="BX80" s="363">
        <v>0</v>
      </c>
      <c r="BY80" s="363">
        <v>0</v>
      </c>
      <c r="BZ80" s="363">
        <v>0</v>
      </c>
      <c r="CA80" s="363">
        <v>0</v>
      </c>
      <c r="CB80" s="363">
        <v>0</v>
      </c>
      <c r="CC80" s="363">
        <v>0</v>
      </c>
      <c r="CD80" s="363">
        <v>0</v>
      </c>
      <c r="CE80" s="340">
        <v>2054.1999999999998</v>
      </c>
    </row>
    <row r="81" spans="1:84" x14ac:dyDescent="0.25">
      <c r="A81" s="361" t="s">
        <v>280</v>
      </c>
      <c r="B81" s="334"/>
      <c r="C81" s="363">
        <v>0</v>
      </c>
      <c r="D81" s="363">
        <v>0</v>
      </c>
      <c r="E81" s="363">
        <v>0</v>
      </c>
      <c r="F81" s="363">
        <v>0</v>
      </c>
      <c r="G81" s="363">
        <v>0</v>
      </c>
      <c r="H81" s="363">
        <v>0</v>
      </c>
      <c r="I81" s="363">
        <v>0</v>
      </c>
      <c r="J81" s="363">
        <v>0</v>
      </c>
      <c r="K81" s="363">
        <v>0</v>
      </c>
      <c r="L81" s="363">
        <v>0</v>
      </c>
      <c r="M81" s="363">
        <v>0</v>
      </c>
      <c r="N81" s="363">
        <v>0</v>
      </c>
      <c r="O81" s="363">
        <v>0</v>
      </c>
      <c r="P81" s="363">
        <v>0</v>
      </c>
      <c r="Q81" s="363">
        <v>0</v>
      </c>
      <c r="R81" s="363">
        <v>0</v>
      </c>
      <c r="S81" s="363">
        <v>0</v>
      </c>
      <c r="T81" s="363">
        <v>0</v>
      </c>
      <c r="U81" s="363">
        <v>0</v>
      </c>
      <c r="V81" s="363">
        <v>0</v>
      </c>
      <c r="W81" s="363">
        <v>0</v>
      </c>
      <c r="X81" s="363">
        <v>0</v>
      </c>
      <c r="Y81" s="363">
        <v>0</v>
      </c>
      <c r="Z81" s="363">
        <v>0</v>
      </c>
      <c r="AA81" s="363">
        <v>0</v>
      </c>
      <c r="AB81" s="363">
        <v>6194.59</v>
      </c>
      <c r="AC81" s="363">
        <v>0</v>
      </c>
      <c r="AD81" s="363">
        <v>0</v>
      </c>
      <c r="AE81" s="363">
        <v>0</v>
      </c>
      <c r="AF81" s="363">
        <v>0</v>
      </c>
      <c r="AG81" s="363">
        <v>-243.71</v>
      </c>
      <c r="AH81" s="363">
        <v>0</v>
      </c>
      <c r="AI81" s="363">
        <v>0</v>
      </c>
      <c r="AJ81" s="363">
        <v>0</v>
      </c>
      <c r="AK81" s="363">
        <v>0</v>
      </c>
      <c r="AL81" s="363">
        <v>0</v>
      </c>
      <c r="AM81" s="363">
        <v>0</v>
      </c>
      <c r="AN81" s="363">
        <v>0</v>
      </c>
      <c r="AO81" s="363">
        <v>0</v>
      </c>
      <c r="AP81" s="363">
        <v>0</v>
      </c>
      <c r="AQ81" s="363">
        <v>0</v>
      </c>
      <c r="AR81" s="363">
        <v>0</v>
      </c>
      <c r="AS81" s="363">
        <v>0</v>
      </c>
      <c r="AT81" s="363">
        <v>0</v>
      </c>
      <c r="AU81" s="363">
        <v>0</v>
      </c>
      <c r="AV81" s="363">
        <v>0</v>
      </c>
      <c r="AW81" s="363">
        <v>0</v>
      </c>
      <c r="AX81" s="363">
        <v>0</v>
      </c>
      <c r="AY81" s="363">
        <v>0</v>
      </c>
      <c r="AZ81" s="363">
        <v>0</v>
      </c>
      <c r="BA81" s="363">
        <v>0</v>
      </c>
      <c r="BB81" s="363">
        <v>0</v>
      </c>
      <c r="BC81" s="363">
        <v>0</v>
      </c>
      <c r="BD81" s="363">
        <v>0</v>
      </c>
      <c r="BE81" s="363">
        <v>0</v>
      </c>
      <c r="BF81" s="363">
        <v>0</v>
      </c>
      <c r="BG81" s="363">
        <v>0</v>
      </c>
      <c r="BH81" s="363">
        <v>0</v>
      </c>
      <c r="BI81" s="363">
        <v>0</v>
      </c>
      <c r="BJ81" s="363">
        <v>0</v>
      </c>
      <c r="BK81" s="363">
        <v>0</v>
      </c>
      <c r="BL81" s="363">
        <v>0</v>
      </c>
      <c r="BM81" s="363">
        <v>0</v>
      </c>
      <c r="BN81" s="363">
        <v>801131.5</v>
      </c>
      <c r="BO81" s="363">
        <v>0</v>
      </c>
      <c r="BP81" s="363">
        <v>0</v>
      </c>
      <c r="BQ81" s="363">
        <v>0</v>
      </c>
      <c r="BR81" s="363">
        <v>0</v>
      </c>
      <c r="BS81" s="363">
        <v>0</v>
      </c>
      <c r="BT81" s="363">
        <v>0</v>
      </c>
      <c r="BU81" s="363">
        <v>0</v>
      </c>
      <c r="BV81" s="363">
        <v>0</v>
      </c>
      <c r="BW81" s="363">
        <v>0</v>
      </c>
      <c r="BX81" s="363">
        <v>0</v>
      </c>
      <c r="BY81" s="363">
        <v>0</v>
      </c>
      <c r="BZ81" s="363">
        <v>0</v>
      </c>
      <c r="CA81" s="363">
        <v>0</v>
      </c>
      <c r="CB81" s="363">
        <v>0</v>
      </c>
      <c r="CC81" s="363">
        <v>0</v>
      </c>
      <c r="CD81" s="363">
        <v>0</v>
      </c>
      <c r="CE81" s="340">
        <v>807082.38</v>
      </c>
    </row>
    <row r="82" spans="1:84" x14ac:dyDescent="0.25">
      <c r="A82" s="361" t="s">
        <v>281</v>
      </c>
      <c r="B82" s="334"/>
      <c r="C82" s="363">
        <v>0</v>
      </c>
      <c r="D82" s="363">
        <v>0</v>
      </c>
      <c r="E82" s="363">
        <v>0</v>
      </c>
      <c r="F82" s="363">
        <v>0</v>
      </c>
      <c r="G82" s="363">
        <v>0</v>
      </c>
      <c r="H82" s="363">
        <v>0</v>
      </c>
      <c r="I82" s="363">
        <v>0</v>
      </c>
      <c r="J82" s="363">
        <v>0</v>
      </c>
      <c r="K82" s="363">
        <v>0</v>
      </c>
      <c r="L82" s="363">
        <v>0</v>
      </c>
      <c r="M82" s="363">
        <v>0</v>
      </c>
      <c r="N82" s="363">
        <v>0</v>
      </c>
      <c r="O82" s="363">
        <v>0</v>
      </c>
      <c r="P82" s="363">
        <v>0</v>
      </c>
      <c r="Q82" s="363">
        <v>0</v>
      </c>
      <c r="R82" s="363">
        <v>0</v>
      </c>
      <c r="S82" s="363">
        <v>0</v>
      </c>
      <c r="T82" s="363">
        <v>0</v>
      </c>
      <c r="U82" s="363">
        <v>0</v>
      </c>
      <c r="V82" s="363">
        <v>0</v>
      </c>
      <c r="W82" s="363">
        <v>0</v>
      </c>
      <c r="X82" s="363">
        <v>0</v>
      </c>
      <c r="Y82" s="363">
        <v>0</v>
      </c>
      <c r="Z82" s="363">
        <v>0</v>
      </c>
      <c r="AA82" s="363">
        <v>0</v>
      </c>
      <c r="AB82" s="363">
        <v>0</v>
      </c>
      <c r="AC82" s="363">
        <v>0</v>
      </c>
      <c r="AD82" s="363">
        <v>0</v>
      </c>
      <c r="AE82" s="363">
        <v>0</v>
      </c>
      <c r="AF82" s="363">
        <v>0</v>
      </c>
      <c r="AG82" s="363">
        <v>0</v>
      </c>
      <c r="AH82" s="363">
        <v>0</v>
      </c>
      <c r="AI82" s="363">
        <v>0</v>
      </c>
      <c r="AJ82" s="363">
        <v>0</v>
      </c>
      <c r="AK82" s="363">
        <v>0</v>
      </c>
      <c r="AL82" s="363">
        <v>0</v>
      </c>
      <c r="AM82" s="363">
        <v>0</v>
      </c>
      <c r="AN82" s="363">
        <v>0</v>
      </c>
      <c r="AO82" s="363">
        <v>0</v>
      </c>
      <c r="AP82" s="363">
        <v>0</v>
      </c>
      <c r="AQ82" s="363">
        <v>0</v>
      </c>
      <c r="AR82" s="363">
        <v>0</v>
      </c>
      <c r="AS82" s="363">
        <v>0</v>
      </c>
      <c r="AT82" s="363">
        <v>0</v>
      </c>
      <c r="AU82" s="363">
        <v>0</v>
      </c>
      <c r="AV82" s="363">
        <v>0</v>
      </c>
      <c r="AW82" s="363">
        <v>0</v>
      </c>
      <c r="AX82" s="363">
        <v>0</v>
      </c>
      <c r="AY82" s="363">
        <v>0</v>
      </c>
      <c r="AZ82" s="363">
        <v>0</v>
      </c>
      <c r="BA82" s="363">
        <v>0</v>
      </c>
      <c r="BB82" s="363">
        <v>0</v>
      </c>
      <c r="BC82" s="363">
        <v>0</v>
      </c>
      <c r="BD82" s="363">
        <v>0</v>
      </c>
      <c r="BE82" s="363">
        <v>0</v>
      </c>
      <c r="BF82" s="363">
        <v>0</v>
      </c>
      <c r="BG82" s="363">
        <v>0</v>
      </c>
      <c r="BH82" s="363">
        <v>0</v>
      </c>
      <c r="BI82" s="363">
        <v>0</v>
      </c>
      <c r="BJ82" s="363">
        <v>0</v>
      </c>
      <c r="BK82" s="363">
        <v>0</v>
      </c>
      <c r="BL82" s="363">
        <v>0</v>
      </c>
      <c r="BM82" s="363">
        <v>0</v>
      </c>
      <c r="BN82" s="363">
        <v>0</v>
      </c>
      <c r="BO82" s="363">
        <v>0</v>
      </c>
      <c r="BP82" s="363">
        <v>0</v>
      </c>
      <c r="BQ82" s="363">
        <v>0</v>
      </c>
      <c r="BR82" s="363">
        <v>0</v>
      </c>
      <c r="BS82" s="363">
        <v>0</v>
      </c>
      <c r="BT82" s="363">
        <v>0</v>
      </c>
      <c r="BU82" s="363">
        <v>0</v>
      </c>
      <c r="BV82" s="363">
        <v>0</v>
      </c>
      <c r="BW82" s="363">
        <v>0</v>
      </c>
      <c r="BX82" s="363">
        <v>0</v>
      </c>
      <c r="BY82" s="363">
        <v>0</v>
      </c>
      <c r="BZ82" s="363">
        <v>0</v>
      </c>
      <c r="CA82" s="363">
        <v>0</v>
      </c>
      <c r="CB82" s="363">
        <v>0</v>
      </c>
      <c r="CC82" s="363">
        <v>0</v>
      </c>
      <c r="CD82" s="363">
        <v>0</v>
      </c>
      <c r="CE82" s="340">
        <v>0</v>
      </c>
    </row>
    <row r="83" spans="1:84" x14ac:dyDescent="0.25">
      <c r="A83" s="361" t="s">
        <v>282</v>
      </c>
      <c r="B83" s="334"/>
      <c r="C83" s="339">
        <v>0</v>
      </c>
      <c r="D83" s="339">
        <v>0</v>
      </c>
      <c r="E83" s="347">
        <v>4844</v>
      </c>
      <c r="F83" s="347">
        <v>0</v>
      </c>
      <c r="G83" s="339">
        <v>0</v>
      </c>
      <c r="H83" s="339">
        <v>0</v>
      </c>
      <c r="I83" s="347">
        <v>0</v>
      </c>
      <c r="J83" s="347">
        <v>0</v>
      </c>
      <c r="K83" s="347">
        <v>0</v>
      </c>
      <c r="L83" s="347">
        <v>0</v>
      </c>
      <c r="M83" s="339">
        <v>0</v>
      </c>
      <c r="N83" s="339">
        <v>0</v>
      </c>
      <c r="O83" s="339">
        <v>0</v>
      </c>
      <c r="P83" s="347">
        <v>114293</v>
      </c>
      <c r="Q83" s="347">
        <v>1183</v>
      </c>
      <c r="R83" s="349">
        <v>5775</v>
      </c>
      <c r="S83" s="347">
        <v>2064</v>
      </c>
      <c r="T83" s="339">
        <v>0</v>
      </c>
      <c r="U83" s="347">
        <v>0</v>
      </c>
      <c r="V83" s="347">
        <v>0</v>
      </c>
      <c r="W83" s="339">
        <v>0</v>
      </c>
      <c r="X83" s="347">
        <v>0</v>
      </c>
      <c r="Y83" s="347">
        <v>4191</v>
      </c>
      <c r="Z83" s="347">
        <v>1965.1300000000047</v>
      </c>
      <c r="AA83" s="347">
        <v>0</v>
      </c>
      <c r="AB83" s="347">
        <v>186.22999999999956</v>
      </c>
      <c r="AC83" s="347">
        <v>10</v>
      </c>
      <c r="AD83" s="347">
        <v>0</v>
      </c>
      <c r="AE83" s="347">
        <v>0</v>
      </c>
      <c r="AF83" s="347">
        <v>0</v>
      </c>
      <c r="AG83" s="347">
        <v>26615</v>
      </c>
      <c r="AH83" s="347">
        <v>0</v>
      </c>
      <c r="AI83" s="347">
        <v>0</v>
      </c>
      <c r="AJ83" s="347">
        <v>0</v>
      </c>
      <c r="AK83" s="347">
        <v>0</v>
      </c>
      <c r="AL83" s="347">
        <v>0</v>
      </c>
      <c r="AM83" s="347">
        <v>0</v>
      </c>
      <c r="AN83" s="347">
        <v>0</v>
      </c>
      <c r="AO83" s="339">
        <v>0</v>
      </c>
      <c r="AP83" s="347">
        <v>0</v>
      </c>
      <c r="AQ83" s="339">
        <v>0</v>
      </c>
      <c r="AR83" s="339">
        <v>0</v>
      </c>
      <c r="AS83" s="339">
        <v>0</v>
      </c>
      <c r="AT83" s="339">
        <v>0</v>
      </c>
      <c r="AU83" s="347">
        <v>0</v>
      </c>
      <c r="AV83" s="347">
        <v>0</v>
      </c>
      <c r="AW83" s="347">
        <v>0</v>
      </c>
      <c r="AX83" s="347">
        <v>0</v>
      </c>
      <c r="AY83" s="347">
        <v>3029.6</v>
      </c>
      <c r="AZ83" s="347">
        <v>0</v>
      </c>
      <c r="BA83" s="347">
        <v>0</v>
      </c>
      <c r="BB83" s="347">
        <v>0</v>
      </c>
      <c r="BC83" s="347">
        <v>0</v>
      </c>
      <c r="BD83" s="347">
        <v>0</v>
      </c>
      <c r="BE83" s="347">
        <v>0</v>
      </c>
      <c r="BF83" s="347">
        <v>0</v>
      </c>
      <c r="BG83" s="347">
        <v>0</v>
      </c>
      <c r="BH83" s="349">
        <v>0</v>
      </c>
      <c r="BI83" s="347">
        <v>0</v>
      </c>
      <c r="BJ83" s="347">
        <v>0</v>
      </c>
      <c r="BK83" s="347">
        <v>0</v>
      </c>
      <c r="BL83" s="347">
        <v>0</v>
      </c>
      <c r="BM83" s="347">
        <v>0</v>
      </c>
      <c r="BN83" s="347">
        <v>5465.4499999999534</v>
      </c>
      <c r="BO83" s="347">
        <v>0</v>
      </c>
      <c r="BP83" s="347">
        <v>0</v>
      </c>
      <c r="BQ83" s="347">
        <v>0</v>
      </c>
      <c r="BR83" s="347">
        <v>0</v>
      </c>
      <c r="BS83" s="347">
        <v>0</v>
      </c>
      <c r="BT83" s="347">
        <v>0</v>
      </c>
      <c r="BU83" s="347">
        <v>0</v>
      </c>
      <c r="BV83" s="347">
        <v>0</v>
      </c>
      <c r="BW83" s="347">
        <v>0</v>
      </c>
      <c r="BX83" s="347">
        <v>0</v>
      </c>
      <c r="BY83" s="347">
        <v>0</v>
      </c>
      <c r="BZ83" s="347">
        <v>0</v>
      </c>
      <c r="CA83" s="347">
        <v>0</v>
      </c>
      <c r="CB83" s="347">
        <v>0</v>
      </c>
      <c r="CC83" s="347">
        <v>0</v>
      </c>
      <c r="CD83" s="363">
        <v>0</v>
      </c>
      <c r="CE83" s="340">
        <v>169621.40999999997</v>
      </c>
    </row>
    <row r="84" spans="1:84" x14ac:dyDescent="0.25">
      <c r="A84" s="342" t="s">
        <v>283</v>
      </c>
      <c r="B84" s="334"/>
      <c r="C84" s="339">
        <v>0</v>
      </c>
      <c r="D84" s="339">
        <v>0</v>
      </c>
      <c r="E84" s="339">
        <v>0</v>
      </c>
      <c r="F84" s="339">
        <v>0</v>
      </c>
      <c r="G84" s="339">
        <v>0</v>
      </c>
      <c r="H84" s="339">
        <v>0</v>
      </c>
      <c r="I84" s="339">
        <v>0</v>
      </c>
      <c r="J84" s="339">
        <v>0</v>
      </c>
      <c r="K84" s="339">
        <v>0</v>
      </c>
      <c r="L84" s="339">
        <v>0</v>
      </c>
      <c r="M84" s="339">
        <v>0</v>
      </c>
      <c r="N84" s="339">
        <v>0</v>
      </c>
      <c r="O84" s="339">
        <v>0</v>
      </c>
      <c r="P84" s="339">
        <v>-14741.09</v>
      </c>
      <c r="Q84" s="339">
        <v>0</v>
      </c>
      <c r="R84" s="339">
        <v>-1671.61</v>
      </c>
      <c r="S84" s="339">
        <v>-41.54</v>
      </c>
      <c r="T84" s="339">
        <v>0</v>
      </c>
      <c r="U84" s="339">
        <v>0</v>
      </c>
      <c r="V84" s="339">
        <v>0</v>
      </c>
      <c r="W84" s="339">
        <v>0</v>
      </c>
      <c r="X84" s="339">
        <v>0</v>
      </c>
      <c r="Y84" s="339">
        <v>-38.17</v>
      </c>
      <c r="Z84" s="339">
        <v>0</v>
      </c>
      <c r="AA84" s="339">
        <v>0</v>
      </c>
      <c r="AB84" s="339">
        <v>0</v>
      </c>
      <c r="AC84" s="339">
        <v>0</v>
      </c>
      <c r="AD84" s="339">
        <v>0</v>
      </c>
      <c r="AE84" s="339">
        <v>0</v>
      </c>
      <c r="AF84" s="339">
        <v>0</v>
      </c>
      <c r="AG84" s="339">
        <v>-3435.72</v>
      </c>
      <c r="AH84" s="339">
        <v>0</v>
      </c>
      <c r="AI84" s="339">
        <v>0</v>
      </c>
      <c r="AJ84" s="339">
        <v>0</v>
      </c>
      <c r="AK84" s="339">
        <v>0</v>
      </c>
      <c r="AL84" s="339">
        <v>0</v>
      </c>
      <c r="AM84" s="339">
        <v>0</v>
      </c>
      <c r="AN84" s="339">
        <v>0</v>
      </c>
      <c r="AO84" s="339">
        <v>0</v>
      </c>
      <c r="AP84" s="339">
        <v>0</v>
      </c>
      <c r="AQ84" s="339">
        <v>0</v>
      </c>
      <c r="AR84" s="339">
        <v>0</v>
      </c>
      <c r="AS84" s="339">
        <v>0</v>
      </c>
      <c r="AT84" s="339">
        <v>0</v>
      </c>
      <c r="AU84" s="339">
        <v>0</v>
      </c>
      <c r="AV84" s="339">
        <v>0</v>
      </c>
      <c r="AW84" s="339">
        <v>0</v>
      </c>
      <c r="AX84" s="339">
        <v>0</v>
      </c>
      <c r="AY84" s="339">
        <v>0</v>
      </c>
      <c r="AZ84" s="339">
        <v>0</v>
      </c>
      <c r="BA84" s="339">
        <v>0</v>
      </c>
      <c r="BB84" s="339">
        <v>0</v>
      </c>
      <c r="BC84" s="339">
        <v>0</v>
      </c>
      <c r="BD84" s="339">
        <v>0</v>
      </c>
      <c r="BE84" s="339">
        <v>0</v>
      </c>
      <c r="BF84" s="339">
        <v>0</v>
      </c>
      <c r="BG84" s="339">
        <v>0</v>
      </c>
      <c r="BH84" s="339">
        <v>0</v>
      </c>
      <c r="BI84" s="339">
        <v>0</v>
      </c>
      <c r="BJ84" s="339">
        <v>0</v>
      </c>
      <c r="BK84" s="339">
        <v>0</v>
      </c>
      <c r="BL84" s="339">
        <v>0</v>
      </c>
      <c r="BM84" s="339">
        <v>0</v>
      </c>
      <c r="BN84" s="339">
        <v>0</v>
      </c>
      <c r="BO84" s="339">
        <v>0</v>
      </c>
      <c r="BP84" s="339">
        <v>0</v>
      </c>
      <c r="BQ84" s="339">
        <v>0</v>
      </c>
      <c r="BR84" s="339">
        <v>0</v>
      </c>
      <c r="BS84" s="339">
        <v>0</v>
      </c>
      <c r="BT84" s="339">
        <v>0</v>
      </c>
      <c r="BU84" s="339">
        <v>0</v>
      </c>
      <c r="BV84" s="339">
        <v>0</v>
      </c>
      <c r="BW84" s="339">
        <v>0</v>
      </c>
      <c r="BX84" s="339">
        <v>0</v>
      </c>
      <c r="BY84" s="339">
        <v>0</v>
      </c>
      <c r="BZ84" s="339">
        <v>0</v>
      </c>
      <c r="CA84" s="339">
        <v>0</v>
      </c>
      <c r="CB84" s="339">
        <v>0</v>
      </c>
      <c r="CC84" s="339">
        <v>0</v>
      </c>
      <c r="CD84" s="363">
        <v>0</v>
      </c>
      <c r="CE84" s="340">
        <v>-19928.13</v>
      </c>
    </row>
    <row r="85" spans="1:84" x14ac:dyDescent="0.25">
      <c r="A85" s="342" t="s">
        <v>284</v>
      </c>
      <c r="B85" s="340"/>
      <c r="C85" s="340">
        <v>0</v>
      </c>
      <c r="D85" s="340">
        <v>0</v>
      </c>
      <c r="E85" s="340">
        <v>4741859.2899999991</v>
      </c>
      <c r="F85" s="340">
        <v>0</v>
      </c>
      <c r="G85" s="340">
        <v>0</v>
      </c>
      <c r="H85" s="340">
        <v>0</v>
      </c>
      <c r="I85" s="340">
        <v>0</v>
      </c>
      <c r="J85" s="340">
        <v>0</v>
      </c>
      <c r="K85" s="340">
        <v>0</v>
      </c>
      <c r="L85" s="340">
        <v>0</v>
      </c>
      <c r="M85" s="340">
        <v>0</v>
      </c>
      <c r="N85" s="340">
        <v>0</v>
      </c>
      <c r="O85" s="340">
        <v>0</v>
      </c>
      <c r="P85" s="340">
        <v>21931201.66</v>
      </c>
      <c r="Q85" s="340">
        <v>5675304.3499999996</v>
      </c>
      <c r="R85" s="340">
        <v>7143906.0000000009</v>
      </c>
      <c r="S85" s="340">
        <v>2398310.3500000006</v>
      </c>
      <c r="T85" s="340">
        <v>0</v>
      </c>
      <c r="U85" s="340">
        <v>0</v>
      </c>
      <c r="V85" s="340">
        <v>0</v>
      </c>
      <c r="W85" s="340">
        <v>0</v>
      </c>
      <c r="X85" s="340">
        <v>0</v>
      </c>
      <c r="Y85" s="340">
        <v>4777928.03</v>
      </c>
      <c r="Z85" s="340">
        <v>4265849.7700000005</v>
      </c>
      <c r="AA85" s="340">
        <v>0</v>
      </c>
      <c r="AB85" s="340">
        <v>137842.01999999999</v>
      </c>
      <c r="AC85" s="340">
        <v>889326.93999999983</v>
      </c>
      <c r="AD85" s="340">
        <v>0</v>
      </c>
      <c r="AE85" s="340">
        <v>0</v>
      </c>
      <c r="AF85" s="340">
        <v>0</v>
      </c>
      <c r="AG85" s="340">
        <v>17654037.32</v>
      </c>
      <c r="AH85" s="340">
        <v>0</v>
      </c>
      <c r="AI85" s="340">
        <v>0</v>
      </c>
      <c r="AJ85" s="340">
        <v>0</v>
      </c>
      <c r="AK85" s="340">
        <v>0</v>
      </c>
      <c r="AL85" s="340">
        <v>0</v>
      </c>
      <c r="AM85" s="340">
        <v>0</v>
      </c>
      <c r="AN85" s="340">
        <v>0</v>
      </c>
      <c r="AO85" s="340">
        <v>0</v>
      </c>
      <c r="AP85" s="340">
        <v>0</v>
      </c>
      <c r="AQ85" s="340">
        <v>0</v>
      </c>
      <c r="AR85" s="340">
        <v>0</v>
      </c>
      <c r="AS85" s="340">
        <v>0</v>
      </c>
      <c r="AT85" s="340">
        <v>0</v>
      </c>
      <c r="AU85" s="340">
        <v>0</v>
      </c>
      <c r="AV85" s="340">
        <v>0</v>
      </c>
      <c r="AW85" s="340">
        <v>0</v>
      </c>
      <c r="AX85" s="340">
        <v>0</v>
      </c>
      <c r="AY85" s="340">
        <v>787283.17999999993</v>
      </c>
      <c r="AZ85" s="340">
        <v>0</v>
      </c>
      <c r="BA85" s="340">
        <v>0</v>
      </c>
      <c r="BB85" s="340">
        <v>0</v>
      </c>
      <c r="BC85" s="340">
        <v>0</v>
      </c>
      <c r="BD85" s="340">
        <v>0</v>
      </c>
      <c r="BE85" s="340">
        <v>0</v>
      </c>
      <c r="BF85" s="340">
        <v>0</v>
      </c>
      <c r="BG85" s="340">
        <v>0</v>
      </c>
      <c r="BH85" s="340">
        <v>0</v>
      </c>
      <c r="BI85" s="340">
        <v>0</v>
      </c>
      <c r="BJ85" s="340">
        <v>0</v>
      </c>
      <c r="BK85" s="340">
        <v>0</v>
      </c>
      <c r="BL85" s="340">
        <v>0</v>
      </c>
      <c r="BM85" s="340">
        <v>0</v>
      </c>
      <c r="BN85" s="340">
        <v>1016421.21</v>
      </c>
      <c r="BO85" s="340">
        <v>0</v>
      </c>
      <c r="BP85" s="340">
        <v>0</v>
      </c>
      <c r="BQ85" s="340">
        <v>0</v>
      </c>
      <c r="BR85" s="340">
        <v>0</v>
      </c>
      <c r="BS85" s="340">
        <v>0</v>
      </c>
      <c r="BT85" s="340">
        <v>0</v>
      </c>
      <c r="BU85" s="340">
        <v>0</v>
      </c>
      <c r="BV85" s="340">
        <v>0</v>
      </c>
      <c r="BW85" s="340">
        <v>0</v>
      </c>
      <c r="BX85" s="340">
        <v>0</v>
      </c>
      <c r="BY85" s="340">
        <v>0</v>
      </c>
      <c r="BZ85" s="340">
        <v>0</v>
      </c>
      <c r="CA85" s="340">
        <v>0</v>
      </c>
      <c r="CB85" s="340">
        <v>0</v>
      </c>
      <c r="CC85" s="340">
        <v>0</v>
      </c>
      <c r="CD85" s="340">
        <v>0</v>
      </c>
      <c r="CE85" s="340">
        <v>71419270.120000005</v>
      </c>
    </row>
    <row r="86" spans="1:84" x14ac:dyDescent="0.25">
      <c r="A86" s="342" t="s">
        <v>285</v>
      </c>
      <c r="B86" s="340"/>
      <c r="C86" s="346" t="s">
        <v>247</v>
      </c>
      <c r="D86" s="346" t="s">
        <v>247</v>
      </c>
      <c r="E86" s="346" t="s">
        <v>247</v>
      </c>
      <c r="F86" s="346" t="s">
        <v>247</v>
      </c>
      <c r="G86" s="346" t="s">
        <v>247</v>
      </c>
      <c r="H86" s="346" t="s">
        <v>247</v>
      </c>
      <c r="I86" s="346" t="s">
        <v>247</v>
      </c>
      <c r="J86" s="346" t="s">
        <v>247</v>
      </c>
      <c r="K86" s="365" t="s">
        <v>247</v>
      </c>
      <c r="L86" s="346" t="s">
        <v>247</v>
      </c>
      <c r="M86" s="346" t="s">
        <v>247</v>
      </c>
      <c r="N86" s="346" t="s">
        <v>247</v>
      </c>
      <c r="O86" s="346" t="s">
        <v>247</v>
      </c>
      <c r="P86" s="346" t="s">
        <v>247</v>
      </c>
      <c r="Q86" s="346" t="s">
        <v>247</v>
      </c>
      <c r="R86" s="346" t="s">
        <v>247</v>
      </c>
      <c r="S86" s="346" t="s">
        <v>247</v>
      </c>
      <c r="T86" s="346" t="s">
        <v>247</v>
      </c>
      <c r="U86" s="346" t="s">
        <v>247</v>
      </c>
      <c r="V86" s="346" t="s">
        <v>247</v>
      </c>
      <c r="W86" s="346" t="s">
        <v>247</v>
      </c>
      <c r="X86" s="346" t="s">
        <v>247</v>
      </c>
      <c r="Y86" s="346" t="s">
        <v>247</v>
      </c>
      <c r="Z86" s="346" t="s">
        <v>247</v>
      </c>
      <c r="AA86" s="346" t="s">
        <v>247</v>
      </c>
      <c r="AB86" s="346" t="s">
        <v>247</v>
      </c>
      <c r="AC86" s="346" t="s">
        <v>247</v>
      </c>
      <c r="AD86" s="346" t="s">
        <v>247</v>
      </c>
      <c r="AE86" s="346" t="s">
        <v>247</v>
      </c>
      <c r="AF86" s="346" t="s">
        <v>247</v>
      </c>
      <c r="AG86" s="346" t="s">
        <v>247</v>
      </c>
      <c r="AH86" s="346" t="s">
        <v>247</v>
      </c>
      <c r="AI86" s="346" t="s">
        <v>247</v>
      </c>
      <c r="AJ86" s="346" t="s">
        <v>247</v>
      </c>
      <c r="AK86" s="346" t="s">
        <v>247</v>
      </c>
      <c r="AL86" s="346" t="s">
        <v>247</v>
      </c>
      <c r="AM86" s="346" t="s">
        <v>247</v>
      </c>
      <c r="AN86" s="346" t="s">
        <v>247</v>
      </c>
      <c r="AO86" s="346" t="s">
        <v>247</v>
      </c>
      <c r="AP86" s="346" t="s">
        <v>247</v>
      </c>
      <c r="AQ86" s="346" t="s">
        <v>247</v>
      </c>
      <c r="AR86" s="346" t="s">
        <v>247</v>
      </c>
      <c r="AS86" s="346" t="s">
        <v>247</v>
      </c>
      <c r="AT86" s="346" t="s">
        <v>247</v>
      </c>
      <c r="AU86" s="346" t="s">
        <v>247</v>
      </c>
      <c r="AV86" s="346" t="s">
        <v>247</v>
      </c>
      <c r="AW86" s="346" t="s">
        <v>247</v>
      </c>
      <c r="AX86" s="346" t="s">
        <v>247</v>
      </c>
      <c r="AY86" s="346" t="s">
        <v>247</v>
      </c>
      <c r="AZ86" s="346" t="s">
        <v>247</v>
      </c>
      <c r="BA86" s="346" t="s">
        <v>247</v>
      </c>
      <c r="BB86" s="346" t="s">
        <v>247</v>
      </c>
      <c r="BC86" s="346" t="s">
        <v>247</v>
      </c>
      <c r="BD86" s="346" t="s">
        <v>247</v>
      </c>
      <c r="BE86" s="346" t="s">
        <v>247</v>
      </c>
      <c r="BF86" s="346" t="s">
        <v>247</v>
      </c>
      <c r="BG86" s="346" t="s">
        <v>247</v>
      </c>
      <c r="BH86" s="346" t="s">
        <v>247</v>
      </c>
      <c r="BI86" s="346" t="s">
        <v>247</v>
      </c>
      <c r="BJ86" s="346" t="s">
        <v>247</v>
      </c>
      <c r="BK86" s="346" t="s">
        <v>247</v>
      </c>
      <c r="BL86" s="346" t="s">
        <v>247</v>
      </c>
      <c r="BM86" s="346" t="s">
        <v>247</v>
      </c>
      <c r="BN86" s="346" t="s">
        <v>247</v>
      </c>
      <c r="BO86" s="346" t="s">
        <v>247</v>
      </c>
      <c r="BP86" s="346" t="s">
        <v>247</v>
      </c>
      <c r="BQ86" s="346" t="s">
        <v>247</v>
      </c>
      <c r="BR86" s="346" t="s">
        <v>247</v>
      </c>
      <c r="BS86" s="346" t="s">
        <v>247</v>
      </c>
      <c r="BT86" s="346" t="s">
        <v>247</v>
      </c>
      <c r="BU86" s="346" t="s">
        <v>247</v>
      </c>
      <c r="BV86" s="346" t="s">
        <v>247</v>
      </c>
      <c r="BW86" s="346" t="s">
        <v>247</v>
      </c>
      <c r="BX86" s="346" t="s">
        <v>247</v>
      </c>
      <c r="BY86" s="346" t="s">
        <v>247</v>
      </c>
      <c r="BZ86" s="346" t="s">
        <v>247</v>
      </c>
      <c r="CA86" s="346" t="s">
        <v>247</v>
      </c>
      <c r="CB86" s="346" t="s">
        <v>247</v>
      </c>
      <c r="CC86" s="346" t="s">
        <v>247</v>
      </c>
      <c r="CD86" s="346" t="s">
        <v>247</v>
      </c>
      <c r="CE86" s="363">
        <v>0</v>
      </c>
    </row>
    <row r="87" spans="1:84" x14ac:dyDescent="0.25">
      <c r="A87" s="341" t="s">
        <v>286</v>
      </c>
      <c r="B87" s="334"/>
      <c r="C87" s="339">
        <v>0</v>
      </c>
      <c r="D87" s="339">
        <v>0</v>
      </c>
      <c r="E87" s="339">
        <v>43450.395306334569</v>
      </c>
      <c r="F87" s="339">
        <v>0</v>
      </c>
      <c r="G87" s="339">
        <v>0</v>
      </c>
      <c r="H87" s="339">
        <v>0</v>
      </c>
      <c r="I87" s="339">
        <v>0</v>
      </c>
      <c r="J87" s="339">
        <v>0</v>
      </c>
      <c r="K87" s="339">
        <v>0</v>
      </c>
      <c r="L87" s="339">
        <v>0</v>
      </c>
      <c r="M87" s="339">
        <v>0</v>
      </c>
      <c r="N87" s="339">
        <v>0</v>
      </c>
      <c r="O87" s="339">
        <v>0</v>
      </c>
      <c r="P87" s="339">
        <v>4775354.025182371</v>
      </c>
      <c r="Q87" s="339">
        <v>966152.95256805245</v>
      </c>
      <c r="R87" s="339">
        <v>35.29719198358319</v>
      </c>
      <c r="S87" s="339">
        <v>0</v>
      </c>
      <c r="T87" s="339">
        <v>0</v>
      </c>
      <c r="U87" s="339">
        <v>0</v>
      </c>
      <c r="V87" s="339">
        <v>0</v>
      </c>
      <c r="W87" s="339">
        <v>0</v>
      </c>
      <c r="X87" s="339">
        <v>0</v>
      </c>
      <c r="Y87" s="339">
        <v>1224552.9557578058</v>
      </c>
      <c r="Z87" s="339">
        <v>1674286.3068825253</v>
      </c>
      <c r="AA87" s="339">
        <v>0</v>
      </c>
      <c r="AB87" s="339">
        <v>80722.602151893676</v>
      </c>
      <c r="AC87" s="339">
        <v>12897.996983870626</v>
      </c>
      <c r="AD87" s="339">
        <v>0</v>
      </c>
      <c r="AE87" s="339">
        <v>0</v>
      </c>
      <c r="AF87" s="339">
        <v>0</v>
      </c>
      <c r="AG87" s="339">
        <v>811681.94412269071</v>
      </c>
      <c r="AH87" s="339">
        <v>0</v>
      </c>
      <c r="AI87" s="339">
        <v>0</v>
      </c>
      <c r="AJ87" s="339">
        <v>0</v>
      </c>
      <c r="AK87" s="339">
        <v>0</v>
      </c>
      <c r="AL87" s="339">
        <v>0</v>
      </c>
      <c r="AM87" s="339">
        <v>0</v>
      </c>
      <c r="AN87" s="339">
        <v>0</v>
      </c>
      <c r="AO87" s="339">
        <v>0</v>
      </c>
      <c r="AP87" s="339">
        <v>0</v>
      </c>
      <c r="AQ87" s="339">
        <v>0</v>
      </c>
      <c r="AR87" s="339">
        <v>0</v>
      </c>
      <c r="AS87" s="339">
        <v>0</v>
      </c>
      <c r="AT87" s="339">
        <v>0</v>
      </c>
      <c r="AU87" s="339">
        <v>0</v>
      </c>
      <c r="AV87" s="339">
        <v>0</v>
      </c>
      <c r="AW87" s="346" t="s">
        <v>247</v>
      </c>
      <c r="AX87" s="346" t="s">
        <v>247</v>
      </c>
      <c r="AY87" s="346" t="s">
        <v>247</v>
      </c>
      <c r="AZ87" s="346" t="s">
        <v>247</v>
      </c>
      <c r="BA87" s="346" t="s">
        <v>247</v>
      </c>
      <c r="BB87" s="346" t="s">
        <v>247</v>
      </c>
      <c r="BC87" s="346" t="s">
        <v>247</v>
      </c>
      <c r="BD87" s="346" t="s">
        <v>247</v>
      </c>
      <c r="BE87" s="346" t="s">
        <v>247</v>
      </c>
      <c r="BF87" s="346" t="s">
        <v>247</v>
      </c>
      <c r="BG87" s="346" t="s">
        <v>247</v>
      </c>
      <c r="BH87" s="346" t="s">
        <v>247</v>
      </c>
      <c r="BI87" s="346" t="s">
        <v>247</v>
      </c>
      <c r="BJ87" s="346" t="s">
        <v>247</v>
      </c>
      <c r="BK87" s="346" t="s">
        <v>247</v>
      </c>
      <c r="BL87" s="346" t="s">
        <v>247</v>
      </c>
      <c r="BM87" s="346" t="s">
        <v>247</v>
      </c>
      <c r="BN87" s="346" t="s">
        <v>247</v>
      </c>
      <c r="BO87" s="346" t="s">
        <v>247</v>
      </c>
      <c r="BP87" s="346" t="s">
        <v>247</v>
      </c>
      <c r="BQ87" s="346" t="s">
        <v>247</v>
      </c>
      <c r="BR87" s="346" t="s">
        <v>247</v>
      </c>
      <c r="BS87" s="346" t="s">
        <v>247</v>
      </c>
      <c r="BT87" s="346" t="s">
        <v>247</v>
      </c>
      <c r="BU87" s="346" t="s">
        <v>247</v>
      </c>
      <c r="BV87" s="346" t="s">
        <v>247</v>
      </c>
      <c r="BW87" s="346" t="s">
        <v>247</v>
      </c>
      <c r="BX87" s="346" t="s">
        <v>247</v>
      </c>
      <c r="BY87" s="346" t="s">
        <v>247</v>
      </c>
      <c r="BZ87" s="346" t="s">
        <v>247</v>
      </c>
      <c r="CA87" s="346" t="s">
        <v>247</v>
      </c>
      <c r="CB87" s="346" t="s">
        <v>247</v>
      </c>
      <c r="CC87" s="346" t="s">
        <v>247</v>
      </c>
      <c r="CD87" s="346" t="s">
        <v>247</v>
      </c>
      <c r="CE87" s="340">
        <v>9589134.4761475287</v>
      </c>
    </row>
    <row r="88" spans="1:84" x14ac:dyDescent="0.25">
      <c r="A88" s="341" t="s">
        <v>287</v>
      </c>
      <c r="B88" s="334"/>
      <c r="C88" s="339">
        <v>0</v>
      </c>
      <c r="D88" s="339">
        <v>0</v>
      </c>
      <c r="E88" s="339">
        <v>414304.54469366453</v>
      </c>
      <c r="F88" s="339">
        <v>0</v>
      </c>
      <c r="G88" s="339">
        <v>0</v>
      </c>
      <c r="H88" s="339">
        <v>0</v>
      </c>
      <c r="I88" s="339">
        <v>0</v>
      </c>
      <c r="J88" s="339">
        <v>0</v>
      </c>
      <c r="K88" s="339">
        <v>0</v>
      </c>
      <c r="L88" s="339">
        <v>0</v>
      </c>
      <c r="M88" s="339">
        <v>0</v>
      </c>
      <c r="N88" s="339">
        <v>0</v>
      </c>
      <c r="O88" s="339">
        <v>0</v>
      </c>
      <c r="P88" s="339">
        <v>45533552.944817632</v>
      </c>
      <c r="Q88" s="339">
        <v>9212380.1474319436</v>
      </c>
      <c r="R88" s="339">
        <v>336.5628080164168</v>
      </c>
      <c r="S88" s="339">
        <v>0</v>
      </c>
      <c r="T88" s="339">
        <v>0</v>
      </c>
      <c r="U88" s="339">
        <v>0</v>
      </c>
      <c r="V88" s="339">
        <v>0</v>
      </c>
      <c r="W88" s="339">
        <v>0</v>
      </c>
      <c r="X88" s="339">
        <v>0</v>
      </c>
      <c r="Y88" s="339">
        <v>11676254.064242193</v>
      </c>
      <c r="Z88" s="339">
        <v>15964513.58311747</v>
      </c>
      <c r="AA88" s="339">
        <v>0</v>
      </c>
      <c r="AB88" s="339">
        <v>769699.34784810629</v>
      </c>
      <c r="AC88" s="339">
        <v>122983.89301612932</v>
      </c>
      <c r="AD88" s="339">
        <v>0</v>
      </c>
      <c r="AE88" s="339">
        <v>0</v>
      </c>
      <c r="AF88" s="339">
        <v>0</v>
      </c>
      <c r="AG88" s="339">
        <v>7739481.2158773057</v>
      </c>
      <c r="AH88" s="339">
        <v>0</v>
      </c>
      <c r="AI88" s="339">
        <v>0</v>
      </c>
      <c r="AJ88" s="339">
        <v>0</v>
      </c>
      <c r="AK88" s="339">
        <v>0</v>
      </c>
      <c r="AL88" s="339">
        <v>0</v>
      </c>
      <c r="AM88" s="339">
        <v>0</v>
      </c>
      <c r="AN88" s="339">
        <v>0</v>
      </c>
      <c r="AO88" s="339">
        <v>0</v>
      </c>
      <c r="AP88" s="339">
        <v>0</v>
      </c>
      <c r="AQ88" s="339">
        <v>0</v>
      </c>
      <c r="AR88" s="339">
        <v>0</v>
      </c>
      <c r="AS88" s="339">
        <v>0</v>
      </c>
      <c r="AT88" s="339">
        <v>0</v>
      </c>
      <c r="AU88" s="339">
        <v>0</v>
      </c>
      <c r="AV88" s="339">
        <v>0</v>
      </c>
      <c r="AW88" s="346" t="s">
        <v>247</v>
      </c>
      <c r="AX88" s="346" t="s">
        <v>247</v>
      </c>
      <c r="AY88" s="346" t="s">
        <v>247</v>
      </c>
      <c r="AZ88" s="346" t="s">
        <v>247</v>
      </c>
      <c r="BA88" s="346" t="s">
        <v>247</v>
      </c>
      <c r="BB88" s="346" t="s">
        <v>247</v>
      </c>
      <c r="BC88" s="346" t="s">
        <v>247</v>
      </c>
      <c r="BD88" s="346" t="s">
        <v>247</v>
      </c>
      <c r="BE88" s="346" t="s">
        <v>247</v>
      </c>
      <c r="BF88" s="346" t="s">
        <v>247</v>
      </c>
      <c r="BG88" s="346" t="s">
        <v>247</v>
      </c>
      <c r="BH88" s="346" t="s">
        <v>247</v>
      </c>
      <c r="BI88" s="346" t="s">
        <v>247</v>
      </c>
      <c r="BJ88" s="346" t="s">
        <v>247</v>
      </c>
      <c r="BK88" s="346" t="s">
        <v>247</v>
      </c>
      <c r="BL88" s="346" t="s">
        <v>247</v>
      </c>
      <c r="BM88" s="346" t="s">
        <v>247</v>
      </c>
      <c r="BN88" s="346" t="s">
        <v>247</v>
      </c>
      <c r="BO88" s="346" t="s">
        <v>247</v>
      </c>
      <c r="BP88" s="346" t="s">
        <v>247</v>
      </c>
      <c r="BQ88" s="346" t="s">
        <v>247</v>
      </c>
      <c r="BR88" s="346" t="s">
        <v>247</v>
      </c>
      <c r="BS88" s="346" t="s">
        <v>247</v>
      </c>
      <c r="BT88" s="346" t="s">
        <v>247</v>
      </c>
      <c r="BU88" s="346" t="s">
        <v>247</v>
      </c>
      <c r="BV88" s="346" t="s">
        <v>247</v>
      </c>
      <c r="BW88" s="346" t="s">
        <v>247</v>
      </c>
      <c r="BX88" s="346" t="s">
        <v>247</v>
      </c>
      <c r="BY88" s="346" t="s">
        <v>247</v>
      </c>
      <c r="BZ88" s="346" t="s">
        <v>247</v>
      </c>
      <c r="CA88" s="346" t="s">
        <v>247</v>
      </c>
      <c r="CB88" s="346" t="s">
        <v>247</v>
      </c>
      <c r="CC88" s="346" t="s">
        <v>247</v>
      </c>
      <c r="CD88" s="346" t="s">
        <v>247</v>
      </c>
      <c r="CE88" s="340">
        <v>91433506.303852454</v>
      </c>
    </row>
    <row r="89" spans="1:84" x14ac:dyDescent="0.25">
      <c r="A89" s="341" t="s">
        <v>288</v>
      </c>
      <c r="B89" s="334"/>
      <c r="C89" s="340">
        <v>0</v>
      </c>
      <c r="D89" s="340">
        <v>0</v>
      </c>
      <c r="E89" s="340">
        <v>457754.93999999913</v>
      </c>
      <c r="F89" s="340">
        <v>0</v>
      </c>
      <c r="G89" s="340">
        <v>0</v>
      </c>
      <c r="H89" s="340">
        <v>0</v>
      </c>
      <c r="I89" s="340">
        <v>0</v>
      </c>
      <c r="J89" s="340">
        <v>0</v>
      </c>
      <c r="K89" s="340">
        <v>0</v>
      </c>
      <c r="L89" s="340">
        <v>0</v>
      </c>
      <c r="M89" s="340">
        <v>0</v>
      </c>
      <c r="N89" s="340">
        <v>0</v>
      </c>
      <c r="O89" s="340">
        <v>0</v>
      </c>
      <c r="P89" s="340">
        <v>50308906.970000006</v>
      </c>
      <c r="Q89" s="340">
        <v>10178533.099999996</v>
      </c>
      <c r="R89" s="340">
        <v>371.86</v>
      </c>
      <c r="S89" s="340">
        <v>0</v>
      </c>
      <c r="T89" s="340">
        <v>0</v>
      </c>
      <c r="U89" s="340">
        <v>0</v>
      </c>
      <c r="V89" s="340">
        <v>0</v>
      </c>
      <c r="W89" s="340">
        <v>0</v>
      </c>
      <c r="X89" s="340">
        <v>0</v>
      </c>
      <c r="Y89" s="340">
        <v>12900807.02</v>
      </c>
      <c r="Z89" s="340">
        <v>17638799.889999997</v>
      </c>
      <c r="AA89" s="340">
        <v>0</v>
      </c>
      <c r="AB89" s="340">
        <v>850421.95</v>
      </c>
      <c r="AC89" s="340">
        <v>135881.88999999996</v>
      </c>
      <c r="AD89" s="340">
        <v>0</v>
      </c>
      <c r="AE89" s="340">
        <v>0</v>
      </c>
      <c r="AF89" s="340">
        <v>0</v>
      </c>
      <c r="AG89" s="340">
        <v>8551163.1599999964</v>
      </c>
      <c r="AH89" s="340">
        <v>0</v>
      </c>
      <c r="AI89" s="340">
        <v>0</v>
      </c>
      <c r="AJ89" s="340">
        <v>0</v>
      </c>
      <c r="AK89" s="340">
        <v>0</v>
      </c>
      <c r="AL89" s="340">
        <v>0</v>
      </c>
      <c r="AM89" s="340">
        <v>0</v>
      </c>
      <c r="AN89" s="340">
        <v>0</v>
      </c>
      <c r="AO89" s="340">
        <v>0</v>
      </c>
      <c r="AP89" s="340">
        <v>0</v>
      </c>
      <c r="AQ89" s="340">
        <v>0</v>
      </c>
      <c r="AR89" s="340">
        <v>0</v>
      </c>
      <c r="AS89" s="340">
        <v>0</v>
      </c>
      <c r="AT89" s="340">
        <v>0</v>
      </c>
      <c r="AU89" s="340">
        <v>0</v>
      </c>
      <c r="AV89" s="340">
        <v>0</v>
      </c>
      <c r="AW89" s="346" t="s">
        <v>247</v>
      </c>
      <c r="AX89" s="346" t="s">
        <v>247</v>
      </c>
      <c r="AY89" s="346" t="s">
        <v>247</v>
      </c>
      <c r="AZ89" s="346" t="s">
        <v>247</v>
      </c>
      <c r="BA89" s="346" t="s">
        <v>247</v>
      </c>
      <c r="BB89" s="346" t="s">
        <v>247</v>
      </c>
      <c r="BC89" s="346" t="s">
        <v>247</v>
      </c>
      <c r="BD89" s="346" t="s">
        <v>247</v>
      </c>
      <c r="BE89" s="346" t="s">
        <v>247</v>
      </c>
      <c r="BF89" s="346" t="s">
        <v>247</v>
      </c>
      <c r="BG89" s="346" t="s">
        <v>247</v>
      </c>
      <c r="BH89" s="346" t="s">
        <v>247</v>
      </c>
      <c r="BI89" s="346" t="s">
        <v>247</v>
      </c>
      <c r="BJ89" s="346" t="s">
        <v>247</v>
      </c>
      <c r="BK89" s="346" t="s">
        <v>247</v>
      </c>
      <c r="BL89" s="346" t="s">
        <v>247</v>
      </c>
      <c r="BM89" s="346" t="s">
        <v>247</v>
      </c>
      <c r="BN89" s="346" t="s">
        <v>247</v>
      </c>
      <c r="BO89" s="346" t="s">
        <v>247</v>
      </c>
      <c r="BP89" s="346" t="s">
        <v>247</v>
      </c>
      <c r="BQ89" s="346" t="s">
        <v>247</v>
      </c>
      <c r="BR89" s="346" t="s">
        <v>247</v>
      </c>
      <c r="BS89" s="346" t="s">
        <v>247</v>
      </c>
      <c r="BT89" s="346" t="s">
        <v>247</v>
      </c>
      <c r="BU89" s="346" t="s">
        <v>247</v>
      </c>
      <c r="BV89" s="346" t="s">
        <v>247</v>
      </c>
      <c r="BW89" s="346" t="s">
        <v>247</v>
      </c>
      <c r="BX89" s="346" t="s">
        <v>247</v>
      </c>
      <c r="BY89" s="346" t="s">
        <v>247</v>
      </c>
      <c r="BZ89" s="346" t="s">
        <v>247</v>
      </c>
      <c r="CA89" s="346" t="s">
        <v>247</v>
      </c>
      <c r="CB89" s="346" t="s">
        <v>247</v>
      </c>
      <c r="CC89" s="346" t="s">
        <v>247</v>
      </c>
      <c r="CD89" s="346" t="s">
        <v>247</v>
      </c>
      <c r="CE89" s="340">
        <v>101022640.78</v>
      </c>
    </row>
    <row r="90" spans="1:84" x14ac:dyDescent="0.25">
      <c r="A90" s="342" t="s">
        <v>289</v>
      </c>
      <c r="B90" s="340"/>
      <c r="C90" s="339">
        <v>0</v>
      </c>
      <c r="D90" s="339">
        <v>0</v>
      </c>
      <c r="E90" s="339">
        <v>7543</v>
      </c>
      <c r="F90" s="339">
        <v>0</v>
      </c>
      <c r="G90" s="339">
        <v>0</v>
      </c>
      <c r="H90" s="339">
        <v>0</v>
      </c>
      <c r="I90" s="339">
        <v>0</v>
      </c>
      <c r="J90" s="339">
        <v>0</v>
      </c>
      <c r="K90" s="339">
        <v>0</v>
      </c>
      <c r="L90" s="339">
        <v>0</v>
      </c>
      <c r="M90" s="339">
        <v>0</v>
      </c>
      <c r="N90" s="339">
        <v>0</v>
      </c>
      <c r="O90" s="339">
        <v>0</v>
      </c>
      <c r="P90" s="339">
        <v>19488</v>
      </c>
      <c r="Q90" s="339">
        <v>9402</v>
      </c>
      <c r="R90" s="339">
        <v>6833</v>
      </c>
      <c r="S90" s="339">
        <v>5427</v>
      </c>
      <c r="T90" s="339">
        <v>0</v>
      </c>
      <c r="U90" s="339">
        <v>11654</v>
      </c>
      <c r="V90" s="339">
        <v>0</v>
      </c>
      <c r="W90" s="339">
        <v>3673</v>
      </c>
      <c r="X90" s="339">
        <v>0</v>
      </c>
      <c r="Y90" s="339">
        <v>33883</v>
      </c>
      <c r="Z90" s="339">
        <v>0</v>
      </c>
      <c r="AA90" s="339">
        <v>0</v>
      </c>
      <c r="AB90" s="339">
        <v>4623</v>
      </c>
      <c r="AC90" s="339">
        <v>743</v>
      </c>
      <c r="AD90" s="339">
        <v>0</v>
      </c>
      <c r="AE90" s="339">
        <v>0</v>
      </c>
      <c r="AF90" s="339">
        <v>0</v>
      </c>
      <c r="AG90" s="339">
        <v>14792</v>
      </c>
      <c r="AH90" s="339">
        <v>0</v>
      </c>
      <c r="AI90" s="339">
        <v>0</v>
      </c>
      <c r="AJ90" s="339">
        <v>0</v>
      </c>
      <c r="AK90" s="339">
        <v>0</v>
      </c>
      <c r="AL90" s="339">
        <v>0</v>
      </c>
      <c r="AM90" s="339">
        <v>0</v>
      </c>
      <c r="AN90" s="339">
        <v>0</v>
      </c>
      <c r="AO90" s="339">
        <v>5958</v>
      </c>
      <c r="AP90" s="339">
        <v>0</v>
      </c>
      <c r="AQ90" s="339">
        <v>0</v>
      </c>
      <c r="AR90" s="339">
        <v>0</v>
      </c>
      <c r="AS90" s="339">
        <v>0</v>
      </c>
      <c r="AT90" s="339">
        <v>0</v>
      </c>
      <c r="AU90" s="339">
        <v>0</v>
      </c>
      <c r="AV90" s="339">
        <v>0</v>
      </c>
      <c r="AW90" s="339">
        <v>0</v>
      </c>
      <c r="AX90" s="339">
        <v>0</v>
      </c>
      <c r="AY90" s="339">
        <v>14784</v>
      </c>
      <c r="AZ90" s="339">
        <v>0</v>
      </c>
      <c r="BA90" s="339">
        <v>0</v>
      </c>
      <c r="BB90" s="339">
        <v>0</v>
      </c>
      <c r="BC90" s="339">
        <v>0</v>
      </c>
      <c r="BD90" s="339">
        <v>0</v>
      </c>
      <c r="BE90" s="339">
        <v>61218</v>
      </c>
      <c r="BF90" s="339">
        <v>0</v>
      </c>
      <c r="BG90" s="339">
        <v>0</v>
      </c>
      <c r="BH90" s="339">
        <v>0</v>
      </c>
      <c r="BI90" s="339">
        <v>0</v>
      </c>
      <c r="BJ90" s="339">
        <v>0</v>
      </c>
      <c r="BK90" s="339">
        <v>0</v>
      </c>
      <c r="BL90" s="339">
        <v>0</v>
      </c>
      <c r="BM90" s="339">
        <v>0</v>
      </c>
      <c r="BN90" s="339">
        <v>0</v>
      </c>
      <c r="BO90" s="339">
        <v>690</v>
      </c>
      <c r="BP90" s="339">
        <v>0</v>
      </c>
      <c r="BQ90" s="339">
        <v>0</v>
      </c>
      <c r="BR90" s="339">
        <v>0</v>
      </c>
      <c r="BS90" s="339">
        <v>0</v>
      </c>
      <c r="BT90" s="339">
        <v>0</v>
      </c>
      <c r="BU90" s="339">
        <v>0</v>
      </c>
      <c r="BV90" s="339">
        <v>0</v>
      </c>
      <c r="BW90" s="339">
        <v>0</v>
      </c>
      <c r="BX90" s="339">
        <v>0</v>
      </c>
      <c r="BY90" s="339">
        <v>0</v>
      </c>
      <c r="BZ90" s="339">
        <v>0</v>
      </c>
      <c r="CA90" s="339">
        <v>0</v>
      </c>
      <c r="CB90" s="339">
        <v>0</v>
      </c>
      <c r="CC90" s="339">
        <v>0</v>
      </c>
      <c r="CD90" s="350" t="s">
        <v>247</v>
      </c>
      <c r="CE90" s="340">
        <v>200711</v>
      </c>
      <c r="CF90" s="340">
        <v>0</v>
      </c>
    </row>
    <row r="91" spans="1:84" x14ac:dyDescent="0.25">
      <c r="A91" s="341" t="s">
        <v>290</v>
      </c>
      <c r="B91" s="334"/>
      <c r="C91" s="339">
        <v>0</v>
      </c>
      <c r="D91" s="339">
        <v>0</v>
      </c>
      <c r="E91" s="339">
        <v>7183</v>
      </c>
      <c r="F91" s="339">
        <v>0</v>
      </c>
      <c r="G91" s="339">
        <v>0</v>
      </c>
      <c r="H91" s="339">
        <v>0</v>
      </c>
      <c r="I91" s="339">
        <v>0</v>
      </c>
      <c r="J91" s="339">
        <v>0</v>
      </c>
      <c r="K91" s="339">
        <v>0</v>
      </c>
      <c r="L91" s="339">
        <v>0</v>
      </c>
      <c r="M91" s="339">
        <v>0</v>
      </c>
      <c r="N91" s="339">
        <v>0</v>
      </c>
      <c r="O91" s="339">
        <v>0</v>
      </c>
      <c r="P91" s="339">
        <v>0</v>
      </c>
      <c r="Q91" s="339">
        <v>0</v>
      </c>
      <c r="R91" s="339">
        <v>0</v>
      </c>
      <c r="S91" s="339">
        <v>0</v>
      </c>
      <c r="T91" s="339">
        <v>0</v>
      </c>
      <c r="U91" s="339">
        <v>0</v>
      </c>
      <c r="V91" s="339">
        <v>0</v>
      </c>
      <c r="W91" s="339">
        <v>0</v>
      </c>
      <c r="X91" s="339">
        <v>0</v>
      </c>
      <c r="Y91" s="339">
        <v>0</v>
      </c>
      <c r="Z91" s="339">
        <v>0</v>
      </c>
      <c r="AA91" s="339">
        <v>0</v>
      </c>
      <c r="AB91" s="339">
        <v>0</v>
      </c>
      <c r="AC91" s="339">
        <v>0</v>
      </c>
      <c r="AD91" s="339">
        <v>0</v>
      </c>
      <c r="AE91" s="339">
        <v>0</v>
      </c>
      <c r="AF91" s="339">
        <v>0</v>
      </c>
      <c r="AG91" s="339">
        <v>2343</v>
      </c>
      <c r="AH91" s="339">
        <v>0</v>
      </c>
      <c r="AI91" s="339">
        <v>0</v>
      </c>
      <c r="AJ91" s="339">
        <v>0</v>
      </c>
      <c r="AK91" s="339">
        <v>0</v>
      </c>
      <c r="AL91" s="339">
        <v>0</v>
      </c>
      <c r="AM91" s="339">
        <v>0</v>
      </c>
      <c r="AN91" s="339">
        <v>0</v>
      </c>
      <c r="AO91" s="339">
        <v>0</v>
      </c>
      <c r="AP91" s="339">
        <v>0</v>
      </c>
      <c r="AQ91" s="339">
        <v>0</v>
      </c>
      <c r="AR91" s="339">
        <v>0</v>
      </c>
      <c r="AS91" s="339">
        <v>0</v>
      </c>
      <c r="AT91" s="339">
        <v>0</v>
      </c>
      <c r="AU91" s="339">
        <v>0</v>
      </c>
      <c r="AV91" s="339">
        <v>0</v>
      </c>
      <c r="AW91" s="339">
        <v>0</v>
      </c>
      <c r="AX91" s="366" t="s">
        <v>247</v>
      </c>
      <c r="AY91" s="366" t="s">
        <v>247</v>
      </c>
      <c r="AZ91" s="339">
        <v>0</v>
      </c>
      <c r="BA91" s="339">
        <v>0</v>
      </c>
      <c r="BB91" s="339">
        <v>0</v>
      </c>
      <c r="BC91" s="339">
        <v>0</v>
      </c>
      <c r="BD91" s="346" t="s">
        <v>247</v>
      </c>
      <c r="BE91" s="346" t="s">
        <v>247</v>
      </c>
      <c r="BF91" s="339">
        <v>0</v>
      </c>
      <c r="BG91" s="346" t="s">
        <v>247</v>
      </c>
      <c r="BH91" s="339">
        <v>0</v>
      </c>
      <c r="BI91" s="339">
        <v>0</v>
      </c>
      <c r="BJ91" s="346" t="s">
        <v>247</v>
      </c>
      <c r="BK91" s="339">
        <v>0</v>
      </c>
      <c r="BL91" s="339">
        <v>0</v>
      </c>
      <c r="BM91" s="339">
        <v>0</v>
      </c>
      <c r="BN91" s="346" t="s">
        <v>247</v>
      </c>
      <c r="BO91" s="346" t="s">
        <v>247</v>
      </c>
      <c r="BP91" s="346" t="s">
        <v>247</v>
      </c>
      <c r="BQ91" s="346" t="s">
        <v>247</v>
      </c>
      <c r="BR91" s="339">
        <v>0</v>
      </c>
      <c r="BS91" s="339">
        <v>0</v>
      </c>
      <c r="BT91" s="339">
        <v>0</v>
      </c>
      <c r="BU91" s="339">
        <v>0</v>
      </c>
      <c r="BV91" s="339">
        <v>0</v>
      </c>
      <c r="BW91" s="339">
        <v>0</v>
      </c>
      <c r="BX91" s="339">
        <v>0</v>
      </c>
      <c r="BY91" s="339">
        <v>0</v>
      </c>
      <c r="BZ91" s="339">
        <v>0</v>
      </c>
      <c r="CA91" s="339">
        <v>0</v>
      </c>
      <c r="CB91" s="339">
        <v>0</v>
      </c>
      <c r="CC91" s="346" t="s">
        <v>247</v>
      </c>
      <c r="CD91" s="346" t="s">
        <v>247</v>
      </c>
      <c r="CE91" s="340">
        <v>9526</v>
      </c>
      <c r="CF91" s="340">
        <v>0</v>
      </c>
    </row>
    <row r="92" spans="1:84" x14ac:dyDescent="0.25">
      <c r="A92" s="341" t="s">
        <v>291</v>
      </c>
      <c r="B92" s="334"/>
      <c r="C92" s="339">
        <v>0</v>
      </c>
      <c r="D92" s="339">
        <v>0</v>
      </c>
      <c r="E92" s="339">
        <v>0</v>
      </c>
      <c r="F92" s="339">
        <v>0</v>
      </c>
      <c r="G92" s="339">
        <v>0</v>
      </c>
      <c r="H92" s="339">
        <v>0</v>
      </c>
      <c r="I92" s="339">
        <v>0</v>
      </c>
      <c r="J92" s="339">
        <v>0</v>
      </c>
      <c r="K92" s="339">
        <v>0</v>
      </c>
      <c r="L92" s="339">
        <v>0</v>
      </c>
      <c r="M92" s="339">
        <v>0</v>
      </c>
      <c r="N92" s="339">
        <v>0</v>
      </c>
      <c r="O92" s="339">
        <v>0</v>
      </c>
      <c r="P92" s="339">
        <v>0</v>
      </c>
      <c r="Q92" s="339">
        <v>0</v>
      </c>
      <c r="R92" s="339">
        <v>0</v>
      </c>
      <c r="S92" s="339">
        <v>0</v>
      </c>
      <c r="T92" s="339">
        <v>0</v>
      </c>
      <c r="U92" s="339">
        <v>0</v>
      </c>
      <c r="V92" s="339">
        <v>0</v>
      </c>
      <c r="W92" s="339">
        <v>0</v>
      </c>
      <c r="X92" s="339">
        <v>0</v>
      </c>
      <c r="Y92" s="339">
        <v>0</v>
      </c>
      <c r="Z92" s="339">
        <v>0</v>
      </c>
      <c r="AA92" s="339">
        <v>0</v>
      </c>
      <c r="AB92" s="339">
        <v>0</v>
      </c>
      <c r="AC92" s="339">
        <v>0</v>
      </c>
      <c r="AD92" s="339">
        <v>0</v>
      </c>
      <c r="AE92" s="339">
        <v>0</v>
      </c>
      <c r="AF92" s="339">
        <v>0</v>
      </c>
      <c r="AG92" s="339">
        <v>0</v>
      </c>
      <c r="AH92" s="339">
        <v>0</v>
      </c>
      <c r="AI92" s="339">
        <v>0</v>
      </c>
      <c r="AJ92" s="339">
        <v>0</v>
      </c>
      <c r="AK92" s="339">
        <v>0</v>
      </c>
      <c r="AL92" s="339">
        <v>0</v>
      </c>
      <c r="AM92" s="339">
        <v>0</v>
      </c>
      <c r="AN92" s="339">
        <v>0</v>
      </c>
      <c r="AO92" s="339">
        <v>0</v>
      </c>
      <c r="AP92" s="339">
        <v>0</v>
      </c>
      <c r="AQ92" s="339">
        <v>0</v>
      </c>
      <c r="AR92" s="339">
        <v>0</v>
      </c>
      <c r="AS92" s="339">
        <v>0</v>
      </c>
      <c r="AT92" s="339">
        <v>0</v>
      </c>
      <c r="AU92" s="339">
        <v>0</v>
      </c>
      <c r="AV92" s="339">
        <v>0</v>
      </c>
      <c r="AW92" s="339">
        <v>0</v>
      </c>
      <c r="AX92" s="366" t="s">
        <v>247</v>
      </c>
      <c r="AY92" s="366" t="s">
        <v>247</v>
      </c>
      <c r="AZ92" s="346" t="s">
        <v>247</v>
      </c>
      <c r="BA92" s="339">
        <v>0</v>
      </c>
      <c r="BB92" s="339">
        <v>0</v>
      </c>
      <c r="BC92" s="339">
        <v>0</v>
      </c>
      <c r="BD92" s="346" t="s">
        <v>247</v>
      </c>
      <c r="BE92" s="346" t="s">
        <v>247</v>
      </c>
      <c r="BF92" s="346" t="s">
        <v>247</v>
      </c>
      <c r="BG92" s="346" t="s">
        <v>247</v>
      </c>
      <c r="BH92" s="339">
        <v>0</v>
      </c>
      <c r="BI92" s="339">
        <v>0</v>
      </c>
      <c r="BJ92" s="346" t="s">
        <v>247</v>
      </c>
      <c r="BK92" s="339">
        <v>0</v>
      </c>
      <c r="BL92" s="339">
        <v>0</v>
      </c>
      <c r="BM92" s="339">
        <v>0</v>
      </c>
      <c r="BN92" s="346" t="s">
        <v>247</v>
      </c>
      <c r="BO92" s="346" t="s">
        <v>247</v>
      </c>
      <c r="BP92" s="346" t="s">
        <v>247</v>
      </c>
      <c r="BQ92" s="346" t="s">
        <v>247</v>
      </c>
      <c r="BR92" s="346" t="s">
        <v>247</v>
      </c>
      <c r="BS92" s="339">
        <v>0</v>
      </c>
      <c r="BT92" s="339">
        <v>0</v>
      </c>
      <c r="BU92" s="339">
        <v>0</v>
      </c>
      <c r="BV92" s="339">
        <v>0</v>
      </c>
      <c r="BW92" s="339">
        <v>0</v>
      </c>
      <c r="BX92" s="339">
        <v>0</v>
      </c>
      <c r="BY92" s="339">
        <v>0</v>
      </c>
      <c r="BZ92" s="339">
        <v>0</v>
      </c>
      <c r="CA92" s="339">
        <v>0</v>
      </c>
      <c r="CB92" s="339">
        <v>0</v>
      </c>
      <c r="CC92" s="346" t="s">
        <v>247</v>
      </c>
      <c r="CD92" s="346" t="s">
        <v>247</v>
      </c>
      <c r="CE92" s="340">
        <v>0</v>
      </c>
      <c r="CF92" s="334"/>
    </row>
    <row r="93" spans="1:84" x14ac:dyDescent="0.25">
      <c r="A93" s="341" t="s">
        <v>292</v>
      </c>
      <c r="B93" s="334"/>
      <c r="C93" s="339">
        <v>0</v>
      </c>
      <c r="D93" s="339">
        <v>0</v>
      </c>
      <c r="E93" s="339">
        <v>47456.5</v>
      </c>
      <c r="F93" s="339">
        <v>0</v>
      </c>
      <c r="G93" s="339">
        <v>0</v>
      </c>
      <c r="H93" s="339">
        <v>0</v>
      </c>
      <c r="I93" s="339">
        <v>0</v>
      </c>
      <c r="J93" s="339">
        <v>0</v>
      </c>
      <c r="K93" s="339">
        <v>0</v>
      </c>
      <c r="L93" s="339">
        <v>0</v>
      </c>
      <c r="M93" s="339">
        <v>0</v>
      </c>
      <c r="N93" s="339">
        <v>0</v>
      </c>
      <c r="O93" s="339">
        <v>0</v>
      </c>
      <c r="P93" s="339">
        <v>123269.5</v>
      </c>
      <c r="Q93" s="339">
        <v>0</v>
      </c>
      <c r="R93" s="339">
        <v>0</v>
      </c>
      <c r="S93" s="339">
        <v>118408</v>
      </c>
      <c r="T93" s="339">
        <v>0</v>
      </c>
      <c r="U93" s="339">
        <v>0</v>
      </c>
      <c r="V93" s="339">
        <v>0</v>
      </c>
      <c r="W93" s="339">
        <v>0</v>
      </c>
      <c r="X93" s="339">
        <v>0</v>
      </c>
      <c r="Y93" s="339">
        <v>113553</v>
      </c>
      <c r="Z93" s="339">
        <v>0</v>
      </c>
      <c r="AA93" s="339">
        <v>0</v>
      </c>
      <c r="AB93" s="339">
        <v>0</v>
      </c>
      <c r="AC93" s="339">
        <v>0</v>
      </c>
      <c r="AD93" s="339">
        <v>0</v>
      </c>
      <c r="AE93" s="339">
        <v>0</v>
      </c>
      <c r="AF93" s="339">
        <v>0</v>
      </c>
      <c r="AG93" s="339">
        <v>87438.5</v>
      </c>
      <c r="AH93" s="339">
        <v>0</v>
      </c>
      <c r="AI93" s="339">
        <v>0</v>
      </c>
      <c r="AJ93" s="339">
        <v>0</v>
      </c>
      <c r="AK93" s="339">
        <v>0</v>
      </c>
      <c r="AL93" s="339">
        <v>0</v>
      </c>
      <c r="AM93" s="339">
        <v>0</v>
      </c>
      <c r="AN93" s="339">
        <v>0</v>
      </c>
      <c r="AO93" s="339">
        <v>0</v>
      </c>
      <c r="AP93" s="339">
        <v>0</v>
      </c>
      <c r="AQ93" s="339">
        <v>0</v>
      </c>
      <c r="AR93" s="339">
        <v>0</v>
      </c>
      <c r="AS93" s="339">
        <v>0</v>
      </c>
      <c r="AT93" s="339">
        <v>0</v>
      </c>
      <c r="AU93" s="339">
        <v>0</v>
      </c>
      <c r="AV93" s="339">
        <v>0</v>
      </c>
      <c r="AW93" s="339">
        <v>0</v>
      </c>
      <c r="AX93" s="366" t="s">
        <v>247</v>
      </c>
      <c r="AY93" s="366" t="s">
        <v>247</v>
      </c>
      <c r="AZ93" s="346" t="s">
        <v>247</v>
      </c>
      <c r="BA93" s="346" t="s">
        <v>247</v>
      </c>
      <c r="BB93" s="339">
        <v>0</v>
      </c>
      <c r="BC93" s="339">
        <v>0</v>
      </c>
      <c r="BD93" s="346" t="s">
        <v>247</v>
      </c>
      <c r="BE93" s="346" t="s">
        <v>247</v>
      </c>
      <c r="BF93" s="346" t="s">
        <v>247</v>
      </c>
      <c r="BG93" s="346" t="s">
        <v>247</v>
      </c>
      <c r="BH93" s="339">
        <v>0</v>
      </c>
      <c r="BI93" s="339">
        <v>0</v>
      </c>
      <c r="BJ93" s="346" t="s">
        <v>247</v>
      </c>
      <c r="BK93" s="339">
        <v>0</v>
      </c>
      <c r="BL93" s="339">
        <v>0</v>
      </c>
      <c r="BM93" s="339">
        <v>0</v>
      </c>
      <c r="BN93" s="346" t="s">
        <v>247</v>
      </c>
      <c r="BO93" s="346" t="s">
        <v>247</v>
      </c>
      <c r="BP93" s="346" t="s">
        <v>247</v>
      </c>
      <c r="BQ93" s="346" t="s">
        <v>247</v>
      </c>
      <c r="BR93" s="346" t="s">
        <v>247</v>
      </c>
      <c r="BS93" s="339">
        <v>0</v>
      </c>
      <c r="BT93" s="339">
        <v>0</v>
      </c>
      <c r="BU93" s="339">
        <v>0</v>
      </c>
      <c r="BV93" s="339">
        <v>0</v>
      </c>
      <c r="BW93" s="339">
        <v>0</v>
      </c>
      <c r="BX93" s="339">
        <v>0</v>
      </c>
      <c r="BY93" s="339">
        <v>0</v>
      </c>
      <c r="BZ93" s="339">
        <v>0</v>
      </c>
      <c r="CA93" s="339">
        <v>0</v>
      </c>
      <c r="CB93" s="339">
        <v>0</v>
      </c>
      <c r="CC93" s="346" t="s">
        <v>247</v>
      </c>
      <c r="CD93" s="346" t="s">
        <v>247</v>
      </c>
      <c r="CE93" s="340">
        <v>490125.5</v>
      </c>
      <c r="CF93" s="340">
        <v>0</v>
      </c>
    </row>
    <row r="94" spans="1:84" x14ac:dyDescent="0.25">
      <c r="A94" s="341" t="s">
        <v>293</v>
      </c>
      <c r="B94" s="334"/>
      <c r="C94" s="353">
        <v>0</v>
      </c>
      <c r="D94" s="353">
        <v>0</v>
      </c>
      <c r="E94" s="353">
        <v>0</v>
      </c>
      <c r="F94" s="353">
        <v>0</v>
      </c>
      <c r="G94" s="353">
        <v>0</v>
      </c>
      <c r="H94" s="353">
        <v>0</v>
      </c>
      <c r="I94" s="353">
        <v>0</v>
      </c>
      <c r="J94" s="353">
        <v>0</v>
      </c>
      <c r="K94" s="353">
        <v>0</v>
      </c>
      <c r="L94" s="353">
        <v>0</v>
      </c>
      <c r="M94" s="353">
        <v>0</v>
      </c>
      <c r="N94" s="353">
        <v>0</v>
      </c>
      <c r="O94" s="353">
        <v>0</v>
      </c>
      <c r="P94" s="354">
        <v>40.504999999999995</v>
      </c>
      <c r="Q94" s="354">
        <v>27.372500000000002</v>
      </c>
      <c r="R94" s="354">
        <v>21.9025</v>
      </c>
      <c r="S94" s="355">
        <v>17.455840000000002</v>
      </c>
      <c r="T94" s="355">
        <v>0</v>
      </c>
      <c r="U94" s="356">
        <v>0</v>
      </c>
      <c r="V94" s="354">
        <v>0</v>
      </c>
      <c r="W94" s="354">
        <v>0</v>
      </c>
      <c r="X94" s="354">
        <v>0</v>
      </c>
      <c r="Y94" s="354">
        <v>17.162509999999997</v>
      </c>
      <c r="Z94" s="354">
        <v>17.449170000000002</v>
      </c>
      <c r="AA94" s="354">
        <v>0</v>
      </c>
      <c r="AB94" s="355">
        <v>7.4999999999999997E-3</v>
      </c>
      <c r="AC94" s="354">
        <v>4.6283399999999997</v>
      </c>
      <c r="AD94" s="354">
        <v>0</v>
      </c>
      <c r="AE94" s="354">
        <v>0</v>
      </c>
      <c r="AF94" s="354">
        <v>0</v>
      </c>
      <c r="AG94" s="354">
        <v>45.734999999999999</v>
      </c>
      <c r="AH94" s="354">
        <v>0</v>
      </c>
      <c r="AI94" s="354">
        <v>0</v>
      </c>
      <c r="AJ94" s="354">
        <v>0</v>
      </c>
      <c r="AK94" s="354">
        <v>0</v>
      </c>
      <c r="AL94" s="354">
        <v>0</v>
      </c>
      <c r="AM94" s="354">
        <v>0</v>
      </c>
      <c r="AN94" s="354">
        <v>0</v>
      </c>
      <c r="AO94" s="354">
        <v>0</v>
      </c>
      <c r="AP94" s="354">
        <v>0</v>
      </c>
      <c r="AQ94" s="354">
        <v>0</v>
      </c>
      <c r="AR94" s="354">
        <v>0</v>
      </c>
      <c r="AS94" s="354">
        <v>0</v>
      </c>
      <c r="AT94" s="354">
        <v>0</v>
      </c>
      <c r="AU94" s="354">
        <v>0</v>
      </c>
      <c r="AV94" s="355">
        <v>0</v>
      </c>
      <c r="AW94" s="366" t="s">
        <v>247</v>
      </c>
      <c r="AX94" s="366" t="s">
        <v>247</v>
      </c>
      <c r="AY94" s="366" t="s">
        <v>247</v>
      </c>
      <c r="AZ94" s="346" t="s">
        <v>247</v>
      </c>
      <c r="BA94" s="346" t="s">
        <v>247</v>
      </c>
      <c r="BB94" s="346" t="s">
        <v>247</v>
      </c>
      <c r="BC94" s="346" t="s">
        <v>247</v>
      </c>
      <c r="BD94" s="346" t="s">
        <v>247</v>
      </c>
      <c r="BE94" s="346" t="s">
        <v>247</v>
      </c>
      <c r="BF94" s="346" t="s">
        <v>247</v>
      </c>
      <c r="BG94" s="346" t="s">
        <v>247</v>
      </c>
      <c r="BH94" s="346" t="s">
        <v>247</v>
      </c>
      <c r="BI94" s="346" t="s">
        <v>247</v>
      </c>
      <c r="BJ94" s="346" t="s">
        <v>247</v>
      </c>
      <c r="BK94" s="346" t="s">
        <v>247</v>
      </c>
      <c r="BL94" s="346" t="s">
        <v>247</v>
      </c>
      <c r="BM94" s="346" t="s">
        <v>247</v>
      </c>
      <c r="BN94" s="346" t="s">
        <v>247</v>
      </c>
      <c r="BO94" s="346" t="s">
        <v>247</v>
      </c>
      <c r="BP94" s="346" t="s">
        <v>247</v>
      </c>
      <c r="BQ94" s="346" t="s">
        <v>247</v>
      </c>
      <c r="BR94" s="346" t="s">
        <v>247</v>
      </c>
      <c r="BS94" s="346" t="s">
        <v>247</v>
      </c>
      <c r="BT94" s="346" t="s">
        <v>247</v>
      </c>
      <c r="BU94" s="367"/>
      <c r="BV94" s="367"/>
      <c r="BW94" s="367"/>
      <c r="BX94" s="367"/>
      <c r="BY94" s="367"/>
      <c r="BZ94" s="367"/>
      <c r="CA94" s="367"/>
      <c r="CB94" s="367"/>
      <c r="CC94" s="346" t="s">
        <v>247</v>
      </c>
      <c r="CD94" s="346" t="s">
        <v>247</v>
      </c>
      <c r="CE94" s="368">
        <v>192.21836000000002</v>
      </c>
      <c r="CF94" s="369"/>
    </row>
    <row r="95" spans="1:84" x14ac:dyDescent="0.25">
      <c r="A95" s="370" t="s">
        <v>294</v>
      </c>
      <c r="B95" s="370"/>
      <c r="C95" s="370"/>
      <c r="D95" s="370"/>
      <c r="E95" s="370"/>
    </row>
    <row r="96" spans="1:84" x14ac:dyDescent="0.25">
      <c r="A96" s="342" t="s">
        <v>295</v>
      </c>
      <c r="B96" s="371"/>
      <c r="C96" s="372" t="s">
        <v>1064</v>
      </c>
      <c r="D96" s="373" t="s">
        <v>297</v>
      </c>
      <c r="E96" s="374" t="s">
        <v>297</v>
      </c>
      <c r="F96" s="211"/>
    </row>
    <row r="97" spans="1:6" x14ac:dyDescent="0.25">
      <c r="A97" s="340" t="s">
        <v>298</v>
      </c>
      <c r="B97" s="371" t="s">
        <v>299</v>
      </c>
      <c r="C97" s="375" t="s">
        <v>300</v>
      </c>
      <c r="D97" s="373" t="s">
        <v>297</v>
      </c>
      <c r="E97" s="374" t="s">
        <v>297</v>
      </c>
      <c r="F97" s="211"/>
    </row>
    <row r="98" spans="1:6" x14ac:dyDescent="0.25">
      <c r="A98" s="340" t="s">
        <v>301</v>
      </c>
      <c r="B98" s="371" t="s">
        <v>299</v>
      </c>
      <c r="C98" s="376" t="s">
        <v>302</v>
      </c>
      <c r="D98" s="373" t="s">
        <v>297</v>
      </c>
      <c r="E98" s="374" t="s">
        <v>297</v>
      </c>
      <c r="F98" s="211"/>
    </row>
    <row r="99" spans="1:6" x14ac:dyDescent="0.25">
      <c r="A99" s="340" t="s">
        <v>303</v>
      </c>
      <c r="B99" s="371" t="s">
        <v>299</v>
      </c>
      <c r="C99" s="376" t="s">
        <v>304</v>
      </c>
      <c r="D99" s="373" t="s">
        <v>297</v>
      </c>
      <c r="E99" s="374" t="s">
        <v>297</v>
      </c>
      <c r="F99" s="211"/>
    </row>
    <row r="100" spans="1:6" x14ac:dyDescent="0.25">
      <c r="A100" s="340" t="s">
        <v>305</v>
      </c>
      <c r="B100" s="371" t="s">
        <v>299</v>
      </c>
      <c r="C100" s="376" t="s">
        <v>306</v>
      </c>
      <c r="D100" s="373" t="s">
        <v>297</v>
      </c>
      <c r="E100" s="374" t="s">
        <v>297</v>
      </c>
      <c r="F100" s="211"/>
    </row>
    <row r="101" spans="1:6" x14ac:dyDescent="0.25">
      <c r="A101" s="340" t="s">
        <v>307</v>
      </c>
      <c r="B101" s="371" t="s">
        <v>299</v>
      </c>
      <c r="C101" s="376" t="s">
        <v>308</v>
      </c>
      <c r="D101" s="373" t="s">
        <v>297</v>
      </c>
      <c r="E101" s="374" t="s">
        <v>297</v>
      </c>
      <c r="F101" s="211"/>
    </row>
    <row r="102" spans="1:6" x14ac:dyDescent="0.25">
      <c r="A102" s="340" t="s">
        <v>309</v>
      </c>
      <c r="B102" s="371" t="s">
        <v>299</v>
      </c>
      <c r="C102" s="377">
        <v>98112</v>
      </c>
      <c r="D102" s="373" t="s">
        <v>297</v>
      </c>
      <c r="E102" s="374" t="s">
        <v>297</v>
      </c>
      <c r="F102" s="211"/>
    </row>
    <row r="103" spans="1:6" x14ac:dyDescent="0.25">
      <c r="A103" s="340" t="s">
        <v>310</v>
      </c>
      <c r="B103" s="371" t="s">
        <v>299</v>
      </c>
      <c r="C103" s="376" t="s">
        <v>311</v>
      </c>
      <c r="D103" s="373" t="s">
        <v>297</v>
      </c>
      <c r="E103" s="374" t="s">
        <v>297</v>
      </c>
      <c r="F103" s="211"/>
    </row>
    <row r="104" spans="1:6" x14ac:dyDescent="0.25">
      <c r="A104" s="340" t="s">
        <v>312</v>
      </c>
      <c r="B104" s="371" t="s">
        <v>299</v>
      </c>
      <c r="C104" s="378" t="s">
        <v>1065</v>
      </c>
      <c r="D104" s="373" t="s">
        <v>297</v>
      </c>
      <c r="E104" s="374" t="s">
        <v>297</v>
      </c>
      <c r="F104" s="211"/>
    </row>
    <row r="105" spans="1:6" x14ac:dyDescent="0.25">
      <c r="A105" s="340" t="s">
        <v>313</v>
      </c>
      <c r="B105" s="371" t="s">
        <v>299</v>
      </c>
      <c r="C105" s="378" t="s">
        <v>1066</v>
      </c>
      <c r="D105" s="373" t="s">
        <v>297</v>
      </c>
      <c r="E105" s="374" t="s">
        <v>297</v>
      </c>
      <c r="F105" s="211"/>
    </row>
    <row r="106" spans="1:6" x14ac:dyDescent="0.25">
      <c r="A106" s="340" t="s">
        <v>314</v>
      </c>
      <c r="B106" s="371" t="s">
        <v>299</v>
      </c>
      <c r="C106" s="376" t="s">
        <v>1067</v>
      </c>
      <c r="D106" s="373" t="s">
        <v>297</v>
      </c>
      <c r="E106" s="374" t="s">
        <v>297</v>
      </c>
      <c r="F106" s="211"/>
    </row>
    <row r="107" spans="1:6" x14ac:dyDescent="0.25">
      <c r="A107" s="340" t="s">
        <v>315</v>
      </c>
      <c r="B107" s="371" t="s">
        <v>299</v>
      </c>
      <c r="C107" s="379" t="s">
        <v>316</v>
      </c>
      <c r="D107" s="373" t="s">
        <v>297</v>
      </c>
      <c r="E107" s="374" t="s">
        <v>297</v>
      </c>
      <c r="F107" s="211"/>
    </row>
    <row r="108" spans="1:6" x14ac:dyDescent="0.25">
      <c r="A108" s="340" t="s">
        <v>317</v>
      </c>
      <c r="B108" s="371" t="s">
        <v>299</v>
      </c>
      <c r="C108" s="379" t="s">
        <v>318</v>
      </c>
      <c r="D108" s="373" t="s">
        <v>297</v>
      </c>
      <c r="E108" s="374" t="s">
        <v>297</v>
      </c>
      <c r="F108" s="211"/>
    </row>
    <row r="109" spans="1:6" x14ac:dyDescent="0.25">
      <c r="A109" s="380" t="s">
        <v>319</v>
      </c>
      <c r="B109" s="371" t="s">
        <v>299</v>
      </c>
      <c r="C109" s="376" t="s">
        <v>1068</v>
      </c>
      <c r="D109" s="373" t="s">
        <v>297</v>
      </c>
      <c r="E109" s="374" t="s">
        <v>297</v>
      </c>
      <c r="F109" s="211"/>
    </row>
    <row r="110" spans="1:6" x14ac:dyDescent="0.25">
      <c r="A110" s="380" t="s">
        <v>320</v>
      </c>
      <c r="B110" s="371" t="s">
        <v>299</v>
      </c>
      <c r="C110" s="381" t="s">
        <v>1069</v>
      </c>
      <c r="D110" s="373" t="s">
        <v>297</v>
      </c>
      <c r="E110" s="374" t="s">
        <v>297</v>
      </c>
      <c r="F110" s="211"/>
    </row>
    <row r="111" spans="1:6" x14ac:dyDescent="0.25">
      <c r="A111" s="370" t="s">
        <v>321</v>
      </c>
      <c r="B111" s="370"/>
      <c r="C111" s="370"/>
      <c r="D111" s="370"/>
      <c r="E111" s="370"/>
    </row>
    <row r="112" spans="1:6" x14ac:dyDescent="0.25">
      <c r="A112" s="382" t="s">
        <v>322</v>
      </c>
      <c r="B112" s="382"/>
      <c r="C112" s="382"/>
      <c r="D112" s="382"/>
      <c r="E112" s="382"/>
    </row>
    <row r="113" spans="1:5" x14ac:dyDescent="0.25">
      <c r="A113" s="334" t="s">
        <v>307</v>
      </c>
      <c r="B113" s="383" t="s">
        <v>299</v>
      </c>
      <c r="C113" s="296">
        <v>0</v>
      </c>
      <c r="D113" s="334"/>
      <c r="E113" s="334"/>
    </row>
    <row r="114" spans="1:5" x14ac:dyDescent="0.25">
      <c r="A114" s="334" t="s">
        <v>310</v>
      </c>
      <c r="B114" s="383" t="s">
        <v>299</v>
      </c>
      <c r="C114" s="296">
        <v>0</v>
      </c>
      <c r="D114" s="334"/>
      <c r="E114" s="334"/>
    </row>
    <row r="115" spans="1:5" x14ac:dyDescent="0.25">
      <c r="A115" s="334" t="s">
        <v>323</v>
      </c>
      <c r="B115" s="383" t="s">
        <v>299</v>
      </c>
      <c r="C115" s="296">
        <v>0</v>
      </c>
      <c r="D115" s="334"/>
      <c r="E115" s="334"/>
    </row>
    <row r="116" spans="1:5" x14ac:dyDescent="0.25">
      <c r="A116" s="382" t="s">
        <v>324</v>
      </c>
      <c r="B116" s="382"/>
      <c r="C116" s="382"/>
      <c r="D116" s="382"/>
      <c r="E116" s="382"/>
    </row>
    <row r="117" spans="1:5" x14ac:dyDescent="0.25">
      <c r="A117" s="334" t="s">
        <v>325</v>
      </c>
      <c r="B117" s="383" t="s">
        <v>299</v>
      </c>
      <c r="C117" s="296">
        <v>0</v>
      </c>
      <c r="D117" s="334"/>
      <c r="E117" s="334"/>
    </row>
    <row r="118" spans="1:5" x14ac:dyDescent="0.25">
      <c r="A118" s="334" t="s">
        <v>158</v>
      </c>
      <c r="B118" s="383" t="s">
        <v>299</v>
      </c>
      <c r="C118" s="384">
        <v>1</v>
      </c>
      <c r="D118" s="334"/>
      <c r="E118" s="334"/>
    </row>
    <row r="119" spans="1:5" x14ac:dyDescent="0.25">
      <c r="A119" s="382" t="s">
        <v>326</v>
      </c>
      <c r="B119" s="382"/>
      <c r="C119" s="382"/>
      <c r="D119" s="382"/>
      <c r="E119" s="382"/>
    </row>
    <row r="120" spans="1:5" x14ac:dyDescent="0.25">
      <c r="A120" s="334" t="s">
        <v>327</v>
      </c>
      <c r="B120" s="383" t="s">
        <v>299</v>
      </c>
      <c r="C120" s="296">
        <v>0</v>
      </c>
      <c r="D120" s="334"/>
      <c r="E120" s="334"/>
    </row>
    <row r="121" spans="1:5" x14ac:dyDescent="0.25">
      <c r="A121" s="334" t="s">
        <v>328</v>
      </c>
      <c r="B121" s="383" t="s">
        <v>299</v>
      </c>
      <c r="C121" s="296">
        <v>0</v>
      </c>
      <c r="D121" s="334"/>
      <c r="E121" s="334"/>
    </row>
    <row r="122" spans="1:5" x14ac:dyDescent="0.25">
      <c r="A122" s="334" t="s">
        <v>329</v>
      </c>
      <c r="B122" s="383" t="s">
        <v>299</v>
      </c>
      <c r="C122" s="296">
        <v>0</v>
      </c>
      <c r="D122" s="334"/>
      <c r="E122" s="334"/>
    </row>
    <row r="123" spans="1:5" x14ac:dyDescent="0.25">
      <c r="A123" s="334"/>
      <c r="B123" s="383"/>
      <c r="C123" s="385"/>
      <c r="D123" s="334"/>
      <c r="E123" s="334"/>
    </row>
    <row r="124" spans="1:5" x14ac:dyDescent="0.25">
      <c r="A124" s="386" t="s">
        <v>330</v>
      </c>
      <c r="B124" s="370"/>
      <c r="C124" s="370"/>
      <c r="D124" s="370"/>
      <c r="E124" s="370"/>
    </row>
    <row r="125" spans="1:5" x14ac:dyDescent="0.25">
      <c r="A125" s="334"/>
      <c r="B125" s="383"/>
      <c r="C125" s="385"/>
      <c r="D125" s="334"/>
      <c r="E125" s="334"/>
    </row>
    <row r="126" spans="1:5" x14ac:dyDescent="0.25">
      <c r="A126" s="341" t="s">
        <v>331</v>
      </c>
      <c r="B126" s="334"/>
      <c r="C126" s="335" t="s">
        <v>332</v>
      </c>
      <c r="D126" s="336" t="s">
        <v>241</v>
      </c>
      <c r="E126" s="334"/>
    </row>
    <row r="127" spans="1:5" x14ac:dyDescent="0.25">
      <c r="A127" s="334" t="s">
        <v>333</v>
      </c>
      <c r="B127" s="383" t="s">
        <v>299</v>
      </c>
      <c r="C127" s="296">
        <v>1143</v>
      </c>
      <c r="D127" s="387">
        <v>2392.8916666666673</v>
      </c>
      <c r="E127" s="334"/>
    </row>
    <row r="128" spans="1:5" x14ac:dyDescent="0.25">
      <c r="A128" s="334" t="s">
        <v>334</v>
      </c>
      <c r="B128" s="383" t="s">
        <v>299</v>
      </c>
      <c r="C128" s="296">
        <v>0</v>
      </c>
      <c r="D128" s="387">
        <v>0</v>
      </c>
      <c r="E128" s="334"/>
    </row>
    <row r="129" spans="1:5" x14ac:dyDescent="0.25">
      <c r="A129" s="334" t="s">
        <v>335</v>
      </c>
      <c r="B129" s="383" t="s">
        <v>299</v>
      </c>
      <c r="C129" s="296">
        <v>0</v>
      </c>
      <c r="D129" s="387">
        <v>0</v>
      </c>
      <c r="E129" s="334"/>
    </row>
    <row r="130" spans="1:5" x14ac:dyDescent="0.25">
      <c r="A130" s="334" t="s">
        <v>336</v>
      </c>
      <c r="B130" s="383" t="s">
        <v>299</v>
      </c>
      <c r="C130" s="296">
        <v>0</v>
      </c>
      <c r="D130" s="387">
        <v>0</v>
      </c>
      <c r="E130" s="334"/>
    </row>
    <row r="131" spans="1:5" x14ac:dyDescent="0.25">
      <c r="A131" s="341" t="s">
        <v>337</v>
      </c>
      <c r="B131" s="334"/>
      <c r="C131" s="335" t="s">
        <v>193</v>
      </c>
      <c r="D131" s="334"/>
      <c r="E131" s="334"/>
    </row>
    <row r="132" spans="1:5" x14ac:dyDescent="0.25">
      <c r="A132" s="334" t="s">
        <v>338</v>
      </c>
      <c r="B132" s="383" t="s">
        <v>299</v>
      </c>
      <c r="C132" s="296">
        <v>0</v>
      </c>
      <c r="D132" s="334"/>
      <c r="E132" s="334"/>
    </row>
    <row r="133" spans="1:5" x14ac:dyDescent="0.25">
      <c r="A133" s="334" t="s">
        <v>339</v>
      </c>
      <c r="B133" s="383" t="s">
        <v>299</v>
      </c>
      <c r="C133" s="296">
        <v>0</v>
      </c>
      <c r="D133" s="334"/>
      <c r="E133" s="334"/>
    </row>
    <row r="134" spans="1:5" x14ac:dyDescent="0.25">
      <c r="A134" s="334" t="s">
        <v>340</v>
      </c>
      <c r="B134" s="383" t="s">
        <v>299</v>
      </c>
      <c r="C134" s="296">
        <v>18</v>
      </c>
      <c r="D134" s="334"/>
      <c r="E134" s="334"/>
    </row>
    <row r="135" spans="1:5" x14ac:dyDescent="0.25">
      <c r="A135" s="334" t="s">
        <v>341</v>
      </c>
      <c r="B135" s="383" t="s">
        <v>299</v>
      </c>
      <c r="C135" s="296">
        <v>0</v>
      </c>
      <c r="D135" s="334"/>
      <c r="E135" s="334"/>
    </row>
    <row r="136" spans="1:5" x14ac:dyDescent="0.25">
      <c r="A136" s="334" t="s">
        <v>342</v>
      </c>
      <c r="B136" s="383" t="s">
        <v>299</v>
      </c>
      <c r="C136" s="296">
        <v>0</v>
      </c>
      <c r="D136" s="334"/>
      <c r="E136" s="334"/>
    </row>
    <row r="137" spans="1:5" x14ac:dyDescent="0.25">
      <c r="A137" s="334" t="s">
        <v>343</v>
      </c>
      <c r="B137" s="383" t="s">
        <v>299</v>
      </c>
      <c r="C137" s="296">
        <v>0</v>
      </c>
      <c r="D137" s="334"/>
      <c r="E137" s="334"/>
    </row>
    <row r="138" spans="1:5" x14ac:dyDescent="0.25">
      <c r="A138" s="334" t="s">
        <v>122</v>
      </c>
      <c r="B138" s="383" t="s">
        <v>299</v>
      </c>
      <c r="C138" s="296">
        <v>0</v>
      </c>
      <c r="D138" s="334"/>
      <c r="E138" s="334"/>
    </row>
    <row r="139" spans="1:5" x14ac:dyDescent="0.25">
      <c r="A139" s="334" t="s">
        <v>344</v>
      </c>
      <c r="B139" s="383" t="s">
        <v>299</v>
      </c>
      <c r="C139" s="296">
        <v>0</v>
      </c>
      <c r="D139" s="334"/>
      <c r="E139" s="334"/>
    </row>
    <row r="140" spans="1:5" x14ac:dyDescent="0.25">
      <c r="A140" s="334" t="s">
        <v>345</v>
      </c>
      <c r="B140" s="383"/>
      <c r="C140" s="296">
        <v>0</v>
      </c>
      <c r="D140" s="334"/>
      <c r="E140" s="334"/>
    </row>
    <row r="141" spans="1:5" x14ac:dyDescent="0.25">
      <c r="A141" s="334" t="s">
        <v>335</v>
      </c>
      <c r="B141" s="383" t="s">
        <v>299</v>
      </c>
      <c r="C141" s="296">
        <v>0</v>
      </c>
      <c r="D141" s="334"/>
      <c r="E141" s="334"/>
    </row>
    <row r="142" spans="1:5" x14ac:dyDescent="0.25">
      <c r="A142" s="334" t="s">
        <v>346</v>
      </c>
      <c r="B142" s="383" t="s">
        <v>299</v>
      </c>
      <c r="C142" s="296">
        <v>0</v>
      </c>
      <c r="D142" s="334"/>
      <c r="E142" s="334"/>
    </row>
    <row r="143" spans="1:5" x14ac:dyDescent="0.25">
      <c r="A143" s="334" t="s">
        <v>347</v>
      </c>
      <c r="B143" s="334"/>
      <c r="C143" s="344"/>
      <c r="D143" s="334"/>
      <c r="E143" s="340">
        <v>18</v>
      </c>
    </row>
    <row r="144" spans="1:5" x14ac:dyDescent="0.25">
      <c r="A144" s="334" t="s">
        <v>348</v>
      </c>
      <c r="B144" s="383" t="s">
        <v>299</v>
      </c>
      <c r="C144" s="296">
        <v>50</v>
      </c>
      <c r="D144" s="334"/>
      <c r="E144" s="334"/>
    </row>
    <row r="145" spans="1:6" x14ac:dyDescent="0.25">
      <c r="A145" s="334" t="s">
        <v>349</v>
      </c>
      <c r="B145" s="383" t="s">
        <v>299</v>
      </c>
      <c r="C145" s="296">
        <v>0</v>
      </c>
      <c r="D145" s="334"/>
      <c r="E145" s="334"/>
    </row>
    <row r="146" spans="1:6" x14ac:dyDescent="0.25">
      <c r="A146" s="334"/>
      <c r="B146" s="334"/>
      <c r="C146" s="344"/>
      <c r="D146" s="334"/>
      <c r="E146" s="334"/>
    </row>
    <row r="147" spans="1:6" x14ac:dyDescent="0.25">
      <c r="A147" s="334" t="s">
        <v>350</v>
      </c>
      <c r="B147" s="383" t="s">
        <v>299</v>
      </c>
      <c r="C147" s="296">
        <v>0</v>
      </c>
      <c r="D147" s="334"/>
      <c r="E147" s="334"/>
    </row>
    <row r="148" spans="1:6" x14ac:dyDescent="0.25">
      <c r="A148" s="334"/>
      <c r="B148" s="334"/>
      <c r="C148" s="344"/>
      <c r="D148" s="334"/>
      <c r="E148" s="334"/>
    </row>
    <row r="149" spans="1:6" x14ac:dyDescent="0.25">
      <c r="A149" s="334"/>
      <c r="B149" s="334"/>
      <c r="C149" s="344"/>
      <c r="D149" s="334"/>
      <c r="E149" s="334"/>
    </row>
    <row r="150" spans="1:6" x14ac:dyDescent="0.25">
      <c r="A150" s="334"/>
      <c r="B150" s="334"/>
      <c r="C150" s="344"/>
      <c r="D150" s="334"/>
      <c r="E150" s="334"/>
    </row>
    <row r="151" spans="1:6" x14ac:dyDescent="0.25">
      <c r="A151" s="334"/>
      <c r="B151" s="334"/>
      <c r="C151" s="344"/>
      <c r="D151" s="334"/>
      <c r="E151" s="334"/>
    </row>
    <row r="152" spans="1:6" x14ac:dyDescent="0.25">
      <c r="A152" s="370" t="s">
        <v>351</v>
      </c>
      <c r="B152" s="386"/>
      <c r="C152" s="386"/>
      <c r="D152" s="386"/>
      <c r="E152" s="386"/>
    </row>
    <row r="153" spans="1:6" x14ac:dyDescent="0.25">
      <c r="A153" s="388" t="s">
        <v>352</v>
      </c>
      <c r="B153" s="389" t="s">
        <v>353</v>
      </c>
      <c r="C153" s="390" t="s">
        <v>354</v>
      </c>
      <c r="D153" s="389" t="s">
        <v>158</v>
      </c>
      <c r="E153" s="389" t="s">
        <v>229</v>
      </c>
    </row>
    <row r="154" spans="1:6" x14ac:dyDescent="0.25">
      <c r="A154" s="334" t="s">
        <v>332</v>
      </c>
      <c r="B154" s="387">
        <v>585</v>
      </c>
      <c r="C154" s="387">
        <v>0</v>
      </c>
      <c r="D154" s="387">
        <v>558</v>
      </c>
      <c r="E154" s="340">
        <v>1143</v>
      </c>
    </row>
    <row r="155" spans="1:6" x14ac:dyDescent="0.25">
      <c r="A155" s="334" t="s">
        <v>241</v>
      </c>
      <c r="B155" s="387">
        <v>1444.1291666666666</v>
      </c>
      <c r="C155" s="387">
        <v>0</v>
      </c>
      <c r="D155" s="387">
        <v>948.76250000000073</v>
      </c>
      <c r="E155" s="340">
        <v>2392.8916666666673</v>
      </c>
    </row>
    <row r="156" spans="1:6" x14ac:dyDescent="0.25">
      <c r="A156" s="334" t="s">
        <v>355</v>
      </c>
      <c r="B156" s="387">
        <v>379</v>
      </c>
      <c r="C156" s="387">
        <v>0</v>
      </c>
      <c r="D156" s="387">
        <v>407</v>
      </c>
      <c r="E156" s="340">
        <v>786</v>
      </c>
    </row>
    <row r="157" spans="1:6" x14ac:dyDescent="0.25">
      <c r="A157" s="334" t="s">
        <v>286</v>
      </c>
      <c r="B157" s="387">
        <v>4927068.4693597499</v>
      </c>
      <c r="C157" s="387">
        <v>0</v>
      </c>
      <c r="D157" s="387">
        <v>4699665.3092354536</v>
      </c>
      <c r="E157" s="340">
        <v>9626733.7785952035</v>
      </c>
      <c r="F157" s="391"/>
    </row>
    <row r="158" spans="1:6" x14ac:dyDescent="0.25">
      <c r="A158" s="334" t="s">
        <v>287</v>
      </c>
      <c r="B158" s="387">
        <v>46980167.717254415</v>
      </c>
      <c r="C158" s="387">
        <v>0</v>
      </c>
      <c r="D158" s="387">
        <v>44811852.284150362</v>
      </c>
      <c r="E158" s="340">
        <v>91792020.001404777</v>
      </c>
      <c r="F158" s="391"/>
    </row>
    <row r="159" spans="1:6" x14ac:dyDescent="0.25">
      <c r="A159" s="388" t="s">
        <v>356</v>
      </c>
      <c r="B159" s="389" t="s">
        <v>353</v>
      </c>
      <c r="C159" s="390" t="s">
        <v>354</v>
      </c>
      <c r="D159" s="389" t="s">
        <v>158</v>
      </c>
      <c r="E159" s="389" t="s">
        <v>229</v>
      </c>
    </row>
    <row r="160" spans="1:6" x14ac:dyDescent="0.25">
      <c r="A160" s="334" t="s">
        <v>332</v>
      </c>
      <c r="B160" s="387">
        <v>0</v>
      </c>
      <c r="C160" s="387">
        <v>0</v>
      </c>
      <c r="D160" s="387">
        <v>0</v>
      </c>
      <c r="E160" s="340">
        <v>0</v>
      </c>
    </row>
    <row r="161" spans="1:5" x14ac:dyDescent="0.25">
      <c r="A161" s="334" t="s">
        <v>241</v>
      </c>
      <c r="B161" s="387">
        <v>0</v>
      </c>
      <c r="C161" s="387">
        <v>0</v>
      </c>
      <c r="D161" s="387">
        <v>0</v>
      </c>
      <c r="E161" s="340">
        <v>0</v>
      </c>
    </row>
    <row r="162" spans="1:5" x14ac:dyDescent="0.25">
      <c r="A162" s="334" t="s">
        <v>355</v>
      </c>
      <c r="B162" s="387">
        <v>0</v>
      </c>
      <c r="C162" s="387">
        <v>0</v>
      </c>
      <c r="D162" s="387">
        <v>0</v>
      </c>
      <c r="E162" s="340">
        <v>0</v>
      </c>
    </row>
    <row r="163" spans="1:5" x14ac:dyDescent="0.25">
      <c r="A163" s="334" t="s">
        <v>286</v>
      </c>
      <c r="B163" s="387">
        <v>0</v>
      </c>
      <c r="C163" s="387">
        <v>0</v>
      </c>
      <c r="D163" s="387">
        <v>0</v>
      </c>
      <c r="E163" s="340">
        <v>0</v>
      </c>
    </row>
    <row r="164" spans="1:5" x14ac:dyDescent="0.25">
      <c r="A164" s="334" t="s">
        <v>287</v>
      </c>
      <c r="B164" s="387">
        <v>0</v>
      </c>
      <c r="C164" s="387">
        <v>0</v>
      </c>
      <c r="D164" s="387">
        <v>0</v>
      </c>
      <c r="E164" s="340">
        <v>0</v>
      </c>
    </row>
    <row r="165" spans="1:5" x14ac:dyDescent="0.25">
      <c r="A165" s="388" t="s">
        <v>357</v>
      </c>
      <c r="B165" s="389" t="s">
        <v>353</v>
      </c>
      <c r="C165" s="390" t="s">
        <v>354</v>
      </c>
      <c r="D165" s="389" t="s">
        <v>158</v>
      </c>
      <c r="E165" s="389" t="s">
        <v>229</v>
      </c>
    </row>
    <row r="166" spans="1:5" x14ac:dyDescent="0.25">
      <c r="A166" s="334" t="s">
        <v>332</v>
      </c>
      <c r="B166" s="387">
        <v>0</v>
      </c>
      <c r="C166" s="387">
        <v>0</v>
      </c>
      <c r="D166" s="387">
        <v>0</v>
      </c>
      <c r="E166" s="340">
        <v>0</v>
      </c>
    </row>
    <row r="167" spans="1:5" x14ac:dyDescent="0.25">
      <c r="A167" s="334" t="s">
        <v>241</v>
      </c>
      <c r="B167" s="387">
        <v>0</v>
      </c>
      <c r="C167" s="387">
        <v>0</v>
      </c>
      <c r="D167" s="387">
        <v>0</v>
      </c>
      <c r="E167" s="340">
        <v>0</v>
      </c>
    </row>
    <row r="168" spans="1:5" x14ac:dyDescent="0.25">
      <c r="A168" s="334" t="s">
        <v>355</v>
      </c>
      <c r="B168" s="387">
        <v>0</v>
      </c>
      <c r="C168" s="387">
        <v>0</v>
      </c>
      <c r="D168" s="387">
        <v>0</v>
      </c>
      <c r="E168" s="340">
        <v>0</v>
      </c>
    </row>
    <row r="169" spans="1:5" x14ac:dyDescent="0.25">
      <c r="A169" s="334" t="s">
        <v>286</v>
      </c>
      <c r="B169" s="387">
        <v>0</v>
      </c>
      <c r="C169" s="387">
        <v>0</v>
      </c>
      <c r="D169" s="387">
        <v>0</v>
      </c>
      <c r="E169" s="340">
        <v>0</v>
      </c>
    </row>
    <row r="170" spans="1:5" x14ac:dyDescent="0.25">
      <c r="A170" s="334" t="s">
        <v>287</v>
      </c>
      <c r="B170" s="387">
        <v>0</v>
      </c>
      <c r="C170" s="387">
        <v>0</v>
      </c>
      <c r="D170" s="387">
        <v>0</v>
      </c>
      <c r="E170" s="340">
        <v>0</v>
      </c>
    </row>
    <row r="171" spans="1:5" x14ac:dyDescent="0.25">
      <c r="A171" s="392"/>
      <c r="B171" s="392"/>
      <c r="C171" s="393"/>
      <c r="D171" s="394"/>
      <c r="E171" s="334"/>
    </row>
    <row r="172" spans="1:5" x14ac:dyDescent="0.25">
      <c r="A172" s="388" t="s">
        <v>358</v>
      </c>
      <c r="B172" s="389" t="s">
        <v>359</v>
      </c>
      <c r="C172" s="390" t="s">
        <v>360</v>
      </c>
      <c r="D172" s="334"/>
      <c r="E172" s="334"/>
    </row>
    <row r="173" spans="1:5" x14ac:dyDescent="0.25">
      <c r="A173" s="392" t="s">
        <v>361</v>
      </c>
      <c r="B173" s="387">
        <v>0</v>
      </c>
      <c r="C173" s="387">
        <v>0</v>
      </c>
      <c r="D173" s="334"/>
      <c r="E173" s="334"/>
    </row>
    <row r="174" spans="1:5" x14ac:dyDescent="0.25">
      <c r="A174" s="392"/>
      <c r="B174" s="394"/>
      <c r="C174" s="393"/>
      <c r="D174" s="334"/>
      <c r="E174" s="334"/>
    </row>
    <row r="175" spans="1:5" x14ac:dyDescent="0.25">
      <c r="A175" s="392"/>
      <c r="B175" s="392"/>
      <c r="C175" s="393"/>
      <c r="D175" s="394"/>
      <c r="E175" s="334"/>
    </row>
    <row r="176" spans="1:5" x14ac:dyDescent="0.25">
      <c r="A176" s="392"/>
      <c r="B176" s="392"/>
      <c r="C176" s="393"/>
      <c r="D176" s="394"/>
      <c r="E176" s="334"/>
    </row>
    <row r="177" spans="1:5" x14ac:dyDescent="0.25">
      <c r="A177" s="392"/>
      <c r="B177" s="392"/>
      <c r="C177" s="393"/>
      <c r="D177" s="394"/>
      <c r="E177" s="334"/>
    </row>
    <row r="178" spans="1:5" x14ac:dyDescent="0.25">
      <c r="A178" s="392"/>
      <c r="B178" s="392"/>
      <c r="C178" s="393"/>
      <c r="D178" s="394"/>
      <c r="E178" s="334"/>
    </row>
    <row r="179" spans="1:5" x14ac:dyDescent="0.25">
      <c r="A179" s="386" t="s">
        <v>362</v>
      </c>
      <c r="B179" s="370"/>
      <c r="C179" s="370"/>
      <c r="D179" s="370"/>
      <c r="E179" s="370"/>
    </row>
    <row r="180" spans="1:5" x14ac:dyDescent="0.25">
      <c r="A180" s="382" t="s">
        <v>363</v>
      </c>
      <c r="B180" s="382"/>
      <c r="C180" s="382"/>
      <c r="D180" s="382"/>
      <c r="E180" s="382"/>
    </row>
    <row r="181" spans="1:5" x14ac:dyDescent="0.25">
      <c r="A181" s="334" t="s">
        <v>364</v>
      </c>
      <c r="B181" s="383" t="s">
        <v>299</v>
      </c>
      <c r="C181" s="296">
        <v>0</v>
      </c>
      <c r="D181" s="334"/>
      <c r="E181" s="334"/>
    </row>
    <row r="182" spans="1:5" x14ac:dyDescent="0.25">
      <c r="A182" s="334" t="s">
        <v>365</v>
      </c>
      <c r="B182" s="383" t="s">
        <v>299</v>
      </c>
      <c r="C182" s="296">
        <v>0</v>
      </c>
      <c r="D182" s="334"/>
      <c r="E182" s="334"/>
    </row>
    <row r="183" spans="1:5" x14ac:dyDescent="0.25">
      <c r="A183" s="392" t="s">
        <v>366</v>
      </c>
      <c r="B183" s="383" t="s">
        <v>299</v>
      </c>
      <c r="C183" s="296">
        <v>0</v>
      </c>
      <c r="D183" s="334"/>
      <c r="E183" s="334"/>
    </row>
    <row r="184" spans="1:5" x14ac:dyDescent="0.25">
      <c r="A184" s="334" t="s">
        <v>367</v>
      </c>
      <c r="B184" s="383" t="s">
        <v>299</v>
      </c>
      <c r="C184" s="296">
        <v>0</v>
      </c>
      <c r="D184" s="334"/>
      <c r="E184" s="334"/>
    </row>
    <row r="185" spans="1:5" x14ac:dyDescent="0.25">
      <c r="A185" s="334" t="s">
        <v>368</v>
      </c>
      <c r="B185" s="383" t="s">
        <v>299</v>
      </c>
      <c r="C185" s="296">
        <v>0</v>
      </c>
      <c r="D185" s="334"/>
      <c r="E185" s="334"/>
    </row>
    <row r="186" spans="1:5" x14ac:dyDescent="0.25">
      <c r="A186" s="334" t="s">
        <v>369</v>
      </c>
      <c r="B186" s="383" t="s">
        <v>299</v>
      </c>
      <c r="C186" s="296">
        <v>0</v>
      </c>
      <c r="D186" s="334"/>
      <c r="E186" s="334"/>
    </row>
    <row r="187" spans="1:5" x14ac:dyDescent="0.25">
      <c r="A187" s="334" t="s">
        <v>370</v>
      </c>
      <c r="B187" s="383" t="s">
        <v>299</v>
      </c>
      <c r="C187" s="296">
        <v>8056857.7600000007</v>
      </c>
      <c r="D187" s="334"/>
      <c r="E187" s="334"/>
    </row>
    <row r="188" spans="1:5" x14ac:dyDescent="0.25">
      <c r="A188" s="334" t="s">
        <v>370</v>
      </c>
      <c r="B188" s="383" t="s">
        <v>299</v>
      </c>
      <c r="C188" s="296">
        <v>0</v>
      </c>
      <c r="D188" s="334"/>
      <c r="E188" s="334"/>
    </row>
    <row r="189" spans="1:5" x14ac:dyDescent="0.25">
      <c r="A189" s="334" t="s">
        <v>229</v>
      </c>
      <c r="B189" s="334"/>
      <c r="C189" s="344"/>
      <c r="D189" s="340">
        <v>8056857.7600000007</v>
      </c>
      <c r="E189" s="334"/>
    </row>
    <row r="190" spans="1:5" x14ac:dyDescent="0.25">
      <c r="A190" s="382" t="s">
        <v>371</v>
      </c>
      <c r="B190" s="382"/>
      <c r="C190" s="382"/>
      <c r="D190" s="382"/>
      <c r="E190" s="382"/>
    </row>
    <row r="191" spans="1:5" x14ac:dyDescent="0.25">
      <c r="A191" s="334" t="s">
        <v>372</v>
      </c>
      <c r="B191" s="383" t="s">
        <v>299</v>
      </c>
      <c r="C191" s="296">
        <v>0</v>
      </c>
      <c r="D191" s="334"/>
      <c r="E191" s="334"/>
    </row>
    <row r="192" spans="1:5" x14ac:dyDescent="0.25">
      <c r="A192" s="334" t="s">
        <v>373</v>
      </c>
      <c r="B192" s="383" t="s">
        <v>299</v>
      </c>
      <c r="C192" s="296">
        <v>75445.7</v>
      </c>
      <c r="D192" s="334"/>
      <c r="E192" s="334"/>
    </row>
    <row r="193" spans="1:5" x14ac:dyDescent="0.25">
      <c r="A193" s="334" t="s">
        <v>229</v>
      </c>
      <c r="B193" s="334"/>
      <c r="C193" s="344"/>
      <c r="D193" s="340">
        <v>75445.7</v>
      </c>
      <c r="E193" s="334"/>
    </row>
    <row r="194" spans="1:5" x14ac:dyDescent="0.25">
      <c r="A194" s="382" t="s">
        <v>374</v>
      </c>
      <c r="B194" s="382"/>
      <c r="C194" s="382"/>
      <c r="D194" s="382"/>
      <c r="E194" s="382"/>
    </row>
    <row r="195" spans="1:5" x14ac:dyDescent="0.25">
      <c r="A195" s="334" t="s">
        <v>375</v>
      </c>
      <c r="B195" s="383" t="s">
        <v>299</v>
      </c>
      <c r="C195" s="296">
        <v>0</v>
      </c>
      <c r="D195" s="334"/>
      <c r="E195" s="334"/>
    </row>
    <row r="196" spans="1:5" x14ac:dyDescent="0.25">
      <c r="A196" s="334" t="s">
        <v>376</v>
      </c>
      <c r="B196" s="383" t="s">
        <v>299</v>
      </c>
      <c r="C196" s="296">
        <v>0</v>
      </c>
      <c r="D196" s="334"/>
      <c r="E196" s="334"/>
    </row>
    <row r="197" spans="1:5" x14ac:dyDescent="0.25">
      <c r="A197" s="334" t="s">
        <v>229</v>
      </c>
      <c r="B197" s="334"/>
      <c r="C197" s="344"/>
      <c r="D197" s="340">
        <v>0</v>
      </c>
      <c r="E197" s="334"/>
    </row>
    <row r="198" spans="1:5" x14ac:dyDescent="0.25">
      <c r="A198" s="382" t="s">
        <v>377</v>
      </c>
      <c r="B198" s="382"/>
      <c r="C198" s="382"/>
      <c r="D198" s="382"/>
      <c r="E198" s="382"/>
    </row>
    <row r="199" spans="1:5" x14ac:dyDescent="0.25">
      <c r="A199" s="334" t="s">
        <v>378</v>
      </c>
      <c r="B199" s="383" t="s">
        <v>299</v>
      </c>
      <c r="C199" s="296">
        <v>9579.4600000000009</v>
      </c>
      <c r="D199" s="334"/>
      <c r="E199" s="334"/>
    </row>
    <row r="200" spans="1:5" x14ac:dyDescent="0.25">
      <c r="A200" s="334" t="s">
        <v>379</v>
      </c>
      <c r="B200" s="383" t="s">
        <v>299</v>
      </c>
      <c r="C200" s="296">
        <v>807082.38</v>
      </c>
      <c r="D200" s="334"/>
      <c r="E200" s="334"/>
    </row>
    <row r="201" spans="1:5" x14ac:dyDescent="0.25">
      <c r="A201" s="334" t="s">
        <v>158</v>
      </c>
      <c r="B201" s="383" t="s">
        <v>299</v>
      </c>
      <c r="C201" s="296">
        <v>0</v>
      </c>
      <c r="D201" s="334"/>
      <c r="E201" s="334"/>
    </row>
    <row r="202" spans="1:5" x14ac:dyDescent="0.25">
      <c r="A202" s="334" t="s">
        <v>229</v>
      </c>
      <c r="B202" s="334"/>
      <c r="C202" s="344"/>
      <c r="D202" s="340">
        <v>816661.84</v>
      </c>
      <c r="E202" s="334"/>
    </row>
    <row r="203" spans="1:5" x14ac:dyDescent="0.25">
      <c r="A203" s="382" t="s">
        <v>380</v>
      </c>
      <c r="B203" s="382"/>
      <c r="C203" s="382"/>
      <c r="D203" s="382"/>
      <c r="E203" s="382"/>
    </row>
    <row r="204" spans="1:5" x14ac:dyDescent="0.25">
      <c r="A204" s="334" t="s">
        <v>381</v>
      </c>
      <c r="B204" s="383" t="s">
        <v>299</v>
      </c>
      <c r="C204" s="296">
        <v>0</v>
      </c>
      <c r="D204" s="334"/>
      <c r="E204" s="334"/>
    </row>
    <row r="205" spans="1:5" x14ac:dyDescent="0.25">
      <c r="A205" s="334" t="s">
        <v>382</v>
      </c>
      <c r="B205" s="383" t="s">
        <v>299</v>
      </c>
      <c r="C205" s="296">
        <v>0</v>
      </c>
      <c r="D205" s="334"/>
      <c r="E205" s="334"/>
    </row>
    <row r="206" spans="1:5" x14ac:dyDescent="0.25">
      <c r="A206" s="334" t="s">
        <v>229</v>
      </c>
      <c r="B206" s="334"/>
      <c r="C206" s="344"/>
      <c r="D206" s="340">
        <v>0</v>
      </c>
      <c r="E206" s="334"/>
    </row>
    <row r="207" spans="1:5" x14ac:dyDescent="0.25">
      <c r="A207" s="334"/>
      <c r="B207" s="334"/>
      <c r="C207" s="344"/>
      <c r="D207" s="334"/>
      <c r="E207" s="334"/>
    </row>
    <row r="208" spans="1:5" x14ac:dyDescent="0.25">
      <c r="A208" s="370" t="s">
        <v>383</v>
      </c>
      <c r="B208" s="370"/>
      <c r="C208" s="370"/>
      <c r="D208" s="370"/>
      <c r="E208" s="370"/>
    </row>
    <row r="209" spans="1:5" x14ac:dyDescent="0.25">
      <c r="A209" s="386" t="s">
        <v>384</v>
      </c>
      <c r="B209" s="370"/>
      <c r="C209" s="370"/>
      <c r="D209" s="370"/>
      <c r="E209" s="370"/>
    </row>
    <row r="210" spans="1:5" x14ac:dyDescent="0.25">
      <c r="A210" s="341"/>
      <c r="B210" s="336" t="s">
        <v>385</v>
      </c>
      <c r="C210" s="335" t="s">
        <v>386</v>
      </c>
      <c r="D210" s="336" t="s">
        <v>387</v>
      </c>
      <c r="E210" s="336" t="s">
        <v>388</v>
      </c>
    </row>
    <row r="211" spans="1:5" x14ac:dyDescent="0.25">
      <c r="A211" s="334" t="s">
        <v>389</v>
      </c>
      <c r="B211" s="387">
        <v>0</v>
      </c>
      <c r="C211" s="296">
        <v>0</v>
      </c>
      <c r="D211" s="387">
        <v>0</v>
      </c>
      <c r="E211" s="340">
        <v>0</v>
      </c>
    </row>
    <row r="212" spans="1:5" x14ac:dyDescent="0.25">
      <c r="A212" s="334" t="s">
        <v>390</v>
      </c>
      <c r="B212" s="387">
        <v>0</v>
      </c>
      <c r="C212" s="296">
        <v>0</v>
      </c>
      <c r="D212" s="387">
        <v>0</v>
      </c>
      <c r="E212" s="340">
        <v>0</v>
      </c>
    </row>
    <row r="213" spans="1:5" x14ac:dyDescent="0.25">
      <c r="A213" s="334" t="s">
        <v>391</v>
      </c>
      <c r="B213" s="387">
        <v>0</v>
      </c>
      <c r="C213" s="296">
        <v>0</v>
      </c>
      <c r="D213" s="387">
        <v>0</v>
      </c>
      <c r="E213" s="340">
        <v>0</v>
      </c>
    </row>
    <row r="214" spans="1:5" x14ac:dyDescent="0.25">
      <c r="A214" s="334" t="s">
        <v>393</v>
      </c>
      <c r="B214" s="387">
        <v>0</v>
      </c>
      <c r="C214" s="296">
        <v>0</v>
      </c>
      <c r="D214" s="387">
        <v>0</v>
      </c>
      <c r="E214" s="340">
        <v>0</v>
      </c>
    </row>
    <row r="215" spans="1:5" x14ac:dyDescent="0.25">
      <c r="A215" s="334" t="s">
        <v>394</v>
      </c>
      <c r="B215" s="387">
        <v>0</v>
      </c>
      <c r="C215" s="296">
        <v>0</v>
      </c>
      <c r="D215" s="387">
        <v>0</v>
      </c>
      <c r="E215" s="340">
        <v>0</v>
      </c>
    </row>
    <row r="216" spans="1:5" x14ac:dyDescent="0.25">
      <c r="A216" s="334" t="s">
        <v>395</v>
      </c>
      <c r="B216" s="387">
        <v>16446567.490000002</v>
      </c>
      <c r="C216" s="296">
        <v>1177794.8000000003</v>
      </c>
      <c r="D216" s="387">
        <v>138274.26</v>
      </c>
      <c r="E216" s="340">
        <v>17486088.030000001</v>
      </c>
    </row>
    <row r="217" spans="1:5" x14ac:dyDescent="0.25">
      <c r="A217" s="334" t="s">
        <v>396</v>
      </c>
      <c r="B217" s="387">
        <v>6100</v>
      </c>
      <c r="C217" s="296">
        <v>0</v>
      </c>
      <c r="D217" s="387">
        <v>0</v>
      </c>
      <c r="E217" s="340">
        <v>6100</v>
      </c>
    </row>
    <row r="218" spans="1:5" x14ac:dyDescent="0.25">
      <c r="A218" s="334" t="s">
        <v>397</v>
      </c>
      <c r="B218" s="387">
        <v>0</v>
      </c>
      <c r="C218" s="296">
        <v>0</v>
      </c>
      <c r="D218" s="387">
        <v>0</v>
      </c>
      <c r="E218" s="340">
        <v>0</v>
      </c>
    </row>
    <row r="219" spans="1:5" x14ac:dyDescent="0.25">
      <c r="A219" s="334" t="s">
        <v>398</v>
      </c>
      <c r="B219" s="387">
        <v>0</v>
      </c>
      <c r="C219" s="296">
        <v>0</v>
      </c>
      <c r="D219" s="387">
        <v>0</v>
      </c>
      <c r="E219" s="340">
        <v>0</v>
      </c>
    </row>
    <row r="220" spans="1:5" x14ac:dyDescent="0.25">
      <c r="A220" s="334" t="s">
        <v>229</v>
      </c>
      <c r="B220" s="340">
        <v>16452667.490000002</v>
      </c>
      <c r="C220" s="395">
        <v>1177794.8000000003</v>
      </c>
      <c r="D220" s="340">
        <v>138274.26</v>
      </c>
      <c r="E220" s="340">
        <v>17492188.030000001</v>
      </c>
    </row>
    <row r="221" spans="1:5" x14ac:dyDescent="0.25">
      <c r="A221" s="334"/>
      <c r="B221" s="334"/>
      <c r="C221" s="344"/>
      <c r="D221" s="334"/>
      <c r="E221" s="334"/>
    </row>
    <row r="222" spans="1:5" x14ac:dyDescent="0.25">
      <c r="A222" s="386" t="s">
        <v>399</v>
      </c>
      <c r="B222" s="386"/>
      <c r="C222" s="386"/>
      <c r="D222" s="386"/>
      <c r="E222" s="386"/>
    </row>
    <row r="223" spans="1:5" x14ac:dyDescent="0.25">
      <c r="A223" s="341"/>
      <c r="B223" s="336" t="s">
        <v>385</v>
      </c>
      <c r="C223" s="335" t="s">
        <v>386</v>
      </c>
      <c r="D223" s="336" t="s">
        <v>387</v>
      </c>
      <c r="E223" s="336" t="s">
        <v>388</v>
      </c>
    </row>
    <row r="224" spans="1:5" x14ac:dyDescent="0.25">
      <c r="A224" s="334" t="s">
        <v>389</v>
      </c>
      <c r="B224" s="394"/>
      <c r="C224" s="393"/>
      <c r="D224" s="394"/>
      <c r="E224" s="334"/>
    </row>
    <row r="225" spans="1:6" x14ac:dyDescent="0.25">
      <c r="A225" s="334" t="s">
        <v>390</v>
      </c>
      <c r="B225" s="387">
        <v>0</v>
      </c>
      <c r="C225" s="296">
        <v>0</v>
      </c>
      <c r="D225" s="387">
        <v>0</v>
      </c>
      <c r="E225" s="340">
        <v>0</v>
      </c>
    </row>
    <row r="226" spans="1:6" x14ac:dyDescent="0.25">
      <c r="A226" s="334" t="s">
        <v>391</v>
      </c>
      <c r="B226" s="387">
        <v>0</v>
      </c>
      <c r="C226" s="296">
        <v>0</v>
      </c>
      <c r="D226" s="387">
        <v>0</v>
      </c>
      <c r="E226" s="340">
        <v>0</v>
      </c>
    </row>
    <row r="227" spans="1:6" x14ac:dyDescent="0.25">
      <c r="A227" s="334" t="s">
        <v>393</v>
      </c>
      <c r="B227" s="387">
        <v>0</v>
      </c>
      <c r="C227" s="296">
        <v>0</v>
      </c>
      <c r="D227" s="387">
        <v>0</v>
      </c>
      <c r="E227" s="340">
        <v>0</v>
      </c>
    </row>
    <row r="228" spans="1:6" x14ac:dyDescent="0.25">
      <c r="A228" s="334" t="s">
        <v>394</v>
      </c>
      <c r="B228" s="387">
        <v>0</v>
      </c>
      <c r="C228" s="296">
        <v>0</v>
      </c>
      <c r="D228" s="387">
        <v>0</v>
      </c>
      <c r="E228" s="340">
        <v>0</v>
      </c>
    </row>
    <row r="229" spans="1:6" x14ac:dyDescent="0.25">
      <c r="A229" s="334" t="s">
        <v>395</v>
      </c>
      <c r="B229" s="387">
        <v>7233420.969999996</v>
      </c>
      <c r="C229" s="296">
        <v>136773.25</v>
      </c>
      <c r="D229" s="387">
        <v>65946.554999999993</v>
      </c>
      <c r="E229" s="340">
        <v>7304247.6649999963</v>
      </c>
    </row>
    <row r="230" spans="1:6" x14ac:dyDescent="0.25">
      <c r="A230" s="334" t="s">
        <v>396</v>
      </c>
      <c r="B230" s="387">
        <v>6100</v>
      </c>
      <c r="C230" s="296">
        <v>0</v>
      </c>
      <c r="D230" s="387">
        <v>0</v>
      </c>
      <c r="E230" s="340">
        <v>6100</v>
      </c>
    </row>
    <row r="231" spans="1:6" x14ac:dyDescent="0.25">
      <c r="A231" s="334" t="s">
        <v>397</v>
      </c>
      <c r="B231" s="387">
        <v>0</v>
      </c>
      <c r="C231" s="296">
        <v>0</v>
      </c>
      <c r="D231" s="387">
        <v>0</v>
      </c>
      <c r="E231" s="340">
        <v>0</v>
      </c>
    </row>
    <row r="232" spans="1:6" x14ac:dyDescent="0.25">
      <c r="A232" s="334" t="s">
        <v>398</v>
      </c>
      <c r="B232" s="387">
        <v>0</v>
      </c>
      <c r="C232" s="296">
        <v>0</v>
      </c>
      <c r="D232" s="387">
        <v>0</v>
      </c>
      <c r="E232" s="340">
        <v>0</v>
      </c>
    </row>
    <row r="233" spans="1:6" x14ac:dyDescent="0.25">
      <c r="A233" s="334" t="s">
        <v>229</v>
      </c>
      <c r="B233" s="340">
        <v>7239520.969999996</v>
      </c>
      <c r="C233" s="395">
        <v>136773.25</v>
      </c>
      <c r="D233" s="340">
        <v>65946.554999999993</v>
      </c>
      <c r="E233" s="340">
        <v>7310347.6649999963</v>
      </c>
    </row>
    <row r="234" spans="1:6" x14ac:dyDescent="0.25">
      <c r="A234" s="334"/>
      <c r="B234" s="334"/>
      <c r="C234" s="344"/>
      <c r="D234" s="334"/>
      <c r="E234" s="334"/>
      <c r="F234" s="202">
        <v>10181840.365000006</v>
      </c>
    </row>
    <row r="235" spans="1:6" x14ac:dyDescent="0.25">
      <c r="A235" s="370" t="s">
        <v>400</v>
      </c>
      <c r="B235" s="370"/>
      <c r="C235" s="370"/>
      <c r="D235" s="370"/>
      <c r="E235" s="370"/>
    </row>
    <row r="236" spans="1:6" x14ac:dyDescent="0.25">
      <c r="A236" s="370"/>
      <c r="B236" s="415" t="s">
        <v>401</v>
      </c>
      <c r="C236" s="415"/>
      <c r="D236" s="370"/>
      <c r="E236" s="370"/>
    </row>
    <row r="237" spans="1:6" x14ac:dyDescent="0.25">
      <c r="A237" s="396" t="s">
        <v>401</v>
      </c>
      <c r="B237" s="370"/>
      <c r="C237" s="296">
        <v>1749387.5238869658</v>
      </c>
      <c r="D237" s="371">
        <v>1749387.5238869658</v>
      </c>
      <c r="E237" s="370"/>
    </row>
    <row r="238" spans="1:6" x14ac:dyDescent="0.25">
      <c r="A238" s="382" t="s">
        <v>402</v>
      </c>
      <c r="B238" s="382"/>
      <c r="C238" s="382"/>
      <c r="D238" s="382"/>
      <c r="E238" s="382"/>
    </row>
    <row r="239" spans="1:6" x14ac:dyDescent="0.25">
      <c r="A239" s="334" t="s">
        <v>403</v>
      </c>
      <c r="B239" s="383" t="s">
        <v>299</v>
      </c>
      <c r="C239" s="296">
        <v>0</v>
      </c>
      <c r="D239" s="334"/>
      <c r="E239" s="334"/>
    </row>
    <row r="240" spans="1:6" x14ac:dyDescent="0.25">
      <c r="A240" s="334" t="s">
        <v>404</v>
      </c>
      <c r="B240" s="383" t="s">
        <v>299</v>
      </c>
      <c r="C240" s="296">
        <v>0</v>
      </c>
      <c r="D240" s="334"/>
      <c r="E240" s="334"/>
    </row>
    <row r="241" spans="1:6" x14ac:dyDescent="0.25">
      <c r="A241" s="334" t="s">
        <v>405</v>
      </c>
      <c r="B241" s="383" t="s">
        <v>299</v>
      </c>
      <c r="C241" s="296">
        <v>0</v>
      </c>
      <c r="D241" s="334"/>
      <c r="E241" s="334"/>
    </row>
    <row r="242" spans="1:6" x14ac:dyDescent="0.25">
      <c r="A242" s="334" t="s">
        <v>406</v>
      </c>
      <c r="B242" s="383" t="s">
        <v>299</v>
      </c>
      <c r="C242" s="296">
        <v>0</v>
      </c>
      <c r="D242" s="334"/>
      <c r="E242" s="334"/>
    </row>
    <row r="243" spans="1:6" x14ac:dyDescent="0.25">
      <c r="A243" s="334" t="s">
        <v>407</v>
      </c>
      <c r="B243" s="383" t="s">
        <v>299</v>
      </c>
      <c r="C243" s="296">
        <v>0</v>
      </c>
      <c r="D243" s="334"/>
      <c r="E243" s="334"/>
    </row>
    <row r="244" spans="1:6" x14ac:dyDescent="0.25">
      <c r="A244" s="334" t="s">
        <v>408</v>
      </c>
      <c r="B244" s="383" t="s">
        <v>299</v>
      </c>
      <c r="C244" s="296">
        <v>0</v>
      </c>
      <c r="D244" s="334"/>
      <c r="E244" s="334"/>
    </row>
    <row r="245" spans="1:6" x14ac:dyDescent="0.25">
      <c r="A245" s="334" t="s">
        <v>409</v>
      </c>
      <c r="B245" s="334"/>
      <c r="C245" s="344"/>
      <c r="D245" s="340">
        <v>0</v>
      </c>
      <c r="E245" s="334"/>
    </row>
    <row r="246" spans="1:6" x14ac:dyDescent="0.25">
      <c r="A246" s="382" t="s">
        <v>410</v>
      </c>
      <c r="B246" s="382"/>
      <c r="C246" s="382"/>
      <c r="D246" s="382"/>
      <c r="E246" s="382"/>
    </row>
    <row r="247" spans="1:6" x14ac:dyDescent="0.25">
      <c r="A247" s="341" t="s">
        <v>411</v>
      </c>
      <c r="B247" s="383" t="s">
        <v>299</v>
      </c>
      <c r="C247" s="296">
        <v>2779</v>
      </c>
      <c r="D247" s="334"/>
      <c r="E247" s="334"/>
    </row>
    <row r="248" spans="1:6" x14ac:dyDescent="0.25">
      <c r="A248" s="341"/>
      <c r="B248" s="383"/>
      <c r="C248" s="344"/>
      <c r="D248" s="334"/>
      <c r="E248" s="334"/>
    </row>
    <row r="249" spans="1:6" x14ac:dyDescent="0.25">
      <c r="A249" s="341" t="s">
        <v>412</v>
      </c>
      <c r="B249" s="383" t="s">
        <v>299</v>
      </c>
      <c r="C249" s="296">
        <v>496721.09519685077</v>
      </c>
      <c r="D249" s="334"/>
      <c r="E249" s="334"/>
    </row>
    <row r="250" spans="1:6" x14ac:dyDescent="0.25">
      <c r="A250" s="341" t="s">
        <v>413</v>
      </c>
      <c r="B250" s="383" t="s">
        <v>299</v>
      </c>
      <c r="C250" s="296">
        <v>1093621.2348031504</v>
      </c>
      <c r="D250" s="334"/>
      <c r="E250" s="334"/>
      <c r="F250" s="214"/>
    </row>
    <row r="251" spans="1:6" x14ac:dyDescent="0.25">
      <c r="A251" s="334"/>
      <c r="B251" s="334"/>
      <c r="C251" s="344"/>
      <c r="D251" s="334"/>
      <c r="E251" s="334"/>
    </row>
    <row r="252" spans="1:6" x14ac:dyDescent="0.25">
      <c r="A252" s="341" t="s">
        <v>414</v>
      </c>
      <c r="B252" s="334"/>
      <c r="C252" s="344"/>
      <c r="D252" s="340">
        <v>1590342.3300000012</v>
      </c>
      <c r="E252" s="334"/>
    </row>
    <row r="253" spans="1:6" x14ac:dyDescent="0.25">
      <c r="A253" s="382" t="s">
        <v>415</v>
      </c>
      <c r="B253" s="382"/>
      <c r="C253" s="382"/>
      <c r="D253" s="382"/>
      <c r="E253" s="382"/>
    </row>
    <row r="254" spans="1:6" x14ac:dyDescent="0.25">
      <c r="A254" s="334" t="s">
        <v>416</v>
      </c>
      <c r="B254" s="383" t="s">
        <v>299</v>
      </c>
      <c r="C254" s="296">
        <v>0</v>
      </c>
      <c r="D254" s="334"/>
      <c r="E254" s="334"/>
    </row>
    <row r="255" spans="1:6" x14ac:dyDescent="0.25">
      <c r="A255" s="334" t="s">
        <v>415</v>
      </c>
      <c r="B255" s="383" t="s">
        <v>299</v>
      </c>
      <c r="C255" s="296">
        <v>0</v>
      </c>
      <c r="D255" s="334"/>
      <c r="E255" s="334"/>
    </row>
    <row r="256" spans="1:6" x14ac:dyDescent="0.25">
      <c r="A256" s="334" t="s">
        <v>417</v>
      </c>
      <c r="B256" s="334"/>
      <c r="C256" s="344"/>
      <c r="D256" s="340">
        <v>0</v>
      </c>
      <c r="E256" s="334"/>
    </row>
    <row r="257" spans="1:5" x14ac:dyDescent="0.25">
      <c r="A257" s="334"/>
      <c r="B257" s="334"/>
      <c r="C257" s="344"/>
      <c r="D257" s="334"/>
      <c r="E257" s="334"/>
    </row>
    <row r="258" spans="1:5" x14ac:dyDescent="0.25">
      <c r="A258" s="334" t="s">
        <v>418</v>
      </c>
      <c r="B258" s="334"/>
      <c r="C258" s="344"/>
      <c r="D258" s="340">
        <v>3339729.8538869671</v>
      </c>
      <c r="E258" s="334"/>
    </row>
    <row r="259" spans="1:5" x14ac:dyDescent="0.25">
      <c r="A259" s="334"/>
      <c r="B259" s="334"/>
      <c r="C259" s="344"/>
      <c r="D259" s="334"/>
      <c r="E259" s="334"/>
    </row>
    <row r="260" spans="1:5" x14ac:dyDescent="0.25">
      <c r="A260" s="334"/>
      <c r="B260" s="334"/>
      <c r="C260" s="344"/>
      <c r="D260" s="334"/>
      <c r="E260" s="334"/>
    </row>
    <row r="261" spans="1:5" x14ac:dyDescent="0.25">
      <c r="A261" s="334"/>
      <c r="B261" s="334"/>
      <c r="C261" s="344"/>
      <c r="D261" s="334"/>
      <c r="E261" s="334"/>
    </row>
    <row r="262" spans="1:5" x14ac:dyDescent="0.25">
      <c r="A262" s="334"/>
      <c r="B262" s="334"/>
      <c r="C262" s="344"/>
      <c r="D262" s="334"/>
      <c r="E262" s="334"/>
    </row>
    <row r="263" spans="1:5" x14ac:dyDescent="0.25">
      <c r="A263" s="334"/>
      <c r="B263" s="334"/>
      <c r="C263" s="344"/>
      <c r="D263" s="334"/>
      <c r="E263" s="334"/>
    </row>
    <row r="264" spans="1:5" x14ac:dyDescent="0.25">
      <c r="A264" s="370" t="s">
        <v>419</v>
      </c>
      <c r="B264" s="370"/>
      <c r="C264" s="370"/>
      <c r="D264" s="370"/>
      <c r="E264" s="370"/>
    </row>
    <row r="265" spans="1:5" x14ac:dyDescent="0.25">
      <c r="A265" s="382" t="s">
        <v>420</v>
      </c>
      <c r="B265" s="382"/>
      <c r="C265" s="382"/>
      <c r="D265" s="382"/>
      <c r="E265" s="382"/>
    </row>
    <row r="266" spans="1:5" x14ac:dyDescent="0.25">
      <c r="A266" s="334" t="s">
        <v>421</v>
      </c>
      <c r="B266" s="383" t="s">
        <v>299</v>
      </c>
      <c r="C266" s="296">
        <v>0</v>
      </c>
      <c r="D266" s="334"/>
      <c r="E266" s="334"/>
    </row>
    <row r="267" spans="1:5" x14ac:dyDescent="0.25">
      <c r="A267" s="334" t="s">
        <v>422</v>
      </c>
      <c r="B267" s="383" t="s">
        <v>299</v>
      </c>
      <c r="C267" s="296">
        <v>0</v>
      </c>
      <c r="D267" s="334"/>
      <c r="E267" s="334"/>
    </row>
    <row r="268" spans="1:5" x14ac:dyDescent="0.25">
      <c r="A268" s="334" t="s">
        <v>423</v>
      </c>
      <c r="B268" s="383" t="s">
        <v>299</v>
      </c>
      <c r="C268" s="296">
        <v>0</v>
      </c>
      <c r="D268" s="334"/>
      <c r="E268" s="334"/>
    </row>
    <row r="269" spans="1:5" x14ac:dyDescent="0.25">
      <c r="A269" s="334" t="s">
        <v>424</v>
      </c>
      <c r="B269" s="383" t="s">
        <v>299</v>
      </c>
      <c r="C269" s="296">
        <v>0</v>
      </c>
      <c r="D269" s="334"/>
      <c r="E269" s="334"/>
    </row>
    <row r="270" spans="1:5" x14ac:dyDescent="0.25">
      <c r="A270" s="334" t="s">
        <v>425</v>
      </c>
      <c r="B270" s="383" t="s">
        <v>299</v>
      </c>
      <c r="C270" s="296">
        <v>0</v>
      </c>
      <c r="D270" s="334"/>
      <c r="E270" s="334"/>
    </row>
    <row r="271" spans="1:5" x14ac:dyDescent="0.25">
      <c r="A271" s="334" t="s">
        <v>426</v>
      </c>
      <c r="B271" s="383" t="s">
        <v>299</v>
      </c>
      <c r="C271" s="296">
        <v>0</v>
      </c>
      <c r="D271" s="334"/>
      <c r="E271" s="334"/>
    </row>
    <row r="272" spans="1:5" x14ac:dyDescent="0.25">
      <c r="A272" s="334" t="s">
        <v>427</v>
      </c>
      <c r="B272" s="383" t="s">
        <v>299</v>
      </c>
      <c r="C272" s="296">
        <v>0</v>
      </c>
      <c r="D272" s="334"/>
      <c r="E272" s="334"/>
    </row>
    <row r="273" spans="1:5" x14ac:dyDescent="0.25">
      <c r="A273" s="334" t="s">
        <v>428</v>
      </c>
      <c r="B273" s="383" t="s">
        <v>299</v>
      </c>
      <c r="C273" s="296">
        <v>0</v>
      </c>
      <c r="D273" s="334"/>
      <c r="E273" s="334"/>
    </row>
    <row r="274" spans="1:5" x14ac:dyDescent="0.25">
      <c r="A274" s="334" t="s">
        <v>429</v>
      </c>
      <c r="B274" s="383" t="s">
        <v>299</v>
      </c>
      <c r="C274" s="296">
        <v>0</v>
      </c>
      <c r="D274" s="334"/>
      <c r="E274" s="334"/>
    </row>
    <row r="275" spans="1:5" x14ac:dyDescent="0.25">
      <c r="A275" s="334" t="s">
        <v>430</v>
      </c>
      <c r="B275" s="383" t="s">
        <v>299</v>
      </c>
      <c r="C275" s="296">
        <v>0</v>
      </c>
      <c r="D275" s="334"/>
      <c r="E275" s="334"/>
    </row>
    <row r="276" spans="1:5" x14ac:dyDescent="0.25">
      <c r="A276" s="334" t="s">
        <v>431</v>
      </c>
      <c r="B276" s="334"/>
      <c r="C276" s="344"/>
      <c r="D276" s="340">
        <v>0</v>
      </c>
      <c r="E276" s="334"/>
    </row>
    <row r="277" spans="1:5" x14ac:dyDescent="0.25">
      <c r="A277" s="382" t="s">
        <v>432</v>
      </c>
      <c r="B277" s="382"/>
      <c r="C277" s="382"/>
      <c r="D277" s="382"/>
      <c r="E277" s="382"/>
    </row>
    <row r="278" spans="1:5" x14ac:dyDescent="0.25">
      <c r="A278" s="334" t="s">
        <v>421</v>
      </c>
      <c r="B278" s="383" t="s">
        <v>299</v>
      </c>
      <c r="C278" s="296">
        <v>0</v>
      </c>
      <c r="D278" s="334"/>
      <c r="E278" s="334"/>
    </row>
    <row r="279" spans="1:5" x14ac:dyDescent="0.25">
      <c r="A279" s="334" t="s">
        <v>422</v>
      </c>
      <c r="B279" s="383" t="s">
        <v>299</v>
      </c>
      <c r="C279" s="296">
        <v>0</v>
      </c>
      <c r="D279" s="334"/>
      <c r="E279" s="334"/>
    </row>
    <row r="280" spans="1:5" x14ac:dyDescent="0.25">
      <c r="A280" s="334" t="s">
        <v>433</v>
      </c>
      <c r="B280" s="383" t="s">
        <v>299</v>
      </c>
      <c r="C280" s="296">
        <v>0</v>
      </c>
      <c r="D280" s="334"/>
      <c r="E280" s="334"/>
    </row>
    <row r="281" spans="1:5" x14ac:dyDescent="0.25">
      <c r="A281" s="334" t="s">
        <v>434</v>
      </c>
      <c r="B281" s="334"/>
      <c r="C281" s="344"/>
      <c r="D281" s="340">
        <v>0</v>
      </c>
      <c r="E281" s="334"/>
    </row>
    <row r="282" spans="1:5" x14ac:dyDescent="0.25">
      <c r="A282" s="382" t="s">
        <v>435</v>
      </c>
      <c r="B282" s="382"/>
      <c r="C282" s="382"/>
      <c r="D282" s="382"/>
      <c r="E282" s="382"/>
    </row>
    <row r="283" spans="1:5" x14ac:dyDescent="0.25">
      <c r="A283" s="334" t="s">
        <v>389</v>
      </c>
      <c r="B283" s="383" t="s">
        <v>299</v>
      </c>
      <c r="C283" s="296">
        <v>0</v>
      </c>
      <c r="D283" s="334"/>
      <c r="E283" s="334"/>
    </row>
    <row r="284" spans="1:5" x14ac:dyDescent="0.25">
      <c r="A284" s="334" t="s">
        <v>390</v>
      </c>
      <c r="B284" s="383" t="s">
        <v>299</v>
      </c>
      <c r="C284" s="296">
        <v>0</v>
      </c>
      <c r="D284" s="334"/>
      <c r="E284" s="334"/>
    </row>
    <row r="285" spans="1:5" x14ac:dyDescent="0.25">
      <c r="A285" s="334" t="s">
        <v>391</v>
      </c>
      <c r="B285" s="383" t="s">
        <v>299</v>
      </c>
      <c r="C285" s="296">
        <v>0</v>
      </c>
      <c r="D285" s="334"/>
      <c r="E285" s="334"/>
    </row>
    <row r="286" spans="1:5" x14ac:dyDescent="0.25">
      <c r="A286" s="334" t="s">
        <v>436</v>
      </c>
      <c r="B286" s="383" t="s">
        <v>299</v>
      </c>
      <c r="C286" s="296">
        <v>0</v>
      </c>
      <c r="D286" s="334"/>
      <c r="E286" s="334"/>
    </row>
    <row r="287" spans="1:5" x14ac:dyDescent="0.25">
      <c r="A287" s="334" t="s">
        <v>437</v>
      </c>
      <c r="B287" s="383" t="s">
        <v>299</v>
      </c>
      <c r="C287" s="296">
        <v>0</v>
      </c>
      <c r="D287" s="334"/>
      <c r="E287" s="334"/>
    </row>
    <row r="288" spans="1:5" x14ac:dyDescent="0.25">
      <c r="A288" s="334" t="s">
        <v>438</v>
      </c>
      <c r="B288" s="383" t="s">
        <v>299</v>
      </c>
      <c r="C288" s="296">
        <v>10181840.365000006</v>
      </c>
      <c r="D288" s="334"/>
      <c r="E288" s="334"/>
    </row>
    <row r="289" spans="1:5" x14ac:dyDescent="0.25">
      <c r="A289" s="334" t="s">
        <v>397</v>
      </c>
      <c r="B289" s="383" t="s">
        <v>299</v>
      </c>
      <c r="C289" s="296">
        <v>0</v>
      </c>
      <c r="D289" s="334"/>
      <c r="E289" s="334"/>
    </row>
    <row r="290" spans="1:5" x14ac:dyDescent="0.25">
      <c r="A290" s="334" t="s">
        <v>398</v>
      </c>
      <c r="B290" s="383" t="s">
        <v>299</v>
      </c>
      <c r="C290" s="296">
        <v>0</v>
      </c>
      <c r="D290" s="334"/>
      <c r="E290" s="334"/>
    </row>
    <row r="291" spans="1:5" x14ac:dyDescent="0.25">
      <c r="A291" s="334" t="s">
        <v>439</v>
      </c>
      <c r="B291" s="334"/>
      <c r="C291" s="344"/>
      <c r="D291" s="340">
        <v>10181840.365000006</v>
      </c>
      <c r="E291" s="334"/>
    </row>
    <row r="292" spans="1:5" x14ac:dyDescent="0.25">
      <c r="A292" s="334" t="s">
        <v>440</v>
      </c>
      <c r="B292" s="383" t="s">
        <v>299</v>
      </c>
      <c r="C292" s="296">
        <v>0</v>
      </c>
      <c r="D292" s="334"/>
      <c r="E292" s="334"/>
    </row>
    <row r="293" spans="1:5" x14ac:dyDescent="0.25">
      <c r="A293" s="334" t="s">
        <v>441</v>
      </c>
      <c r="B293" s="334"/>
      <c r="C293" s="344"/>
      <c r="D293" s="340">
        <v>10181840.365000006</v>
      </c>
      <c r="E293" s="334"/>
    </row>
    <row r="294" spans="1:5" x14ac:dyDescent="0.25">
      <c r="A294" s="382" t="s">
        <v>442</v>
      </c>
      <c r="B294" s="382"/>
      <c r="C294" s="382"/>
      <c r="D294" s="382"/>
      <c r="E294" s="382"/>
    </row>
    <row r="295" spans="1:5" x14ac:dyDescent="0.25">
      <c r="A295" s="334" t="s">
        <v>443</v>
      </c>
      <c r="B295" s="383" t="s">
        <v>299</v>
      </c>
      <c r="C295" s="296">
        <v>0</v>
      </c>
      <c r="D295" s="334"/>
      <c r="E295" s="334"/>
    </row>
    <row r="296" spans="1:5" x14ac:dyDescent="0.25">
      <c r="A296" s="334" t="s">
        <v>444</v>
      </c>
      <c r="B296" s="383" t="s">
        <v>299</v>
      </c>
      <c r="C296" s="296">
        <v>0</v>
      </c>
      <c r="D296" s="334"/>
      <c r="E296" s="334"/>
    </row>
    <row r="297" spans="1:5" x14ac:dyDescent="0.25">
      <c r="A297" s="334" t="s">
        <v>445</v>
      </c>
      <c r="B297" s="383" t="s">
        <v>299</v>
      </c>
      <c r="C297" s="296">
        <v>0</v>
      </c>
      <c r="D297" s="334"/>
      <c r="E297" s="334"/>
    </row>
    <row r="298" spans="1:5" x14ac:dyDescent="0.25">
      <c r="A298" s="334" t="s">
        <v>433</v>
      </c>
      <c r="B298" s="383" t="s">
        <v>299</v>
      </c>
      <c r="C298" s="296">
        <v>0</v>
      </c>
      <c r="D298" s="334"/>
      <c r="E298" s="334"/>
    </row>
    <row r="299" spans="1:5" x14ac:dyDescent="0.25">
      <c r="A299" s="334" t="s">
        <v>446</v>
      </c>
      <c r="B299" s="334"/>
      <c r="C299" s="344"/>
      <c r="D299" s="340">
        <v>0</v>
      </c>
      <c r="E299" s="334"/>
    </row>
    <row r="300" spans="1:5" x14ac:dyDescent="0.25">
      <c r="A300" s="334"/>
      <c r="B300" s="334"/>
      <c r="C300" s="344"/>
      <c r="D300" s="334"/>
      <c r="E300" s="334"/>
    </row>
    <row r="301" spans="1:5" x14ac:dyDescent="0.25">
      <c r="A301" s="382" t="s">
        <v>447</v>
      </c>
      <c r="B301" s="382"/>
      <c r="C301" s="382"/>
      <c r="D301" s="382"/>
      <c r="E301" s="382"/>
    </row>
    <row r="302" spans="1:5" x14ac:dyDescent="0.25">
      <c r="A302" s="334" t="s">
        <v>448</v>
      </c>
      <c r="B302" s="383" t="s">
        <v>299</v>
      </c>
      <c r="C302" s="296">
        <v>0</v>
      </c>
      <c r="D302" s="334"/>
      <c r="E302" s="334"/>
    </row>
    <row r="303" spans="1:5" x14ac:dyDescent="0.25">
      <c r="A303" s="334" t="s">
        <v>449</v>
      </c>
      <c r="B303" s="383" t="s">
        <v>299</v>
      </c>
      <c r="C303" s="296">
        <v>0</v>
      </c>
      <c r="D303" s="334"/>
      <c r="E303" s="334"/>
    </row>
    <row r="304" spans="1:5" x14ac:dyDescent="0.25">
      <c r="A304" s="334" t="s">
        <v>450</v>
      </c>
      <c r="B304" s="383" t="s">
        <v>299</v>
      </c>
      <c r="C304" s="296">
        <v>0</v>
      </c>
      <c r="D304" s="334"/>
      <c r="E304" s="334"/>
    </row>
    <row r="305" spans="1:6" x14ac:dyDescent="0.25">
      <c r="A305" s="334" t="s">
        <v>451</v>
      </c>
      <c r="B305" s="383" t="s">
        <v>299</v>
      </c>
      <c r="C305" s="296">
        <v>0</v>
      </c>
      <c r="D305" s="334"/>
      <c r="E305" s="334"/>
    </row>
    <row r="306" spans="1:6" x14ac:dyDescent="0.25">
      <c r="A306" s="334" t="s">
        <v>452</v>
      </c>
      <c r="B306" s="334"/>
      <c r="C306" s="344"/>
      <c r="D306" s="340">
        <v>0</v>
      </c>
      <c r="E306" s="334"/>
    </row>
    <row r="307" spans="1:6" x14ac:dyDescent="0.25">
      <c r="A307" s="334"/>
      <c r="B307" s="334"/>
      <c r="C307" s="344"/>
      <c r="D307" s="334"/>
      <c r="E307" s="334"/>
    </row>
    <row r="308" spans="1:6" x14ac:dyDescent="0.25">
      <c r="A308" s="334" t="s">
        <v>453</v>
      </c>
      <c r="B308" s="334"/>
      <c r="C308" s="344"/>
      <c r="D308" s="340">
        <v>10181840.365000006</v>
      </c>
      <c r="E308" s="334"/>
    </row>
    <row r="309" spans="1:6" x14ac:dyDescent="0.25">
      <c r="A309" s="334"/>
      <c r="B309" s="334"/>
      <c r="C309" s="344"/>
      <c r="D309" s="334"/>
      <c r="E309" s="334"/>
      <c r="F309" s="202">
        <v>10181840.365000006</v>
      </c>
    </row>
    <row r="310" spans="1:6" x14ac:dyDescent="0.25">
      <c r="A310" s="334"/>
      <c r="B310" s="334"/>
      <c r="C310" s="344"/>
      <c r="D310" s="334"/>
      <c r="E310" s="334"/>
    </row>
    <row r="311" spans="1:6" x14ac:dyDescent="0.25">
      <c r="A311" s="334"/>
      <c r="B311" s="334"/>
      <c r="C311" s="344"/>
      <c r="D311" s="334"/>
      <c r="E311" s="334"/>
    </row>
    <row r="312" spans="1:6" x14ac:dyDescent="0.25">
      <c r="A312" s="370" t="s">
        <v>454</v>
      </c>
      <c r="B312" s="370"/>
      <c r="C312" s="370"/>
      <c r="D312" s="370"/>
      <c r="E312" s="370"/>
    </row>
    <row r="313" spans="1:6" x14ac:dyDescent="0.25">
      <c r="A313" s="382" t="s">
        <v>455</v>
      </c>
      <c r="B313" s="382"/>
      <c r="C313" s="382"/>
      <c r="D313" s="382"/>
      <c r="E313" s="382"/>
    </row>
    <row r="314" spans="1:6" x14ac:dyDescent="0.25">
      <c r="A314" s="334" t="s">
        <v>456</v>
      </c>
      <c r="B314" s="383" t="s">
        <v>299</v>
      </c>
      <c r="C314" s="296">
        <v>0</v>
      </c>
      <c r="D314" s="334"/>
      <c r="E314" s="334"/>
    </row>
    <row r="315" spans="1:6" x14ac:dyDescent="0.25">
      <c r="A315" s="334" t="s">
        <v>457</v>
      </c>
      <c r="B315" s="383" t="s">
        <v>299</v>
      </c>
      <c r="C315" s="296">
        <v>0</v>
      </c>
      <c r="D315" s="334"/>
      <c r="E315" s="334"/>
    </row>
    <row r="316" spans="1:6" x14ac:dyDescent="0.25">
      <c r="A316" s="334" t="s">
        <v>458</v>
      </c>
      <c r="B316" s="383" t="s">
        <v>299</v>
      </c>
      <c r="C316" s="296">
        <v>0</v>
      </c>
      <c r="D316" s="334"/>
      <c r="E316" s="334"/>
    </row>
    <row r="317" spans="1:6" x14ac:dyDescent="0.25">
      <c r="A317" s="334" t="s">
        <v>459</v>
      </c>
      <c r="B317" s="383" t="s">
        <v>299</v>
      </c>
      <c r="C317" s="296">
        <v>0</v>
      </c>
      <c r="D317" s="334"/>
      <c r="E317" s="334"/>
    </row>
    <row r="318" spans="1:6" x14ac:dyDescent="0.25">
      <c r="A318" s="334" t="s">
        <v>460</v>
      </c>
      <c r="B318" s="383" t="s">
        <v>299</v>
      </c>
      <c r="C318" s="296">
        <v>0</v>
      </c>
      <c r="D318" s="334"/>
      <c r="E318" s="334"/>
    </row>
    <row r="319" spans="1:6" x14ac:dyDescent="0.25">
      <c r="A319" s="334" t="s">
        <v>461</v>
      </c>
      <c r="B319" s="383" t="s">
        <v>299</v>
      </c>
      <c r="C319" s="296">
        <v>0</v>
      </c>
      <c r="D319" s="334"/>
      <c r="E319" s="334"/>
    </row>
    <row r="320" spans="1:6" x14ac:dyDescent="0.25">
      <c r="A320" s="334" t="s">
        <v>462</v>
      </c>
      <c r="B320" s="383" t="s">
        <v>299</v>
      </c>
      <c r="C320" s="296">
        <v>0</v>
      </c>
      <c r="D320" s="334"/>
      <c r="E320" s="334"/>
    </row>
    <row r="321" spans="1:5" x14ac:dyDescent="0.25">
      <c r="A321" s="334" t="s">
        <v>463</v>
      </c>
      <c r="B321" s="383" t="s">
        <v>299</v>
      </c>
      <c r="C321" s="296">
        <v>0</v>
      </c>
      <c r="D321" s="334"/>
      <c r="E321" s="334"/>
    </row>
    <row r="322" spans="1:5" x14ac:dyDescent="0.25">
      <c r="A322" s="334" t="s">
        <v>464</v>
      </c>
      <c r="B322" s="383" t="s">
        <v>299</v>
      </c>
      <c r="C322" s="296">
        <v>0</v>
      </c>
      <c r="D322" s="334"/>
      <c r="E322" s="334"/>
    </row>
    <row r="323" spans="1:5" x14ac:dyDescent="0.25">
      <c r="A323" s="334" t="s">
        <v>465</v>
      </c>
      <c r="B323" s="383" t="s">
        <v>299</v>
      </c>
      <c r="C323" s="296">
        <v>0</v>
      </c>
      <c r="D323" s="334"/>
      <c r="E323" s="334"/>
    </row>
    <row r="324" spans="1:5" x14ac:dyDescent="0.25">
      <c r="A324" s="334" t="s">
        <v>466</v>
      </c>
      <c r="B324" s="334"/>
      <c r="C324" s="344"/>
      <c r="D324" s="340">
        <v>0</v>
      </c>
      <c r="E324" s="334"/>
    </row>
    <row r="325" spans="1:5" x14ac:dyDescent="0.25">
      <c r="A325" s="382" t="s">
        <v>467</v>
      </c>
      <c r="B325" s="382"/>
      <c r="C325" s="382"/>
      <c r="D325" s="382"/>
      <c r="E325" s="382"/>
    </row>
    <row r="326" spans="1:5" x14ac:dyDescent="0.25">
      <c r="A326" s="334" t="s">
        <v>468</v>
      </c>
      <c r="B326" s="383" t="s">
        <v>299</v>
      </c>
      <c r="C326" s="296">
        <v>0</v>
      </c>
      <c r="D326" s="334"/>
      <c r="E326" s="334"/>
    </row>
    <row r="327" spans="1:5" x14ac:dyDescent="0.25">
      <c r="A327" s="334" t="s">
        <v>469</v>
      </c>
      <c r="B327" s="383" t="s">
        <v>299</v>
      </c>
      <c r="C327" s="296">
        <v>0</v>
      </c>
      <c r="D327" s="334"/>
      <c r="E327" s="334"/>
    </row>
    <row r="328" spans="1:5" x14ac:dyDescent="0.25">
      <c r="A328" s="334" t="s">
        <v>470</v>
      </c>
      <c r="B328" s="383" t="s">
        <v>299</v>
      </c>
      <c r="C328" s="296">
        <v>0</v>
      </c>
      <c r="D328" s="334"/>
      <c r="E328" s="334"/>
    </row>
    <row r="329" spans="1:5" x14ac:dyDescent="0.25">
      <c r="A329" s="334" t="s">
        <v>471</v>
      </c>
      <c r="B329" s="334"/>
      <c r="C329" s="344"/>
      <c r="D329" s="340">
        <v>0</v>
      </c>
      <c r="E329" s="334"/>
    </row>
    <row r="330" spans="1:5" x14ac:dyDescent="0.25">
      <c r="A330" s="382" t="s">
        <v>472</v>
      </c>
      <c r="B330" s="382"/>
      <c r="C330" s="382"/>
      <c r="D330" s="382"/>
      <c r="E330" s="382"/>
    </row>
    <row r="331" spans="1:5" x14ac:dyDescent="0.25">
      <c r="A331" s="334" t="s">
        <v>473</v>
      </c>
      <c r="B331" s="383" t="s">
        <v>299</v>
      </c>
      <c r="C331" s="296">
        <v>0</v>
      </c>
      <c r="D331" s="334"/>
      <c r="E331" s="334"/>
    </row>
    <row r="332" spans="1:5" x14ac:dyDescent="0.25">
      <c r="A332" s="334" t="s">
        <v>474</v>
      </c>
      <c r="B332" s="383" t="s">
        <v>299</v>
      </c>
      <c r="C332" s="296">
        <v>0</v>
      </c>
      <c r="D332" s="334"/>
      <c r="E332" s="334"/>
    </row>
    <row r="333" spans="1:5" x14ac:dyDescent="0.25">
      <c r="A333" s="334" t="s">
        <v>475</v>
      </c>
      <c r="B333" s="383" t="s">
        <v>299</v>
      </c>
      <c r="C333" s="296">
        <v>0</v>
      </c>
      <c r="D333" s="334"/>
      <c r="E333" s="334"/>
    </row>
    <row r="334" spans="1:5" x14ac:dyDescent="0.25">
      <c r="A334" s="341" t="s">
        <v>476</v>
      </c>
      <c r="B334" s="383" t="s">
        <v>299</v>
      </c>
      <c r="C334" s="296">
        <v>0</v>
      </c>
      <c r="D334" s="334"/>
      <c r="E334" s="334"/>
    </row>
    <row r="335" spans="1:5" x14ac:dyDescent="0.25">
      <c r="A335" s="334" t="s">
        <v>477</v>
      </c>
      <c r="B335" s="383" t="s">
        <v>299</v>
      </c>
      <c r="C335" s="296">
        <v>0</v>
      </c>
      <c r="D335" s="334"/>
      <c r="E335" s="334"/>
    </row>
    <row r="336" spans="1:5" x14ac:dyDescent="0.25">
      <c r="A336" s="341" t="s">
        <v>478</v>
      </c>
      <c r="B336" s="383" t="s">
        <v>299</v>
      </c>
      <c r="C336" s="296">
        <v>0</v>
      </c>
      <c r="D336" s="334"/>
      <c r="E336" s="334"/>
    </row>
    <row r="337" spans="1:5" x14ac:dyDescent="0.25">
      <c r="A337" s="341" t="s">
        <v>479</v>
      </c>
      <c r="B337" s="383" t="s">
        <v>299</v>
      </c>
      <c r="C337" s="397">
        <v>0</v>
      </c>
      <c r="D337" s="334"/>
      <c r="E337" s="334"/>
    </row>
    <row r="338" spans="1:5" x14ac:dyDescent="0.25">
      <c r="A338" s="334" t="s">
        <v>480</v>
      </c>
      <c r="B338" s="383" t="s">
        <v>299</v>
      </c>
      <c r="C338" s="296">
        <v>0</v>
      </c>
      <c r="D338" s="334"/>
      <c r="E338" s="334"/>
    </row>
    <row r="339" spans="1:5" x14ac:dyDescent="0.25">
      <c r="A339" s="334" t="s">
        <v>229</v>
      </c>
      <c r="B339" s="334"/>
      <c r="C339" s="344"/>
      <c r="D339" s="340">
        <v>0</v>
      </c>
      <c r="E339" s="334"/>
    </row>
    <row r="340" spans="1:5" x14ac:dyDescent="0.25">
      <c r="A340" s="334" t="s">
        <v>481</v>
      </c>
      <c r="B340" s="334"/>
      <c r="C340" s="344"/>
      <c r="D340" s="340">
        <v>0</v>
      </c>
      <c r="E340" s="334"/>
    </row>
    <row r="341" spans="1:5" x14ac:dyDescent="0.25">
      <c r="A341" s="334" t="s">
        <v>482</v>
      </c>
      <c r="B341" s="334"/>
      <c r="C341" s="344"/>
      <c r="D341" s="340">
        <v>0</v>
      </c>
      <c r="E341" s="334"/>
    </row>
    <row r="342" spans="1:5" x14ac:dyDescent="0.25">
      <c r="A342" s="334"/>
      <c r="B342" s="334"/>
      <c r="C342" s="344"/>
      <c r="D342" s="334"/>
      <c r="E342" s="334"/>
    </row>
    <row r="343" spans="1:5" x14ac:dyDescent="0.25">
      <c r="A343" s="334" t="s">
        <v>483</v>
      </c>
      <c r="B343" s="383" t="s">
        <v>299</v>
      </c>
      <c r="C343" s="398">
        <v>0</v>
      </c>
      <c r="D343" s="334"/>
      <c r="E343" s="334"/>
    </row>
    <row r="344" spans="1:5" x14ac:dyDescent="0.25">
      <c r="A344" s="334"/>
      <c r="B344" s="383"/>
      <c r="C344" s="399"/>
      <c r="D344" s="334"/>
      <c r="E344" s="334"/>
    </row>
    <row r="345" spans="1:5" x14ac:dyDescent="0.25">
      <c r="A345" s="334" t="s">
        <v>484</v>
      </c>
      <c r="B345" s="383" t="s">
        <v>299</v>
      </c>
      <c r="C345" s="384">
        <v>0</v>
      </c>
      <c r="D345" s="334"/>
      <c r="E345" s="334"/>
    </row>
    <row r="346" spans="1:5" x14ac:dyDescent="0.25">
      <c r="A346" s="334" t="s">
        <v>485</v>
      </c>
      <c r="B346" s="383" t="s">
        <v>299</v>
      </c>
      <c r="C346" s="384">
        <v>0</v>
      </c>
      <c r="D346" s="334"/>
      <c r="E346" s="334"/>
    </row>
    <row r="347" spans="1:5" x14ac:dyDescent="0.25">
      <c r="A347" s="334" t="s">
        <v>486</v>
      </c>
      <c r="B347" s="383" t="s">
        <v>299</v>
      </c>
      <c r="C347" s="384">
        <v>0</v>
      </c>
      <c r="D347" s="334"/>
      <c r="E347" s="334"/>
    </row>
    <row r="348" spans="1:5" x14ac:dyDescent="0.25">
      <c r="A348" s="334" t="s">
        <v>487</v>
      </c>
      <c r="B348" s="383" t="s">
        <v>299</v>
      </c>
      <c r="C348" s="384">
        <v>10181840.365000006</v>
      </c>
      <c r="D348" s="334"/>
      <c r="E348" s="334"/>
    </row>
    <row r="349" spans="1:5" x14ac:dyDescent="0.25">
      <c r="A349" s="334" t="s">
        <v>488</v>
      </c>
      <c r="B349" s="383" t="s">
        <v>299</v>
      </c>
      <c r="C349" s="384">
        <v>0</v>
      </c>
      <c r="D349" s="334"/>
      <c r="E349" s="334"/>
    </row>
    <row r="350" spans="1:5" x14ac:dyDescent="0.25">
      <c r="A350" s="334" t="s">
        <v>489</v>
      </c>
      <c r="B350" s="334"/>
      <c r="C350" s="344"/>
      <c r="D350" s="340">
        <v>10181840.365000006</v>
      </c>
      <c r="E350" s="334"/>
    </row>
    <row r="351" spans="1:5" x14ac:dyDescent="0.25">
      <c r="A351" s="334"/>
      <c r="B351" s="334"/>
      <c r="C351" s="344"/>
      <c r="D351" s="334"/>
      <c r="E351" s="334"/>
    </row>
    <row r="352" spans="1:5" x14ac:dyDescent="0.25">
      <c r="A352" s="334" t="s">
        <v>490</v>
      </c>
      <c r="B352" s="334"/>
      <c r="C352" s="344"/>
      <c r="D352" s="340">
        <v>10181840.365000006</v>
      </c>
      <c r="E352" s="334"/>
    </row>
    <row r="353" spans="1:6" x14ac:dyDescent="0.25">
      <c r="A353" s="334"/>
      <c r="B353" s="334"/>
      <c r="C353" s="344"/>
      <c r="D353" s="334"/>
      <c r="E353" s="334"/>
    </row>
    <row r="354" spans="1:6" x14ac:dyDescent="0.25">
      <c r="A354" s="334"/>
      <c r="B354" s="334"/>
      <c r="C354" s="344"/>
      <c r="D354" s="334"/>
      <c r="E354" s="334"/>
    </row>
    <row r="355" spans="1:6" x14ac:dyDescent="0.25">
      <c r="A355" s="334"/>
      <c r="B355" s="334"/>
      <c r="C355" s="344"/>
      <c r="D355" s="334"/>
      <c r="E355" s="334"/>
    </row>
    <row r="356" spans="1:6" x14ac:dyDescent="0.25">
      <c r="A356" s="370" t="s">
        <v>491</v>
      </c>
      <c r="B356" s="370"/>
      <c r="C356" s="370"/>
      <c r="D356" s="370"/>
      <c r="E356" s="370"/>
    </row>
    <row r="357" spans="1:6" x14ac:dyDescent="0.25">
      <c r="A357" s="382" t="s">
        <v>492</v>
      </c>
      <c r="B357" s="382"/>
      <c r="C357" s="382"/>
      <c r="D357" s="382"/>
      <c r="E357" s="382"/>
    </row>
    <row r="358" spans="1:6" x14ac:dyDescent="0.25">
      <c r="A358" s="334" t="s">
        <v>493</v>
      </c>
      <c r="B358" s="383" t="s">
        <v>299</v>
      </c>
      <c r="C358" s="384">
        <v>9626733.7785952035</v>
      </c>
      <c r="D358" s="334"/>
      <c r="E358" s="334"/>
      <c r="F358" s="214"/>
    </row>
    <row r="359" spans="1:6" x14ac:dyDescent="0.25">
      <c r="A359" s="334" t="s">
        <v>494</v>
      </c>
      <c r="B359" s="383" t="s">
        <v>299</v>
      </c>
      <c r="C359" s="384">
        <v>91792020.001404777</v>
      </c>
      <c r="D359" s="334"/>
      <c r="E359" s="334"/>
      <c r="F359" s="214"/>
    </row>
    <row r="360" spans="1:6" x14ac:dyDescent="0.25">
      <c r="A360" s="334" t="s">
        <v>495</v>
      </c>
      <c r="B360" s="334"/>
      <c r="C360" s="344"/>
      <c r="D360" s="340">
        <v>101418753.77999999</v>
      </c>
      <c r="E360" s="334"/>
      <c r="F360" s="214"/>
    </row>
    <row r="361" spans="1:6" x14ac:dyDescent="0.25">
      <c r="A361" s="382" t="s">
        <v>496</v>
      </c>
      <c r="B361" s="382"/>
      <c r="C361" s="382"/>
      <c r="D361" s="382"/>
      <c r="E361" s="382"/>
      <c r="F361" s="214"/>
    </row>
    <row r="362" spans="1:6" x14ac:dyDescent="0.25">
      <c r="A362" s="334" t="s">
        <v>401</v>
      </c>
      <c r="B362" s="382"/>
      <c r="C362" s="296">
        <v>1749387.5238869658</v>
      </c>
      <c r="D362" s="334"/>
      <c r="E362" s="382"/>
      <c r="F362" s="214"/>
    </row>
    <row r="363" spans="1:6" x14ac:dyDescent="0.25">
      <c r="A363" s="334" t="s">
        <v>497</v>
      </c>
      <c r="B363" s="383" t="s">
        <v>299</v>
      </c>
      <c r="C363" s="296">
        <v>0</v>
      </c>
      <c r="D363" s="334"/>
      <c r="E363" s="334"/>
      <c r="F363" s="214"/>
    </row>
    <row r="364" spans="1:6" x14ac:dyDescent="0.25">
      <c r="A364" s="334" t="s">
        <v>498</v>
      </c>
      <c r="B364" s="383" t="s">
        <v>299</v>
      </c>
      <c r="C364" s="296">
        <v>1590342.3300000012</v>
      </c>
      <c r="D364" s="334"/>
      <c r="E364" s="334"/>
      <c r="F364" s="214"/>
    </row>
    <row r="365" spans="1:6" x14ac:dyDescent="0.25">
      <c r="A365" s="334" t="s">
        <v>499</v>
      </c>
      <c r="B365" s="383" t="s">
        <v>299</v>
      </c>
      <c r="C365" s="296">
        <v>0</v>
      </c>
      <c r="D365" s="334"/>
      <c r="E365" s="334"/>
      <c r="F365" s="400"/>
    </row>
    <row r="366" spans="1:6" x14ac:dyDescent="0.25">
      <c r="A366" s="334" t="s">
        <v>418</v>
      </c>
      <c r="B366" s="334"/>
      <c r="C366" s="344"/>
      <c r="D366" s="340">
        <v>3339729.8538869671</v>
      </c>
      <c r="E366" s="334"/>
      <c r="F366" s="401"/>
    </row>
    <row r="367" spans="1:6" x14ac:dyDescent="0.25">
      <c r="A367" s="334" t="s">
        <v>500</v>
      </c>
      <c r="B367" s="334"/>
      <c r="C367" s="344"/>
      <c r="D367" s="340">
        <v>98079023.926113024</v>
      </c>
      <c r="E367" s="334"/>
      <c r="F367" s="401"/>
    </row>
    <row r="368" spans="1:6" x14ac:dyDescent="0.25">
      <c r="A368" s="402" t="s">
        <v>501</v>
      </c>
      <c r="B368" s="382"/>
      <c r="C368" s="382"/>
      <c r="D368" s="382"/>
      <c r="E368" s="382"/>
      <c r="F368" s="403"/>
    </row>
    <row r="369" spans="1:9" x14ac:dyDescent="0.25">
      <c r="A369" s="340" t="s">
        <v>502</v>
      </c>
      <c r="B369" s="334"/>
      <c r="C369" s="334"/>
      <c r="D369" s="334"/>
      <c r="E369" s="334"/>
      <c r="F369" s="403"/>
    </row>
    <row r="370" spans="1:9" x14ac:dyDescent="0.25">
      <c r="A370" s="404" t="s">
        <v>503</v>
      </c>
      <c r="B370" s="371" t="s">
        <v>299</v>
      </c>
      <c r="C370" s="296">
        <v>0</v>
      </c>
      <c r="D370" s="340">
        <v>0</v>
      </c>
      <c r="E370" s="340"/>
    </row>
    <row r="371" spans="1:9" x14ac:dyDescent="0.25">
      <c r="A371" s="404" t="s">
        <v>504</v>
      </c>
      <c r="B371" s="371" t="s">
        <v>299</v>
      </c>
      <c r="C371" s="296">
        <v>0</v>
      </c>
      <c r="D371" s="340">
        <v>0</v>
      </c>
      <c r="E371" s="340"/>
      <c r="F371" s="405"/>
      <c r="I371" s="405"/>
    </row>
    <row r="372" spans="1:9" x14ac:dyDescent="0.25">
      <c r="A372" s="404" t="s">
        <v>505</v>
      </c>
      <c r="B372" s="371" t="s">
        <v>299</v>
      </c>
      <c r="C372" s="296">
        <v>0</v>
      </c>
      <c r="D372" s="340">
        <v>0</v>
      </c>
      <c r="E372" s="340"/>
      <c r="F372" s="403"/>
    </row>
    <row r="373" spans="1:9" x14ac:dyDescent="0.25">
      <c r="A373" s="404" t="s">
        <v>506</v>
      </c>
      <c r="B373" s="371" t="s">
        <v>299</v>
      </c>
      <c r="C373" s="296">
        <v>0</v>
      </c>
      <c r="D373" s="340">
        <v>0</v>
      </c>
      <c r="E373" s="340"/>
      <c r="F373" s="403"/>
    </row>
    <row r="374" spans="1:9" x14ac:dyDescent="0.25">
      <c r="A374" s="404" t="s">
        <v>507</v>
      </c>
      <c r="B374" s="371" t="s">
        <v>299</v>
      </c>
      <c r="C374" s="296">
        <v>0</v>
      </c>
      <c r="D374" s="340">
        <v>0</v>
      </c>
      <c r="E374" s="340"/>
    </row>
    <row r="375" spans="1:9" x14ac:dyDescent="0.25">
      <c r="A375" s="404" t="s">
        <v>508</v>
      </c>
      <c r="B375" s="371" t="s">
        <v>299</v>
      </c>
      <c r="C375" s="296">
        <v>0</v>
      </c>
      <c r="D375" s="340">
        <v>0</v>
      </c>
      <c r="E375" s="340"/>
      <c r="F375" s="405"/>
    </row>
    <row r="376" spans="1:9" x14ac:dyDescent="0.25">
      <c r="A376" s="404" t="s">
        <v>509</v>
      </c>
      <c r="B376" s="371" t="s">
        <v>299</v>
      </c>
      <c r="C376" s="296">
        <v>0</v>
      </c>
      <c r="D376" s="340">
        <v>0</v>
      </c>
      <c r="E376" s="340"/>
      <c r="F376" s="403"/>
    </row>
    <row r="377" spans="1:9" x14ac:dyDescent="0.25">
      <c r="A377" s="404" t="s">
        <v>510</v>
      </c>
      <c r="B377" s="371" t="s">
        <v>299</v>
      </c>
      <c r="C377" s="296">
        <v>0</v>
      </c>
      <c r="D377" s="340">
        <v>0</v>
      </c>
      <c r="E377" s="340"/>
    </row>
    <row r="378" spans="1:9" x14ac:dyDescent="0.25">
      <c r="A378" s="404" t="s">
        <v>511</v>
      </c>
      <c r="B378" s="371" t="s">
        <v>299</v>
      </c>
      <c r="C378" s="296">
        <v>0</v>
      </c>
      <c r="D378" s="340">
        <v>0</v>
      </c>
      <c r="E378" s="340"/>
      <c r="F378" s="405"/>
    </row>
    <row r="379" spans="1:9" x14ac:dyDescent="0.25">
      <c r="A379" s="404" t="s">
        <v>512</v>
      </c>
      <c r="B379" s="371" t="s">
        <v>299</v>
      </c>
      <c r="C379" s="296">
        <v>0</v>
      </c>
      <c r="D379" s="340">
        <v>0</v>
      </c>
      <c r="E379" s="340"/>
      <c r="F379" s="403"/>
    </row>
    <row r="380" spans="1:9" x14ac:dyDescent="0.25">
      <c r="A380" s="404" t="s">
        <v>513</v>
      </c>
      <c r="B380" s="371" t="s">
        <v>299</v>
      </c>
      <c r="C380" s="406">
        <v>0</v>
      </c>
      <c r="D380" s="340">
        <v>0</v>
      </c>
      <c r="E380" s="407"/>
      <c r="F380" s="408"/>
    </row>
    <row r="381" spans="1:9" x14ac:dyDescent="0.25">
      <c r="A381" s="409" t="s">
        <v>514</v>
      </c>
      <c r="B381" s="383"/>
      <c r="C381" s="383"/>
      <c r="D381" s="340">
        <v>0</v>
      </c>
      <c r="E381" s="340"/>
      <c r="F381" s="408"/>
    </row>
    <row r="382" spans="1:9" x14ac:dyDescent="0.25">
      <c r="A382" s="396" t="s">
        <v>515</v>
      </c>
      <c r="B382" s="383" t="s">
        <v>299</v>
      </c>
      <c r="C382" s="296">
        <v>0</v>
      </c>
      <c r="D382" s="340">
        <v>0</v>
      </c>
      <c r="E382" s="334"/>
    </row>
    <row r="383" spans="1:9" x14ac:dyDescent="0.25">
      <c r="A383" s="334" t="s">
        <v>516</v>
      </c>
      <c r="B383" s="334"/>
      <c r="C383" s="344"/>
      <c r="D383" s="340">
        <v>0</v>
      </c>
      <c r="E383" s="334"/>
    </row>
    <row r="384" spans="1:9" x14ac:dyDescent="0.25">
      <c r="A384" s="334" t="s">
        <v>517</v>
      </c>
      <c r="B384" s="334"/>
      <c r="C384" s="344"/>
      <c r="D384" s="340">
        <v>98079023.926113024</v>
      </c>
      <c r="E384" s="334"/>
    </row>
    <row r="385" spans="1:5" x14ac:dyDescent="0.25">
      <c r="A385" s="334"/>
      <c r="B385" s="334"/>
      <c r="C385" s="344"/>
      <c r="D385" s="334"/>
      <c r="E385" s="334"/>
    </row>
    <row r="386" spans="1:5" x14ac:dyDescent="0.25">
      <c r="A386" s="334"/>
      <c r="B386" s="334"/>
      <c r="C386" s="344"/>
      <c r="D386" s="334"/>
      <c r="E386" s="334"/>
    </row>
    <row r="387" spans="1:5" x14ac:dyDescent="0.25">
      <c r="A387" s="334"/>
      <c r="B387" s="334"/>
      <c r="C387" s="344"/>
      <c r="D387" s="334"/>
      <c r="E387" s="334"/>
    </row>
    <row r="388" spans="1:5" x14ac:dyDescent="0.25">
      <c r="A388" s="382" t="s">
        <v>518</v>
      </c>
      <c r="B388" s="382"/>
      <c r="C388" s="382"/>
      <c r="D388" s="382"/>
      <c r="E388" s="382"/>
    </row>
    <row r="389" spans="1:5" x14ac:dyDescent="0.25">
      <c r="A389" s="334" t="s">
        <v>519</v>
      </c>
      <c r="B389" s="383" t="s">
        <v>299</v>
      </c>
      <c r="C389" s="296">
        <v>20303618.519999996</v>
      </c>
      <c r="D389" s="334"/>
      <c r="E389" s="334"/>
    </row>
    <row r="390" spans="1:5" x14ac:dyDescent="0.25">
      <c r="A390" s="334" t="s">
        <v>10</v>
      </c>
      <c r="B390" s="383" t="s">
        <v>299</v>
      </c>
      <c r="C390" s="296">
        <v>8056857</v>
      </c>
      <c r="D390" s="334"/>
      <c r="E390" s="334"/>
    </row>
    <row r="391" spans="1:5" x14ac:dyDescent="0.25">
      <c r="A391" s="334" t="s">
        <v>263</v>
      </c>
      <c r="B391" s="383" t="s">
        <v>299</v>
      </c>
      <c r="C391" s="296">
        <v>912238.33</v>
      </c>
      <c r="D391" s="334"/>
      <c r="E391" s="334"/>
    </row>
    <row r="392" spans="1:5" x14ac:dyDescent="0.25">
      <c r="A392" s="334" t="s">
        <v>520</v>
      </c>
      <c r="B392" s="383" t="s">
        <v>299</v>
      </c>
      <c r="C392" s="296">
        <v>22490696.960000001</v>
      </c>
      <c r="D392" s="334"/>
      <c r="E392" s="334"/>
    </row>
    <row r="393" spans="1:5" x14ac:dyDescent="0.25">
      <c r="A393" s="334" t="s">
        <v>521</v>
      </c>
      <c r="B393" s="383" t="s">
        <v>299</v>
      </c>
      <c r="C393" s="296">
        <v>0</v>
      </c>
      <c r="D393" s="334"/>
      <c r="E393" s="334"/>
    </row>
    <row r="394" spans="1:5" x14ac:dyDescent="0.25">
      <c r="A394" s="334" t="s">
        <v>522</v>
      </c>
      <c r="B394" s="383" t="s">
        <v>299</v>
      </c>
      <c r="C394" s="296">
        <v>89124.22</v>
      </c>
      <c r="D394" s="334"/>
      <c r="E394" s="334"/>
    </row>
    <row r="395" spans="1:5" x14ac:dyDescent="0.25">
      <c r="A395" s="334" t="s">
        <v>15</v>
      </c>
      <c r="B395" s="383" t="s">
        <v>299</v>
      </c>
      <c r="C395" s="296">
        <v>1651802</v>
      </c>
      <c r="D395" s="334"/>
      <c r="E395" s="334"/>
    </row>
    <row r="396" spans="1:5" x14ac:dyDescent="0.25">
      <c r="A396" s="334" t="s">
        <v>523</v>
      </c>
      <c r="B396" s="383" t="s">
        <v>299</v>
      </c>
      <c r="C396" s="296">
        <v>75445.7</v>
      </c>
      <c r="D396" s="334"/>
      <c r="E396" s="334"/>
    </row>
    <row r="397" spans="1:5" x14ac:dyDescent="0.25">
      <c r="A397" s="334" t="s">
        <v>524</v>
      </c>
      <c r="B397" s="383" t="s">
        <v>299</v>
      </c>
      <c r="C397" s="296">
        <v>0</v>
      </c>
      <c r="D397" s="334"/>
      <c r="E397" s="334"/>
    </row>
    <row r="398" spans="1:5" x14ac:dyDescent="0.25">
      <c r="A398" s="334" t="s">
        <v>525</v>
      </c>
      <c r="B398" s="383" t="s">
        <v>299</v>
      </c>
      <c r="C398" s="296">
        <v>4615</v>
      </c>
      <c r="D398" s="334"/>
      <c r="E398" s="334"/>
    </row>
    <row r="399" spans="1:5" x14ac:dyDescent="0.25">
      <c r="A399" s="334" t="s">
        <v>526</v>
      </c>
      <c r="B399" s="383" t="s">
        <v>299</v>
      </c>
      <c r="C399" s="296">
        <v>0</v>
      </c>
      <c r="D399" s="334"/>
      <c r="E399" s="334"/>
    </row>
    <row r="400" spans="1:5" x14ac:dyDescent="0.25">
      <c r="A400" s="340" t="s">
        <v>527</v>
      </c>
      <c r="B400" s="334"/>
      <c r="C400" s="334"/>
      <c r="D400" s="334"/>
      <c r="E400" s="334"/>
    </row>
    <row r="401" spans="1:9" x14ac:dyDescent="0.25">
      <c r="A401" s="361" t="s">
        <v>269</v>
      </c>
      <c r="B401" s="371" t="s">
        <v>299</v>
      </c>
      <c r="C401" s="296">
        <v>0</v>
      </c>
      <c r="D401" s="340">
        <v>0</v>
      </c>
      <c r="E401" s="340"/>
    </row>
    <row r="402" spans="1:9" x14ac:dyDescent="0.25">
      <c r="A402" s="361" t="s">
        <v>270</v>
      </c>
      <c r="B402" s="371" t="s">
        <v>299</v>
      </c>
      <c r="C402" s="296">
        <v>16382660.100000001</v>
      </c>
      <c r="D402" s="340">
        <v>0</v>
      </c>
      <c r="E402" s="340"/>
    </row>
    <row r="403" spans="1:9" x14ac:dyDescent="0.25">
      <c r="A403" s="361" t="s">
        <v>528</v>
      </c>
      <c r="B403" s="371" t="s">
        <v>299</v>
      </c>
      <c r="C403" s="296">
        <v>12011.449999999999</v>
      </c>
      <c r="D403" s="340">
        <v>0</v>
      </c>
      <c r="E403" s="340"/>
    </row>
    <row r="404" spans="1:9" x14ac:dyDescent="0.25">
      <c r="A404" s="361" t="s">
        <v>272</v>
      </c>
      <c r="B404" s="371" t="s">
        <v>299</v>
      </c>
      <c r="C404" s="296">
        <v>0</v>
      </c>
      <c r="D404" s="340">
        <v>0</v>
      </c>
      <c r="E404" s="340"/>
    </row>
    <row r="405" spans="1:9" x14ac:dyDescent="0.25">
      <c r="A405" s="361" t="s">
        <v>273</v>
      </c>
      <c r="B405" s="371" t="s">
        <v>299</v>
      </c>
      <c r="C405" s="296">
        <v>295619.24</v>
      </c>
      <c r="D405" s="340">
        <v>0</v>
      </c>
      <c r="E405" s="340"/>
    </row>
    <row r="406" spans="1:9" x14ac:dyDescent="0.25">
      <c r="A406" s="361" t="s">
        <v>274</v>
      </c>
      <c r="B406" s="371" t="s">
        <v>299</v>
      </c>
      <c r="C406" s="296">
        <v>0</v>
      </c>
      <c r="D406" s="340">
        <v>0</v>
      </c>
      <c r="E406" s="340"/>
    </row>
    <row r="407" spans="1:9" x14ac:dyDescent="0.25">
      <c r="A407" s="361" t="s">
        <v>275</v>
      </c>
      <c r="B407" s="371" t="s">
        <v>299</v>
      </c>
      <c r="C407" s="296">
        <v>0</v>
      </c>
      <c r="D407" s="340">
        <v>0</v>
      </c>
      <c r="E407" s="340"/>
    </row>
    <row r="408" spans="1:9" x14ac:dyDescent="0.25">
      <c r="A408" s="361" t="s">
        <v>276</v>
      </c>
      <c r="B408" s="371" t="s">
        <v>299</v>
      </c>
      <c r="C408" s="296">
        <v>140510.48000000001</v>
      </c>
      <c r="D408" s="340">
        <v>0</v>
      </c>
      <c r="E408" s="340"/>
    </row>
    <row r="409" spans="1:9" x14ac:dyDescent="0.25">
      <c r="A409" s="361" t="s">
        <v>277</v>
      </c>
      <c r="B409" s="371" t="s">
        <v>299</v>
      </c>
      <c r="C409" s="296">
        <v>10000</v>
      </c>
      <c r="D409" s="340">
        <v>0</v>
      </c>
      <c r="E409" s="340"/>
    </row>
    <row r="410" spans="1:9" x14ac:dyDescent="0.25">
      <c r="A410" s="361" t="s">
        <v>278</v>
      </c>
      <c r="B410" s="371" t="s">
        <v>299</v>
      </c>
      <c r="C410" s="296">
        <v>0</v>
      </c>
      <c r="D410" s="340">
        <v>0</v>
      </c>
      <c r="E410" s="340"/>
    </row>
    <row r="411" spans="1:9" x14ac:dyDescent="0.25">
      <c r="A411" s="361" t="s">
        <v>279</v>
      </c>
      <c r="B411" s="371" t="s">
        <v>299</v>
      </c>
      <c r="C411" s="296">
        <v>2054.1999999999998</v>
      </c>
      <c r="D411" s="340">
        <v>0</v>
      </c>
      <c r="E411" s="340"/>
    </row>
    <row r="412" spans="1:9" x14ac:dyDescent="0.25">
      <c r="A412" s="361" t="s">
        <v>280</v>
      </c>
      <c r="B412" s="371" t="s">
        <v>299</v>
      </c>
      <c r="C412" s="296">
        <v>812047</v>
      </c>
      <c r="D412" s="340">
        <v>0</v>
      </c>
      <c r="E412" s="340"/>
    </row>
    <row r="413" spans="1:9" x14ac:dyDescent="0.25">
      <c r="A413" s="361" t="s">
        <v>281</v>
      </c>
      <c r="B413" s="371" t="s">
        <v>299</v>
      </c>
      <c r="C413" s="296">
        <v>0</v>
      </c>
      <c r="D413" s="340">
        <v>0</v>
      </c>
      <c r="E413" s="340"/>
    </row>
    <row r="414" spans="1:9" x14ac:dyDescent="0.25">
      <c r="A414" s="361" t="s">
        <v>282</v>
      </c>
      <c r="B414" s="371" t="s">
        <v>299</v>
      </c>
      <c r="C414" s="406">
        <v>149693.27999999997</v>
      </c>
      <c r="D414" s="340">
        <v>0</v>
      </c>
      <c r="E414" s="407"/>
      <c r="F414" s="408"/>
      <c r="G414" s="408"/>
      <c r="H414" s="408"/>
      <c r="I414" s="408"/>
    </row>
    <row r="415" spans="1:9" x14ac:dyDescent="0.25">
      <c r="A415" s="410" t="s">
        <v>529</v>
      </c>
      <c r="B415" s="383"/>
      <c r="C415" s="383"/>
      <c r="D415" s="340">
        <v>17804595.75</v>
      </c>
      <c r="E415" s="340"/>
      <c r="F415" s="408"/>
      <c r="G415" s="408"/>
      <c r="H415" s="408"/>
      <c r="I415" s="408"/>
    </row>
    <row r="416" spans="1:9" x14ac:dyDescent="0.25">
      <c r="A416" s="340" t="s">
        <v>530</v>
      </c>
      <c r="B416" s="334"/>
      <c r="C416" s="344"/>
      <c r="D416" s="340">
        <v>71388993.479999989</v>
      </c>
      <c r="E416" s="340"/>
    </row>
    <row r="417" spans="1:13" x14ac:dyDescent="0.25">
      <c r="A417" s="340" t="s">
        <v>531</v>
      </c>
      <c r="B417" s="334"/>
      <c r="C417" s="344"/>
      <c r="D417" s="340">
        <v>26690030.446113035</v>
      </c>
      <c r="E417" s="340"/>
    </row>
    <row r="418" spans="1:13" x14ac:dyDescent="0.25">
      <c r="A418" s="340" t="s">
        <v>532</v>
      </c>
      <c r="B418" s="334"/>
      <c r="C418" s="406">
        <v>0</v>
      </c>
      <c r="D418" s="340">
        <v>0</v>
      </c>
      <c r="E418" s="340"/>
    </row>
    <row r="419" spans="1:13" x14ac:dyDescent="0.25">
      <c r="A419" s="404" t="s">
        <v>533</v>
      </c>
      <c r="B419" s="383" t="s">
        <v>299</v>
      </c>
      <c r="C419" s="296">
        <v>0</v>
      </c>
      <c r="D419" s="340">
        <v>0</v>
      </c>
      <c r="E419" s="340"/>
    </row>
    <row r="420" spans="1:13" x14ac:dyDescent="0.25">
      <c r="A420" s="409" t="s">
        <v>534</v>
      </c>
      <c r="B420" s="334"/>
      <c r="C420" s="334"/>
      <c r="D420" s="340">
        <v>0</v>
      </c>
      <c r="E420" s="340"/>
      <c r="F420" s="202">
        <v>0</v>
      </c>
    </row>
    <row r="421" spans="1:13" x14ac:dyDescent="0.25">
      <c r="A421" s="340" t="s">
        <v>535</v>
      </c>
      <c r="B421" s="334"/>
      <c r="C421" s="344"/>
      <c r="D421" s="340">
        <v>26690030.446113035</v>
      </c>
      <c r="E421" s="340"/>
      <c r="F421" s="411"/>
    </row>
    <row r="422" spans="1:13" x14ac:dyDescent="0.25">
      <c r="A422" s="340" t="s">
        <v>536</v>
      </c>
      <c r="B422" s="383" t="s">
        <v>299</v>
      </c>
      <c r="C422" s="296">
        <v>0</v>
      </c>
      <c r="D422" s="340">
        <v>0</v>
      </c>
      <c r="E422" s="334"/>
    </row>
    <row r="423" spans="1:13" x14ac:dyDescent="0.25">
      <c r="A423" s="334" t="s">
        <v>537</v>
      </c>
      <c r="B423" s="383" t="s">
        <v>299</v>
      </c>
      <c r="C423" s="296">
        <v>0</v>
      </c>
      <c r="D423" s="340">
        <v>0</v>
      </c>
      <c r="E423" s="334"/>
    </row>
    <row r="424" spans="1:13" x14ac:dyDescent="0.25">
      <c r="A424" s="334" t="s">
        <v>538</v>
      </c>
      <c r="B424" s="334"/>
      <c r="C424" s="344"/>
      <c r="D424" s="340">
        <v>26690030.446113035</v>
      </c>
      <c r="E424" s="334"/>
    </row>
    <row r="426" spans="1:13" ht="29.1" customHeight="1" x14ac:dyDescent="0.25">
      <c r="A426" s="414" t="s">
        <v>539</v>
      </c>
      <c r="B426" s="414"/>
      <c r="C426" s="414"/>
      <c r="D426" s="414"/>
      <c r="E426" s="414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139493</v>
      </c>
      <c r="E612" s="219">
        <f>SUM(C624:D647)+SUM(C668:D713)</f>
        <v>70402848.910000011</v>
      </c>
      <c r="F612" s="219">
        <f>CE64-(AX64+BD64+BE64+BG64+BJ64+BN64+BP64+BQ64+CB64+CC64+CD64)</f>
        <v>22489855.280000001</v>
      </c>
      <c r="G612" s="217">
        <f>CE91-(AX91+AY91+BD91+BE91+BG91+BJ91+BN91+BP91+BQ91+CB91+CC91+CD91)</f>
        <v>9526</v>
      </c>
      <c r="H612" s="222">
        <f>CE60-(AX60+AY60+AZ60+BD60+BE60+BG60+BJ60+BN60+BO60+BP60+BQ60+BR60+CB60+CC60+CD60)</f>
        <v>218.78921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490125.5</v>
      </c>
      <c r="K612" s="217">
        <f>CE89-(AW89+AX89+AY89+AZ89+BA89+BB89+BC89+BD89+BE89+BF89+BG89+BH89+BI89+BJ89+BK89+BL89+BM89+BN89+BO89+BP89+BQ89+BR89+BS89+BT89+BU89+BV89+BW89+BX89+CB89+CC89+CD89)</f>
        <v>101022640.78</v>
      </c>
      <c r="L612" s="223">
        <f>CE94-(AW94+AX94+AY94+AZ94+BA94+BB94+BC94+BD94+BE94+BF94+BG94+BH94+BI94+BJ94+BK94+BL94+BM94+BN94+BO94+BP94+BQ94+BR94+BS94+BT94+BU94+BV94+BW94+BX94+BY94+BZ94+CA94+CB94+CC94+CD94)</f>
        <v>192.21836000000002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0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1016421.21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1016421.21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787283.17999999993</v>
      </c>
      <c r="D625" s="217">
        <f>(D615/D612)*AY90</f>
        <v>0</v>
      </c>
      <c r="E625" s="219">
        <f>(E623/E612)*SUM(C625:D625)</f>
        <v>11366.178142182906</v>
      </c>
      <c r="F625" s="219">
        <f>(F624/F612)*AY64</f>
        <v>0</v>
      </c>
      <c r="G625" s="217">
        <f>SUM(C625:F625)</f>
        <v>798649.35814218281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>
        <f>(G625/G612)*BF91</f>
        <v>0</v>
      </c>
      <c r="H629" s="219">
        <f>(H628/H612)*BF60</f>
        <v>0</v>
      </c>
      <c r="I629" s="217">
        <f>SUM(C629:H629)</f>
        <v>0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>
        <f>(H628/H612)*BL60</f>
        <v>0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1803704.39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4741859.2899999991</v>
      </c>
      <c r="D670" s="217">
        <f>(D615/D612)*E90</f>
        <v>0</v>
      </c>
      <c r="E670" s="219">
        <f>(E623/E612)*SUM(C670:D670)</f>
        <v>68459.251746372815</v>
      </c>
      <c r="F670" s="219">
        <f>(F624/F612)*E64</f>
        <v>0</v>
      </c>
      <c r="G670" s="217">
        <f>(G625/G612)*E91</f>
        <v>602214.81624347041</v>
      </c>
      <c r="H670" s="219">
        <f>(H628/H612)*E60</f>
        <v>0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21931201.66</v>
      </c>
      <c r="D681" s="217">
        <f>(D615/D612)*P90</f>
        <v>0</v>
      </c>
      <c r="E681" s="219">
        <f>(E623/E612)*SUM(C681:D681)</f>
        <v>316625.51832962758</v>
      </c>
      <c r="F681" s="219">
        <f>(F624/F612)*P64</f>
        <v>0</v>
      </c>
      <c r="G681" s="217">
        <f>(G625/G612)*P91</f>
        <v>0</v>
      </c>
      <c r="H681" s="219">
        <f>(H628/H612)*P60</f>
        <v>0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5675304.3499999996</v>
      </c>
      <c r="D682" s="217">
        <f>(D615/D612)*Q90</f>
        <v>0</v>
      </c>
      <c r="E682" s="219">
        <f>(E623/E612)*SUM(C682:D682)</f>
        <v>81935.600673198132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7143906.0000000009</v>
      </c>
      <c r="D683" s="217">
        <f>(D615/D612)*R90</f>
        <v>0</v>
      </c>
      <c r="E683" s="219">
        <f>(E623/E612)*SUM(C683:D683)</f>
        <v>103138.12144063503</v>
      </c>
      <c r="F683" s="219">
        <f>(F624/F612)*R64</f>
        <v>0</v>
      </c>
      <c r="G683" s="217">
        <f>(G625/G612)*R91</f>
        <v>0</v>
      </c>
      <c r="H683" s="219">
        <f>(H628/H612)*R60</f>
        <v>0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2398310.3500000006</v>
      </c>
      <c r="D684" s="217">
        <f>(D615/D612)*S90</f>
        <v>0</v>
      </c>
      <c r="E684" s="219">
        <f>(E623/E612)*SUM(C684:D684)</f>
        <v>34624.927053999862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0</v>
      </c>
      <c r="D686" s="217">
        <f>(D615/D612)*U90</f>
        <v>0</v>
      </c>
      <c r="E686" s="219">
        <f>(E623/E612)*SUM(C686:D686)</f>
        <v>0</v>
      </c>
      <c r="F686" s="219">
        <f>(F624/F612)*U64</f>
        <v>0</v>
      </c>
      <c r="G686" s="217">
        <f>(G625/G612)*U91</f>
        <v>0</v>
      </c>
      <c r="H686" s="219">
        <f>(H628/H612)*U60</f>
        <v>0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4777928.03</v>
      </c>
      <c r="D690" s="217">
        <f>(D615/D612)*Y90</f>
        <v>0</v>
      </c>
      <c r="E690" s="219">
        <f>(E623/E612)*SUM(C690:D690)</f>
        <v>68979.983974138799</v>
      </c>
      <c r="F690" s="219">
        <f>(F624/F612)*Y64</f>
        <v>0</v>
      </c>
      <c r="G690" s="217">
        <f>(G625/G612)*Y91</f>
        <v>0</v>
      </c>
      <c r="H690" s="219">
        <f>(H628/H612)*Y60</f>
        <v>0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4265849.7700000005</v>
      </c>
      <c r="D691" s="217">
        <f>(D615/D612)*Z90</f>
        <v>0</v>
      </c>
      <c r="E691" s="219">
        <f>(E623/E612)*SUM(C691:D691)</f>
        <v>61586.998992675013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137842.01999999999</v>
      </c>
      <c r="D693" s="217">
        <f>(D615/D612)*AB90</f>
        <v>0</v>
      </c>
      <c r="E693" s="219">
        <f>(E623/E612)*SUM(C693:D693)</f>
        <v>1990.0551600738363</v>
      </c>
      <c r="F693" s="219">
        <f>(F624/F612)*AB64</f>
        <v>0</v>
      </c>
      <c r="G693" s="217">
        <f>(G625/G612)*AB91</f>
        <v>0</v>
      </c>
      <c r="H693" s="219">
        <f>(H628/H612)*AB60</f>
        <v>0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889326.93999999983</v>
      </c>
      <c r="D694" s="217">
        <f>(D615/D612)*AC90</f>
        <v>0</v>
      </c>
      <c r="E694" s="219">
        <f>(E623/E612)*SUM(C694:D694)</f>
        <v>12839.406052955948</v>
      </c>
      <c r="F694" s="219">
        <f>(F624/F612)*AC64</f>
        <v>0</v>
      </c>
      <c r="G694" s="217">
        <f>(G625/G612)*AC91</f>
        <v>0</v>
      </c>
      <c r="H694" s="219">
        <f>(H628/H612)*AC60</f>
        <v>0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17654037.32</v>
      </c>
      <c r="D698" s="217">
        <f>(D615/D612)*AG90</f>
        <v>0</v>
      </c>
      <c r="E698" s="219">
        <f>(E623/E612)*SUM(C698:D698)</f>
        <v>254875.16843413992</v>
      </c>
      <c r="F698" s="219">
        <f>(F624/F612)*AG64</f>
        <v>0</v>
      </c>
      <c r="G698" s="217">
        <f>(G625/G612)*AG91</f>
        <v>196434.5418987124</v>
      </c>
      <c r="H698" s="219">
        <f>(H628/H612)*AG60</f>
        <v>0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71419270.120000005</v>
      </c>
      <c r="D715" s="202">
        <f>SUM(D616:D647)+SUM(D668:D713)</f>
        <v>0</v>
      </c>
      <c r="E715" s="202">
        <f>SUM(E624:E647)+SUM(E668:E713)</f>
        <v>1016421.2099999997</v>
      </c>
      <c r="F715" s="202">
        <f>SUM(F625:F648)+SUM(F668:F713)</f>
        <v>0</v>
      </c>
      <c r="G715" s="202">
        <f>SUM(G626:G647)+SUM(G668:G713)</f>
        <v>798649.35814218281</v>
      </c>
      <c r="H715" s="202">
        <f>SUM(H629:H647)+SUM(H668:H713)</f>
        <v>0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" customHeight="1" x14ac:dyDescent="0.2">
      <c r="C716" s="214">
        <f>CE85</f>
        <v>71419270.120000005</v>
      </c>
      <c r="D716" s="202">
        <f>D615</f>
        <v>0</v>
      </c>
      <c r="E716" s="202">
        <f>E623</f>
        <v>1016421.21</v>
      </c>
      <c r="F716" s="202">
        <f>F624</f>
        <v>0</v>
      </c>
      <c r="G716" s="202">
        <f>G625</f>
        <v>798649.35814218281</v>
      </c>
      <c r="H716" s="202">
        <f>H628</f>
        <v>0</v>
      </c>
      <c r="I716" s="202">
        <f>I629</f>
        <v>0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1803704.39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1070</v>
      </c>
      <c r="B1" s="11" t="s">
        <v>1071</v>
      </c>
      <c r="C1" s="11" t="s">
        <v>1072</v>
      </c>
      <c r="D1" s="11" t="s">
        <v>1073</v>
      </c>
      <c r="E1" s="11" t="s">
        <v>1074</v>
      </c>
      <c r="F1" s="11" t="s">
        <v>1075</v>
      </c>
      <c r="G1" s="11" t="s">
        <v>1076</v>
      </c>
      <c r="H1" s="11" t="s">
        <v>1077</v>
      </c>
      <c r="I1" s="11" t="s">
        <v>1078</v>
      </c>
      <c r="J1" s="11" t="s">
        <v>1079</v>
      </c>
      <c r="K1" s="11" t="s">
        <v>1080</v>
      </c>
      <c r="L1" s="11" t="s">
        <v>1081</v>
      </c>
      <c r="M1" s="11" t="s">
        <v>1082</v>
      </c>
      <c r="N1" s="11" t="s">
        <v>1083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020</v>
      </c>
      <c r="C2" s="11" t="str">
        <f>SUBSTITUTE(LEFT(data!C98,49),",","")</f>
        <v>Kaiser Permanente Central Hospital</v>
      </c>
      <c r="D2" s="11" t="str">
        <f>LEFT(data!C99, 49)</f>
        <v>201 16th Ave E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98112</v>
      </c>
      <c r="H2" s="11" t="str">
        <f>LEFT(data!C103, 100)</f>
        <v>King</v>
      </c>
      <c r="I2" s="11" t="str">
        <f>LEFT(data!C104, 49)</f>
        <v>Angela Dowling</v>
      </c>
      <c r="J2" s="11" t="str">
        <f>LEFT(data!C105, 49)</f>
        <v>John Bry</v>
      </c>
      <c r="K2" s="11" t="str">
        <f>LEFT(data!C107, 49)</f>
        <v>206-326-3000</v>
      </c>
      <c r="L2" s="11" t="str">
        <f>LEFT(data!C108, 49)</f>
        <v>206-326-2785</v>
      </c>
      <c r="M2" s="11" t="str">
        <f>LEFT(data!C109, 49)</f>
        <v>Jane Phan</v>
      </c>
      <c r="N2" s="11" t="str">
        <f>LEFT(data!C110, 49)</f>
        <v>Jane.Phan@kp.org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1084</v>
      </c>
      <c r="B1" s="12" t="s">
        <v>1085</v>
      </c>
      <c r="C1" s="12" t="s">
        <v>1086</v>
      </c>
      <c r="D1" s="12" t="s">
        <v>1087</v>
      </c>
      <c r="E1" s="12" t="s">
        <v>1088</v>
      </c>
      <c r="F1" s="12" t="s">
        <v>1089</v>
      </c>
      <c r="G1" s="12" t="s">
        <v>1090</v>
      </c>
      <c r="H1" s="12" t="s">
        <v>1091</v>
      </c>
      <c r="I1" s="12" t="s">
        <v>1092</v>
      </c>
      <c r="J1" s="12" t="s">
        <v>1093</v>
      </c>
      <c r="K1" s="12" t="s">
        <v>1094</v>
      </c>
      <c r="L1" s="12" t="s">
        <v>1095</v>
      </c>
      <c r="M1" s="12" t="s">
        <v>1096</v>
      </c>
      <c r="N1" s="12" t="s">
        <v>1097</v>
      </c>
      <c r="O1" s="12" t="s">
        <v>1098</v>
      </c>
      <c r="P1" s="12" t="s">
        <v>1099</v>
      </c>
      <c r="Q1" s="12" t="s">
        <v>1100</v>
      </c>
      <c r="R1" s="12" t="s">
        <v>1101</v>
      </c>
      <c r="S1" s="12" t="s">
        <v>1102</v>
      </c>
      <c r="T1" s="12" t="s">
        <v>1103</v>
      </c>
      <c r="U1" s="12" t="s">
        <v>1104</v>
      </c>
      <c r="V1" s="12" t="s">
        <v>1105</v>
      </c>
      <c r="W1" s="12" t="s">
        <v>1106</v>
      </c>
      <c r="X1" s="12" t="s">
        <v>1107</v>
      </c>
      <c r="Y1" s="12" t="s">
        <v>1108</v>
      </c>
      <c r="Z1" s="12" t="s">
        <v>1109</v>
      </c>
      <c r="AA1" s="12" t="s">
        <v>1110</v>
      </c>
      <c r="AB1" s="12" t="s">
        <v>1111</v>
      </c>
      <c r="AC1" s="12" t="s">
        <v>1112</v>
      </c>
      <c r="AD1" s="12" t="s">
        <v>1113</v>
      </c>
      <c r="AE1" s="12" t="s">
        <v>1114</v>
      </c>
      <c r="AF1" s="12" t="s">
        <v>1115</v>
      </c>
      <c r="AG1" s="12" t="s">
        <v>1116</v>
      </c>
      <c r="AH1" s="12" t="s">
        <v>1117</v>
      </c>
      <c r="AI1" s="12" t="s">
        <v>1118</v>
      </c>
      <c r="AJ1" s="12" t="s">
        <v>1119</v>
      </c>
      <c r="AK1" s="12" t="s">
        <v>1120</v>
      </c>
      <c r="AL1" s="12" t="s">
        <v>1121</v>
      </c>
      <c r="AM1" s="12" t="s">
        <v>1122</v>
      </c>
      <c r="AN1" s="12" t="s">
        <v>1123</v>
      </c>
      <c r="AO1" s="12" t="s">
        <v>1124</v>
      </c>
      <c r="AP1" s="12" t="s">
        <v>1125</v>
      </c>
      <c r="AQ1" s="12" t="s">
        <v>1126</v>
      </c>
      <c r="AR1" s="12" t="s">
        <v>1127</v>
      </c>
      <c r="AS1" s="12" t="s">
        <v>1128</v>
      </c>
      <c r="AT1" s="12" t="s">
        <v>1129</v>
      </c>
      <c r="AU1" s="12" t="s">
        <v>1130</v>
      </c>
      <c r="AV1" s="12" t="s">
        <v>1131</v>
      </c>
      <c r="AW1" s="12" t="s">
        <v>1132</v>
      </c>
      <c r="AX1" s="12" t="s">
        <v>1133</v>
      </c>
      <c r="AY1" s="12" t="s">
        <v>1134</v>
      </c>
      <c r="AZ1" s="12" t="s">
        <v>1135</v>
      </c>
      <c r="BA1" s="12" t="s">
        <v>1136</v>
      </c>
      <c r="BB1" s="12" t="s">
        <v>1137</v>
      </c>
      <c r="BC1" s="12" t="s">
        <v>1138</v>
      </c>
      <c r="BD1" s="12" t="s">
        <v>1139</v>
      </c>
      <c r="BE1" s="12" t="s">
        <v>1140</v>
      </c>
      <c r="BF1" s="12" t="s">
        <v>1141</v>
      </c>
      <c r="BG1" s="12" t="s">
        <v>1142</v>
      </c>
      <c r="BH1" s="12" t="s">
        <v>1143</v>
      </c>
      <c r="BI1" s="12" t="s">
        <v>1144</v>
      </c>
      <c r="BJ1" s="12" t="s">
        <v>1145</v>
      </c>
      <c r="BK1" s="12" t="s">
        <v>1146</v>
      </c>
      <c r="BL1" s="12" t="s">
        <v>1147</v>
      </c>
      <c r="BM1" s="12" t="s">
        <v>1148</v>
      </c>
      <c r="BN1" s="12" t="s">
        <v>1149</v>
      </c>
      <c r="BO1" s="12" t="s">
        <v>1150</v>
      </c>
      <c r="BP1" s="12" t="s">
        <v>1151</v>
      </c>
      <c r="BQ1" s="12" t="s">
        <v>1152</v>
      </c>
      <c r="BR1" s="12" t="s">
        <v>1153</v>
      </c>
      <c r="BS1" s="12" t="s">
        <v>1154</v>
      </c>
      <c r="BT1" s="12" t="s">
        <v>1155</v>
      </c>
      <c r="BU1" s="12" t="s">
        <v>1156</v>
      </c>
      <c r="BV1" s="12" t="s">
        <v>1157</v>
      </c>
      <c r="BW1" s="12" t="s">
        <v>1158</v>
      </c>
      <c r="BX1" s="12" t="s">
        <v>1159</v>
      </c>
      <c r="BY1" s="12" t="s">
        <v>1160</v>
      </c>
      <c r="BZ1" s="12" t="s">
        <v>1161</v>
      </c>
      <c r="CA1" s="12" t="s">
        <v>1162</v>
      </c>
      <c r="CB1" s="12" t="s">
        <v>1163</v>
      </c>
      <c r="CC1" s="12" t="s">
        <v>1164</v>
      </c>
      <c r="CD1" s="12" t="s">
        <v>1165</v>
      </c>
      <c r="CE1" s="12" t="s">
        <v>1166</v>
      </c>
      <c r="CF1" s="12" t="s">
        <v>1167</v>
      </c>
    </row>
    <row r="2" spans="1:84" s="169" customFormat="1" ht="12.6" customHeight="1" x14ac:dyDescent="0.25">
      <c r="A2" s="12" t="str">
        <f>RIGHT(data!C97,3)</f>
        <v>020</v>
      </c>
      <c r="B2" s="200" t="str">
        <f>RIGHT(data!C96,4)</f>
        <v>2024</v>
      </c>
      <c r="C2" s="12" t="s">
        <v>1168</v>
      </c>
      <c r="D2" s="199">
        <f>ROUND(N(data!C181),0)</f>
        <v>0</v>
      </c>
      <c r="E2" s="199">
        <f>ROUND(N(data!C182),0)</f>
        <v>0</v>
      </c>
      <c r="F2" s="199">
        <f>ROUND(N(data!C183),0)</f>
        <v>0</v>
      </c>
      <c r="G2" s="199">
        <f>ROUND(N(data!C184),0)</f>
        <v>0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10184922</v>
      </c>
      <c r="K2" s="199">
        <f>ROUND(N(data!C191),0)</f>
        <v>0</v>
      </c>
      <c r="L2" s="199">
        <f>ROUND(N(data!C192),0)</f>
        <v>84395</v>
      </c>
      <c r="M2" s="199">
        <f>ROUND(N(data!C195),0)</f>
        <v>0</v>
      </c>
      <c r="N2" s="199">
        <f>ROUND(N(data!C196),0)</f>
        <v>0</v>
      </c>
      <c r="O2" s="199">
        <f>ROUND(N(data!C199),0)</f>
        <v>27520</v>
      </c>
      <c r="P2" s="199">
        <f>ROUND(N(data!C200),0)</f>
        <v>237350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17148509</v>
      </c>
      <c r="AJ2" s="199">
        <f>ROUND(N(data!C216),0)</f>
        <v>124252</v>
      </c>
      <c r="AK2" s="199">
        <f>ROUND(N(data!D216),0)</f>
        <v>485468</v>
      </c>
      <c r="AL2" s="199">
        <f>ROUND(N(data!B217),0)</f>
        <v>6100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0</v>
      </c>
      <c r="BB2" s="199">
        <f>ROUND(N(data!C226),0)</f>
        <v>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8028075</v>
      </c>
      <c r="BK2" s="199">
        <f>ROUND(N(data!C229),0)</f>
        <v>9086</v>
      </c>
      <c r="BL2" s="199">
        <f>ROUND(N(data!D229),0)</f>
        <v>419165</v>
      </c>
      <c r="BM2" s="199">
        <f>ROUND(N(data!B230),0)</f>
        <v>6100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0</v>
      </c>
      <c r="BW2" s="199">
        <f>ROUND(N(data!C240),0)</f>
        <v>0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0</v>
      </c>
      <c r="CB2" s="199">
        <f>ROUND(N(data!C247),0)</f>
        <v>4759</v>
      </c>
      <c r="CC2" s="199">
        <f>ROUND(N(data!C249),0)</f>
        <v>704316</v>
      </c>
      <c r="CD2" s="199">
        <f>ROUND(N(data!C250),0)</f>
        <v>1550679</v>
      </c>
      <c r="CE2" s="199">
        <f>ROUND(N(data!C254)+N(data!C255),0)</f>
        <v>0</v>
      </c>
      <c r="CF2" s="199">
        <f>ROUND(N(data!D237),0)</f>
        <v>1449685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1169</v>
      </c>
      <c r="B1" s="12" t="s">
        <v>1170</v>
      </c>
      <c r="C1" s="12" t="s">
        <v>1171</v>
      </c>
      <c r="D1" s="10" t="s">
        <v>1172</v>
      </c>
      <c r="E1" s="10" t="s">
        <v>1173</v>
      </c>
      <c r="F1" s="10" t="s">
        <v>1174</v>
      </c>
      <c r="G1" s="10" t="s">
        <v>1175</v>
      </c>
      <c r="H1" s="10" t="s">
        <v>1176</v>
      </c>
      <c r="I1" s="10" t="s">
        <v>1177</v>
      </c>
      <c r="J1" s="10" t="s">
        <v>1178</v>
      </c>
      <c r="K1" s="10" t="s">
        <v>1179</v>
      </c>
      <c r="L1" s="10" t="s">
        <v>1180</v>
      </c>
      <c r="M1" s="10" t="s">
        <v>1181</v>
      </c>
      <c r="N1" s="10" t="s">
        <v>1182</v>
      </c>
      <c r="O1" s="10" t="s">
        <v>1183</v>
      </c>
      <c r="P1" s="10" t="s">
        <v>1184</v>
      </c>
      <c r="Q1" s="10" t="s">
        <v>1185</v>
      </c>
      <c r="R1" s="10" t="s">
        <v>1186</v>
      </c>
      <c r="S1" s="10" t="s">
        <v>1187</v>
      </c>
      <c r="T1" s="10" t="s">
        <v>1188</v>
      </c>
      <c r="U1" s="10" t="s">
        <v>1189</v>
      </c>
      <c r="V1" s="10" t="s">
        <v>1190</v>
      </c>
      <c r="W1" s="10" t="s">
        <v>1191</v>
      </c>
      <c r="X1" s="10" t="s">
        <v>1192</v>
      </c>
      <c r="Y1" s="10" t="s">
        <v>1193</v>
      </c>
      <c r="Z1" s="10" t="s">
        <v>1194</v>
      </c>
      <c r="AA1" s="10" t="s">
        <v>1195</v>
      </c>
      <c r="AB1" s="10" t="s">
        <v>1196</v>
      </c>
      <c r="AC1" s="10" t="s">
        <v>1197</v>
      </c>
      <c r="AD1" s="10" t="s">
        <v>1198</v>
      </c>
      <c r="AE1" s="10" t="s">
        <v>1199</v>
      </c>
      <c r="AF1" s="10" t="s">
        <v>1200</v>
      </c>
      <c r="AG1" s="10" t="s">
        <v>1201</v>
      </c>
      <c r="AH1" s="10" t="s">
        <v>1202</v>
      </c>
      <c r="AI1" s="10" t="s">
        <v>1203</v>
      </c>
      <c r="AJ1" s="10" t="s">
        <v>1204</v>
      </c>
      <c r="AK1" s="10" t="s">
        <v>1205</v>
      </c>
      <c r="AL1" s="10" t="s">
        <v>1206</v>
      </c>
      <c r="AM1" s="10" t="s">
        <v>1207</v>
      </c>
      <c r="AN1" s="10" t="s">
        <v>1208</v>
      </c>
      <c r="AO1" s="10" t="s">
        <v>1209</v>
      </c>
      <c r="AP1" s="10" t="s">
        <v>1210</v>
      </c>
      <c r="AQ1" s="10" t="s">
        <v>1211</v>
      </c>
      <c r="AR1" s="10" t="s">
        <v>1212</v>
      </c>
      <c r="AS1" s="10" t="s">
        <v>1213</v>
      </c>
      <c r="AT1" s="10" t="s">
        <v>1214</v>
      </c>
      <c r="AU1" s="10" t="s">
        <v>1215</v>
      </c>
      <c r="AV1" s="10" t="s">
        <v>1216</v>
      </c>
      <c r="AW1" s="10" t="s">
        <v>1217</v>
      </c>
      <c r="AX1" s="10" t="s">
        <v>1218</v>
      </c>
      <c r="AY1" s="10" t="s">
        <v>1219</v>
      </c>
      <c r="AZ1" s="10" t="s">
        <v>1220</v>
      </c>
      <c r="BA1" s="10" t="s">
        <v>1221</v>
      </c>
      <c r="BB1" s="10" t="s">
        <v>1222</v>
      </c>
      <c r="BC1" s="10" t="s">
        <v>1223</v>
      </c>
      <c r="BD1" s="10" t="s">
        <v>1224</v>
      </c>
      <c r="BE1" s="10" t="s">
        <v>1225</v>
      </c>
      <c r="BF1" s="10" t="s">
        <v>1226</v>
      </c>
      <c r="BG1" s="10" t="s">
        <v>1227</v>
      </c>
      <c r="BH1" s="10" t="s">
        <v>1228</v>
      </c>
      <c r="BI1" s="10" t="s">
        <v>1229</v>
      </c>
      <c r="BJ1" s="10" t="s">
        <v>1230</v>
      </c>
      <c r="BK1" s="10" t="s">
        <v>1231</v>
      </c>
      <c r="BL1" s="10" t="s">
        <v>1232</v>
      </c>
      <c r="BM1" s="10" t="s">
        <v>1233</v>
      </c>
      <c r="BN1" s="10" t="s">
        <v>1234</v>
      </c>
      <c r="BO1" s="10" t="s">
        <v>1235</v>
      </c>
      <c r="BP1" s="10" t="s">
        <v>1236</v>
      </c>
      <c r="BQ1" s="10" t="s">
        <v>1237</v>
      </c>
      <c r="BR1" s="10" t="s">
        <v>1238</v>
      </c>
      <c r="BS1" s="10" t="s">
        <v>1239</v>
      </c>
    </row>
    <row r="2" spans="1:87" s="169" customFormat="1" ht="12.6" customHeight="1" x14ac:dyDescent="0.25">
      <c r="A2" s="12" t="str">
        <f>RIGHT(data!C97,3)</f>
        <v>020</v>
      </c>
      <c r="B2" s="12" t="str">
        <f>RIGHT(data!C96,4)</f>
        <v>2024</v>
      </c>
      <c r="C2" s="12" t="s">
        <v>1168</v>
      </c>
      <c r="D2" s="198">
        <f>ROUND(N(data!C127),0)</f>
        <v>1420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2964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18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50</v>
      </c>
      <c r="X2" s="198">
        <f>ROUND(N(data!C145),0)</f>
        <v>0</v>
      </c>
      <c r="Y2" s="198">
        <f>ROUND(N(data!B154),0)</f>
        <v>747</v>
      </c>
      <c r="Z2" s="198">
        <f>ROUND(N(data!B155),0)</f>
        <v>1726</v>
      </c>
      <c r="AA2" s="198">
        <f>ROUND(N(data!B156),0)</f>
        <v>236</v>
      </c>
      <c r="AB2" s="198">
        <f>ROUND(N(data!B157),0)</f>
        <v>4927068</v>
      </c>
      <c r="AC2" s="198">
        <f>ROUND(N(data!B158),0)</f>
        <v>46980168</v>
      </c>
      <c r="AD2" s="198">
        <f>ROUND(N(data!C154),0)</f>
        <v>0</v>
      </c>
      <c r="AE2" s="198">
        <f>ROUND(N(data!C155),0)</f>
        <v>0</v>
      </c>
      <c r="AF2" s="198">
        <f>ROUND(N(data!C156),0)</f>
        <v>0</v>
      </c>
      <c r="AG2" s="198">
        <f>ROUND(N(data!C157),0)</f>
        <v>0</v>
      </c>
      <c r="AH2" s="198">
        <f>ROUND(N(data!C158),0)</f>
        <v>0</v>
      </c>
      <c r="AI2" s="198">
        <f>ROUND(N(data!D154),0)</f>
        <v>673</v>
      </c>
      <c r="AJ2" s="198">
        <f>ROUND(N(data!D155),0)</f>
        <v>1237</v>
      </c>
      <c r="AK2" s="198">
        <f>ROUND(N(data!D156),0)</f>
        <v>204</v>
      </c>
      <c r="AL2" s="198">
        <f>ROUND(N(data!D157),0)</f>
        <v>4699665</v>
      </c>
      <c r="AM2" s="198">
        <f>ROUND(N(data!D158),0)</f>
        <v>44811852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D3" sqref="D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1240</v>
      </c>
      <c r="B1" s="12" t="s">
        <v>1241</v>
      </c>
      <c r="C1" s="12" t="s">
        <v>1242</v>
      </c>
      <c r="D1" s="10" t="s">
        <v>1243</v>
      </c>
      <c r="E1" s="10" t="s">
        <v>1244</v>
      </c>
      <c r="F1" s="10" t="s">
        <v>1245</v>
      </c>
      <c r="G1" s="10" t="s">
        <v>1246</v>
      </c>
      <c r="H1" s="10" t="s">
        <v>1247</v>
      </c>
      <c r="I1" s="10" t="s">
        <v>1248</v>
      </c>
      <c r="J1" s="10" t="s">
        <v>1249</v>
      </c>
      <c r="K1" s="10" t="s">
        <v>1250</v>
      </c>
      <c r="L1" s="10" t="s">
        <v>1251</v>
      </c>
      <c r="M1" s="10" t="s">
        <v>1252</v>
      </c>
      <c r="N1" s="10" t="s">
        <v>1253</v>
      </c>
      <c r="O1" s="10" t="s">
        <v>1254</v>
      </c>
      <c r="P1" s="10" t="s">
        <v>1255</v>
      </c>
      <c r="Q1" s="10" t="s">
        <v>1256</v>
      </c>
      <c r="R1" s="10" t="s">
        <v>1257</v>
      </c>
      <c r="S1" s="10" t="s">
        <v>1258</v>
      </c>
      <c r="T1" s="10" t="s">
        <v>1259</v>
      </c>
      <c r="U1" s="10" t="s">
        <v>1260</v>
      </c>
      <c r="V1" s="10" t="s">
        <v>1261</v>
      </c>
      <c r="W1" s="10" t="s">
        <v>1262</v>
      </c>
      <c r="X1" s="10" t="s">
        <v>1263</v>
      </c>
      <c r="Y1" s="10" t="s">
        <v>1264</v>
      </c>
      <c r="Z1" s="10" t="s">
        <v>1265</v>
      </c>
      <c r="AA1" s="10" t="s">
        <v>1266</v>
      </c>
      <c r="AB1" s="10" t="s">
        <v>1267</v>
      </c>
      <c r="AC1" s="10" t="s">
        <v>1268</v>
      </c>
      <c r="AD1" s="10" t="s">
        <v>1269</v>
      </c>
      <c r="AE1" s="10" t="s">
        <v>1270</v>
      </c>
      <c r="AF1" s="10" t="s">
        <v>1271</v>
      </c>
      <c r="AG1" s="10" t="s">
        <v>1272</v>
      </c>
      <c r="AH1" s="10" t="s">
        <v>1273</v>
      </c>
      <c r="AI1" s="10" t="s">
        <v>1274</v>
      </c>
      <c r="AJ1" s="10" t="s">
        <v>1275</v>
      </c>
      <c r="AK1" s="10" t="s">
        <v>1276</v>
      </c>
      <c r="AL1" s="10" t="s">
        <v>1277</v>
      </c>
      <c r="AM1" s="10" t="s">
        <v>1278</v>
      </c>
      <c r="AN1" s="10" t="s">
        <v>1279</v>
      </c>
      <c r="AO1" s="10" t="s">
        <v>1280</v>
      </c>
      <c r="AP1" s="10" t="s">
        <v>1281</v>
      </c>
      <c r="AQ1" s="10" t="s">
        <v>1282</v>
      </c>
      <c r="AR1" s="10" t="s">
        <v>1283</v>
      </c>
      <c r="AS1" s="10" t="s">
        <v>1284</v>
      </c>
      <c r="AT1" s="10" t="s">
        <v>1285</v>
      </c>
      <c r="AU1" s="10" t="s">
        <v>1286</v>
      </c>
      <c r="AV1" s="10" t="s">
        <v>1287</v>
      </c>
      <c r="AW1" s="10" t="s">
        <v>1288</v>
      </c>
      <c r="AX1" s="10" t="s">
        <v>1289</v>
      </c>
      <c r="AY1" s="10" t="s">
        <v>1290</v>
      </c>
      <c r="AZ1" s="10" t="s">
        <v>1291</v>
      </c>
      <c r="BA1" s="10" t="s">
        <v>1292</v>
      </c>
      <c r="BB1" s="10" t="s">
        <v>1293</v>
      </c>
      <c r="BC1" s="10" t="s">
        <v>1294</v>
      </c>
      <c r="BD1" s="10" t="s">
        <v>1295</v>
      </c>
      <c r="BE1" s="10" t="s">
        <v>1296</v>
      </c>
      <c r="BF1" s="10" t="s">
        <v>1297</v>
      </c>
      <c r="BG1" s="10" t="s">
        <v>1298</v>
      </c>
      <c r="BH1" s="10" t="s">
        <v>1299</v>
      </c>
      <c r="BI1" s="10" t="s">
        <v>1300</v>
      </c>
      <c r="BJ1" s="10" t="s">
        <v>1301</v>
      </c>
      <c r="BK1" s="10" t="s">
        <v>1302</v>
      </c>
      <c r="BL1" s="10" t="s">
        <v>1303</v>
      </c>
      <c r="BM1" s="10" t="s">
        <v>1304</v>
      </c>
      <c r="BN1" s="10" t="s">
        <v>1305</v>
      </c>
      <c r="BO1" s="10" t="s">
        <v>1306</v>
      </c>
      <c r="BP1" s="10" t="s">
        <v>1307</v>
      </c>
      <c r="BQ1" s="10" t="s">
        <v>1308</v>
      </c>
      <c r="BR1" s="10" t="s">
        <v>1309</v>
      </c>
      <c r="BS1" s="10" t="s">
        <v>1310</v>
      </c>
      <c r="BT1" s="10" t="s">
        <v>1311</v>
      </c>
      <c r="BU1" s="10" t="s">
        <v>1312</v>
      </c>
      <c r="BV1" s="10" t="s">
        <v>1313</v>
      </c>
      <c r="BW1" s="10" t="s">
        <v>1314</v>
      </c>
      <c r="BX1" s="10" t="s">
        <v>1315</v>
      </c>
      <c r="BY1" s="10" t="s">
        <v>1316</v>
      </c>
      <c r="BZ1" s="10" t="s">
        <v>1317</v>
      </c>
      <c r="CA1" s="10" t="s">
        <v>1318</v>
      </c>
      <c r="CB1" s="10" t="s">
        <v>1319</v>
      </c>
      <c r="CC1" s="10" t="s">
        <v>1320</v>
      </c>
      <c r="CD1" s="10" t="s">
        <v>1321</v>
      </c>
      <c r="CE1" s="10" t="s">
        <v>1322</v>
      </c>
      <c r="CF1" s="10" t="s">
        <v>1323</v>
      </c>
      <c r="CG1" s="10" t="s">
        <v>1324</v>
      </c>
      <c r="CH1" s="10" t="s">
        <v>1325</v>
      </c>
      <c r="CI1" s="10" t="s">
        <v>1326</v>
      </c>
      <c r="CJ1" s="10" t="s">
        <v>1327</v>
      </c>
      <c r="CK1" s="10" t="s">
        <v>1328</v>
      </c>
      <c r="CL1" s="10" t="s">
        <v>1329</v>
      </c>
      <c r="CM1" s="10" t="s">
        <v>1330</v>
      </c>
      <c r="CN1" s="10" t="s">
        <v>1331</v>
      </c>
      <c r="CO1" s="10" t="s">
        <v>1332</v>
      </c>
      <c r="CP1" s="10" t="s">
        <v>1333</v>
      </c>
      <c r="CQ1" s="197" t="s">
        <v>1334</v>
      </c>
      <c r="CR1" s="197" t="s">
        <v>1335</v>
      </c>
      <c r="CS1" s="197" t="s">
        <v>1336</v>
      </c>
      <c r="CT1" s="197" t="s">
        <v>1337</v>
      </c>
      <c r="CU1" s="197" t="s">
        <v>1338</v>
      </c>
      <c r="CV1" s="197" t="s">
        <v>1339</v>
      </c>
      <c r="CW1" s="197" t="s">
        <v>1340</v>
      </c>
      <c r="CX1" s="197" t="s">
        <v>1341</v>
      </c>
      <c r="CY1" s="197" t="s">
        <v>1342</v>
      </c>
      <c r="CZ1" s="197" t="s">
        <v>1343</v>
      </c>
      <c r="DA1" s="197" t="s">
        <v>1344</v>
      </c>
      <c r="DB1" s="197" t="s">
        <v>1345</v>
      </c>
      <c r="DC1" s="197" t="s">
        <v>1346</v>
      </c>
      <c r="DD1" s="197" t="s">
        <v>1347</v>
      </c>
      <c r="DE1" s="10" t="s">
        <v>1348</v>
      </c>
      <c r="DF1" s="10" t="s">
        <v>1349</v>
      </c>
      <c r="DG1" s="10" t="s">
        <v>1350</v>
      </c>
      <c r="DH1" s="10" t="s">
        <v>1351</v>
      </c>
    </row>
    <row r="2" spans="1:112" s="169" customFormat="1" ht="12.6" customHeight="1" x14ac:dyDescent="0.25">
      <c r="A2" s="199" t="str">
        <f>RIGHT(data!C97,3)</f>
        <v>020</v>
      </c>
      <c r="B2" s="200" t="str">
        <f>RIGHT(data!C96,4)</f>
        <v>2024</v>
      </c>
      <c r="C2" s="12" t="s">
        <v>1168</v>
      </c>
      <c r="D2" s="198">
        <f>ROUND(N(data!C266),0)</f>
        <v>0</v>
      </c>
      <c r="E2" s="198">
        <f>ROUND(N(data!C267),0)</f>
        <v>0</v>
      </c>
      <c r="F2" s="198">
        <f>ROUND(N(data!C268),0)</f>
        <v>0</v>
      </c>
      <c r="G2" s="198">
        <f>ROUND(N(data!C269),0)</f>
        <v>0</v>
      </c>
      <c r="H2" s="198">
        <f>ROUND(N(data!C270),0)</f>
        <v>0</v>
      </c>
      <c r="I2" s="198">
        <f>ROUND(N(data!C271),0)</f>
        <v>0</v>
      </c>
      <c r="J2" s="198">
        <f>ROUND(N(data!C272),0)</f>
        <v>0</v>
      </c>
      <c r="K2" s="198">
        <f>ROUND(N(data!C273),0)</f>
        <v>0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0</v>
      </c>
      <c r="R2" s="198">
        <f>ROUND(N(data!C284),0)</f>
        <v>0</v>
      </c>
      <c r="S2" s="198">
        <f>ROUND(N(data!C285),0)</f>
        <v>0</v>
      </c>
      <c r="T2" s="198">
        <f>ROUND(N(data!C286),0)</f>
        <v>0</v>
      </c>
      <c r="U2" s="198">
        <f>ROUND(N(data!C287),0)</f>
        <v>0</v>
      </c>
      <c r="V2" s="198">
        <f>ROUND(N(data!C288),0)</f>
        <v>9169298</v>
      </c>
      <c r="W2" s="198">
        <f>ROUND(N(data!C289),0)</f>
        <v>0</v>
      </c>
      <c r="X2" s="198">
        <f>ROUND(N(data!C290),0)</f>
        <v>0</v>
      </c>
      <c r="Y2" s="198">
        <f>ROUND(N(data!C291),0)</f>
        <v>0</v>
      </c>
      <c r="Z2" s="198">
        <f>ROUND(N(data!C292),0)</f>
        <v>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0</v>
      </c>
      <c r="AK2" s="198">
        <f>ROUND(N(data!C316),0)</f>
        <v>0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9169298</v>
      </c>
      <c r="BJ2" s="198">
        <f>ROUND(N(data!C349),0)</f>
        <v>0</v>
      </c>
      <c r="BK2" s="198">
        <f>ROUND(N(data!CE60),2)</f>
        <v>224.23</v>
      </c>
      <c r="BL2" s="198">
        <f>ROUND(N(data!C358),0)</f>
        <v>11115921</v>
      </c>
      <c r="BM2" s="198">
        <f>ROUND(N(data!C359),0)</f>
        <v>105991597</v>
      </c>
      <c r="BN2" s="198">
        <f>ROUND(N(data!C363),0)</f>
        <v>0</v>
      </c>
      <c r="BO2" s="198">
        <f>ROUND(N(data!C364),0)</f>
        <v>2254995</v>
      </c>
      <c r="BP2" s="198">
        <f>ROUND(N(data!C365),0)</f>
        <v>0</v>
      </c>
      <c r="BQ2" s="198">
        <f>ROUND(N(data!D381),0)</f>
        <v>0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0</v>
      </c>
      <c r="CC2" s="198">
        <f>ROUND(N(data!C382),0)</f>
        <v>0</v>
      </c>
      <c r="CD2" s="198">
        <f>ROUND(N(data!C389),0)</f>
        <v>25021901</v>
      </c>
      <c r="CE2" s="198">
        <f>ROUND(N(data!C390),0)</f>
        <v>10184922</v>
      </c>
      <c r="CF2" s="198">
        <f>ROUND(N(data!C391),0)</f>
        <v>1017526</v>
      </c>
      <c r="CG2" s="198">
        <f>ROUND(N(data!C392),0)</f>
        <v>26838048</v>
      </c>
      <c r="CH2" s="198">
        <f>ROUND(N(data!C393),0)</f>
        <v>0</v>
      </c>
      <c r="CI2" s="198">
        <f>ROUND(N(data!C394),0)</f>
        <v>53218</v>
      </c>
      <c r="CJ2" s="198">
        <f>ROUND(N(data!C395),0)</f>
        <v>1764606</v>
      </c>
      <c r="CK2" s="198">
        <f>ROUND(N(data!C396),0)</f>
        <v>84395</v>
      </c>
      <c r="CL2" s="198">
        <f>ROUND(N(data!C397),0)</f>
        <v>0</v>
      </c>
      <c r="CM2" s="198">
        <f>ROUND(N(data!C398),0)</f>
        <v>264870</v>
      </c>
      <c r="CN2" s="198">
        <f>ROUND(N(data!C399),0)</f>
        <v>0</v>
      </c>
      <c r="CO2" s="198">
        <f>ROUND(N(data!C362),0)</f>
        <v>1449685</v>
      </c>
      <c r="CP2" s="198">
        <f>ROUND(N(data!D415),0)</f>
        <v>9454979</v>
      </c>
      <c r="CQ2" s="52">
        <f>ROUND(N(data!C401),0)</f>
        <v>0</v>
      </c>
      <c r="CR2" s="52">
        <f>ROUND(N(data!C402),0)</f>
        <v>8518497</v>
      </c>
      <c r="CS2" s="52">
        <f>ROUND(N(data!C403),0)</f>
        <v>66090</v>
      </c>
      <c r="CT2" s="52">
        <f>ROUND(N(data!C404),0)</f>
        <v>0</v>
      </c>
      <c r="CU2" s="52">
        <f>ROUND(N(data!C405),0)</f>
        <v>266463</v>
      </c>
      <c r="CV2" s="52">
        <f>ROUND(N(data!C406),0)</f>
        <v>238406</v>
      </c>
      <c r="CW2" s="52">
        <f>ROUND(N(data!C407),0)</f>
        <v>0</v>
      </c>
      <c r="CX2" s="52">
        <f>ROUND(N(data!C408),0)</f>
        <v>143223</v>
      </c>
      <c r="CY2" s="52">
        <f>ROUND(N(data!C409),0)</f>
        <v>0</v>
      </c>
      <c r="CZ2" s="52">
        <f>ROUND(N(data!C410),0)</f>
        <v>0</v>
      </c>
      <c r="DA2" s="52">
        <f>ROUND(N(data!C411),0)</f>
        <v>383</v>
      </c>
      <c r="DB2" s="52">
        <f>ROUND(N(data!C412),0)</f>
        <v>0</v>
      </c>
      <c r="DC2" s="52">
        <f>ROUND(N(data!C413),0)</f>
        <v>0</v>
      </c>
      <c r="DD2" s="52">
        <f>ROUND(N(data!C414),0)</f>
        <v>221916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uq7eNex6xpzpKsVMY9dW/mPSSbXfYKW1qGKySvD3fzOvrocBio5I0cf2xi19xFUQva9y+gCDv6/d/tG4evg32Q==" saltValue="74NaRPlkU3FBJf9mT6b5Y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1352</v>
      </c>
      <c r="B1" s="12" t="s">
        <v>1353</v>
      </c>
      <c r="C1" s="10" t="s">
        <v>1354</v>
      </c>
      <c r="D1" s="12" t="s">
        <v>1355</v>
      </c>
      <c r="E1" s="10" t="s">
        <v>1356</v>
      </c>
      <c r="F1" s="10" t="s">
        <v>1357</v>
      </c>
      <c r="G1" s="10" t="s">
        <v>1358</v>
      </c>
      <c r="H1" s="10" t="s">
        <v>1359</v>
      </c>
      <c r="I1" s="10" t="s">
        <v>1360</v>
      </c>
      <c r="J1" s="10" t="s">
        <v>1361</v>
      </c>
      <c r="K1" s="10" t="s">
        <v>1362</v>
      </c>
      <c r="L1" s="10" t="s">
        <v>1363</v>
      </c>
      <c r="M1" s="10" t="s">
        <v>1364</v>
      </c>
      <c r="N1" s="10" t="s">
        <v>1365</v>
      </c>
      <c r="O1" s="10" t="s">
        <v>1366</v>
      </c>
      <c r="P1" s="10" t="s">
        <v>1334</v>
      </c>
      <c r="Q1" s="10" t="s">
        <v>1335</v>
      </c>
      <c r="R1" s="10" t="s">
        <v>1336</v>
      </c>
      <c r="S1" s="10" t="s">
        <v>1337</v>
      </c>
      <c r="T1" s="10" t="s">
        <v>1338</v>
      </c>
      <c r="U1" s="10" t="s">
        <v>1339</v>
      </c>
      <c r="V1" s="10" t="s">
        <v>1340</v>
      </c>
      <c r="W1" s="10" t="s">
        <v>1341</v>
      </c>
      <c r="X1" s="10" t="s">
        <v>1342</v>
      </c>
      <c r="Y1" s="10" t="s">
        <v>1343</v>
      </c>
      <c r="Z1" s="10" t="s">
        <v>1344</v>
      </c>
      <c r="AA1" s="10" t="s">
        <v>1345</v>
      </c>
      <c r="AB1" s="10" t="s">
        <v>1346</v>
      </c>
      <c r="AC1" s="10" t="s">
        <v>1347</v>
      </c>
      <c r="AD1" s="10" t="s">
        <v>1367</v>
      </c>
      <c r="AE1" s="10" t="s">
        <v>1368</v>
      </c>
      <c r="AF1" s="10" t="s">
        <v>1369</v>
      </c>
      <c r="AG1" s="10" t="s">
        <v>1370</v>
      </c>
      <c r="AH1" s="10" t="s">
        <v>1371</v>
      </c>
      <c r="AI1" s="10" t="s">
        <v>1372</v>
      </c>
      <c r="AJ1" s="10" t="s">
        <v>1373</v>
      </c>
      <c r="AK1" s="10" t="s">
        <v>1374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020</v>
      </c>
      <c r="B2" s="200" t="str">
        <f>RIGHT(data!$C$96,4)</f>
        <v>2024</v>
      </c>
      <c r="C2" s="12" t="str">
        <f>data!C$55</f>
        <v>6010</v>
      </c>
      <c r="D2" s="12" t="s">
        <v>1168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726712</v>
      </c>
      <c r="P2" s="198">
        <f>ROUND(N(data!C70), 0)</f>
        <v>0</v>
      </c>
      <c r="Q2" s="198">
        <f>ROUND(N(data!C71), 0)</f>
        <v>644412</v>
      </c>
      <c r="R2" s="198">
        <f>ROUND(N(data!C72), 0)</f>
        <v>7</v>
      </c>
      <c r="S2" s="198">
        <f>ROUND(N(data!C73), 0)</f>
        <v>0</v>
      </c>
      <c r="T2" s="198">
        <f>ROUND(N(data!C74), 0)</f>
        <v>25229</v>
      </c>
      <c r="U2" s="198">
        <f>ROUND(N(data!C75), 0)</f>
        <v>681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56383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020</v>
      </c>
      <c r="B3" s="200" t="str">
        <f>RIGHT(data!$C$96,4)</f>
        <v>2024</v>
      </c>
      <c r="C3" s="12" t="str">
        <f>data!D$55</f>
        <v>6030</v>
      </c>
      <c r="D3" s="12" t="s">
        <v>1168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020</v>
      </c>
      <c r="B4" s="200" t="str">
        <f>RIGHT(data!$C$96,4)</f>
        <v>2024</v>
      </c>
      <c r="C4" s="12" t="str">
        <f>data!E$55</f>
        <v>6070</v>
      </c>
      <c r="D4" s="12" t="s">
        <v>1168</v>
      </c>
      <c r="E4" s="198">
        <f>ROUND(N(data!E59), 0)</f>
        <v>3162</v>
      </c>
      <c r="F4" s="271">
        <f>ROUND(N(data!E60), 2)</f>
        <v>29.64</v>
      </c>
      <c r="G4" s="198">
        <f>ROUND(N(data!E61), 0)</f>
        <v>3456356</v>
      </c>
      <c r="H4" s="198">
        <f>ROUND(N(data!E62), 0)</f>
        <v>1418322</v>
      </c>
      <c r="I4" s="198">
        <f>ROUND(N(data!E63), 0)</f>
        <v>0</v>
      </c>
      <c r="J4" s="198">
        <f>ROUND(N(data!E64), 0)</f>
        <v>180891</v>
      </c>
      <c r="K4" s="198">
        <f>ROUND(N(data!E65), 0)</f>
        <v>0</v>
      </c>
      <c r="L4" s="198">
        <f>ROUND(N(data!E66), 0)</f>
        <v>886</v>
      </c>
      <c r="M4" s="198">
        <f>ROUND(N(data!E67), 0)</f>
        <v>44253</v>
      </c>
      <c r="N4" s="198">
        <f>ROUND(N(data!E68), 0)</f>
        <v>684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601179</v>
      </c>
      <c r="AF4" s="198">
        <f>ROUND(N(data!E87), 0)</f>
        <v>57064</v>
      </c>
      <c r="AG4" s="198">
        <f>ROUND(N(data!E90), 0)</f>
        <v>6481</v>
      </c>
      <c r="AH4" s="198">
        <f>ROUND(N(data!E91), 0)</f>
        <v>8970</v>
      </c>
      <c r="AI4" s="198">
        <f>ROUND(N(data!E92), 0)</f>
        <v>0</v>
      </c>
      <c r="AJ4" s="198">
        <f>ROUND(N(data!E93), 0)</f>
        <v>36650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020</v>
      </c>
      <c r="B5" s="200" t="str">
        <f>RIGHT(data!$C$96,4)</f>
        <v>2024</v>
      </c>
      <c r="C5" s="12" t="str">
        <f>data!F$55</f>
        <v>6100</v>
      </c>
      <c r="D5" s="12" t="s">
        <v>1168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020</v>
      </c>
      <c r="B6" s="200" t="str">
        <f>RIGHT(data!$C$96,4)</f>
        <v>2024</v>
      </c>
      <c r="C6" s="12" t="str">
        <f>data!G$55</f>
        <v>6120</v>
      </c>
      <c r="D6" s="12" t="s">
        <v>1168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020</v>
      </c>
      <c r="B7" s="200" t="str">
        <f>RIGHT(data!$C$96,4)</f>
        <v>2024</v>
      </c>
      <c r="C7" s="12" t="str">
        <f>data!H$55</f>
        <v>6140</v>
      </c>
      <c r="D7" s="12" t="s">
        <v>1168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020</v>
      </c>
      <c r="B8" s="200" t="str">
        <f>RIGHT(data!$C$96,4)</f>
        <v>2024</v>
      </c>
      <c r="C8" s="12" t="str">
        <f>data!I$55</f>
        <v>6150</v>
      </c>
      <c r="D8" s="12" t="s">
        <v>1168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020</v>
      </c>
      <c r="B9" s="200" t="str">
        <f>RIGHT(data!$C$96,4)</f>
        <v>2024</v>
      </c>
      <c r="C9" s="12" t="str">
        <f>data!J$55</f>
        <v>6170</v>
      </c>
      <c r="D9" s="12" t="s">
        <v>1168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020</v>
      </c>
      <c r="B10" s="200" t="str">
        <f>RIGHT(data!$C$96,4)</f>
        <v>2024</v>
      </c>
      <c r="C10" s="12" t="str">
        <f>data!K$55</f>
        <v>6200</v>
      </c>
      <c r="D10" s="12" t="s">
        <v>1168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020</v>
      </c>
      <c r="B11" s="200" t="str">
        <f>RIGHT(data!$C$96,4)</f>
        <v>2024</v>
      </c>
      <c r="C11" s="12" t="str">
        <f>data!L$55</f>
        <v>6210</v>
      </c>
      <c r="D11" s="12" t="s">
        <v>1168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020</v>
      </c>
      <c r="B12" s="200" t="str">
        <f>RIGHT(data!$C$96,4)</f>
        <v>2024</v>
      </c>
      <c r="C12" s="12" t="str">
        <f>data!M$55</f>
        <v>6330</v>
      </c>
      <c r="D12" s="12" t="s">
        <v>1168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020</v>
      </c>
      <c r="B13" s="200" t="str">
        <f>RIGHT(data!$C$96,4)</f>
        <v>2024</v>
      </c>
      <c r="C13" s="12" t="str">
        <f>data!N$55</f>
        <v>6400</v>
      </c>
      <c r="D13" s="12" t="s">
        <v>1168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020</v>
      </c>
      <c r="B14" s="200" t="str">
        <f>RIGHT(data!$C$96,4)</f>
        <v>2024</v>
      </c>
      <c r="C14" s="12" t="str">
        <f>data!O$55</f>
        <v>7010</v>
      </c>
      <c r="D14" s="12" t="s">
        <v>1168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020</v>
      </c>
      <c r="B15" s="200" t="str">
        <f>RIGHT(data!$C$96,4)</f>
        <v>2024</v>
      </c>
      <c r="C15" s="12" t="str">
        <f>data!P$55</f>
        <v>7020</v>
      </c>
      <c r="D15" s="12" t="s">
        <v>1168</v>
      </c>
      <c r="E15" s="198">
        <f>ROUND(N(data!P59), 0)</f>
        <v>746342</v>
      </c>
      <c r="F15" s="271">
        <f>ROUND(N(data!P60), 2)</f>
        <v>38.76</v>
      </c>
      <c r="G15" s="198">
        <f>ROUND(N(data!P61), 0)</f>
        <v>3739967</v>
      </c>
      <c r="H15" s="198">
        <f>ROUND(N(data!P62), 0)</f>
        <v>1530712</v>
      </c>
      <c r="I15" s="198">
        <f>ROUND(N(data!P63), 0)</f>
        <v>17641</v>
      </c>
      <c r="J15" s="198">
        <f>ROUND(N(data!P64), 0)</f>
        <v>16268331</v>
      </c>
      <c r="K15" s="198">
        <f>ROUND(N(data!P65), 0)</f>
        <v>0</v>
      </c>
      <c r="L15" s="198">
        <f>ROUND(N(data!P66), 0)</f>
        <v>8525</v>
      </c>
      <c r="M15" s="198">
        <f>ROUND(N(data!P67), 0)</f>
        <v>997355</v>
      </c>
      <c r="N15" s="198">
        <f>ROUND(N(data!P68), 0)</f>
        <v>81574</v>
      </c>
      <c r="O15" s="198">
        <f>ROUND(N(data!P69), 0)</f>
        <v>2275564</v>
      </c>
      <c r="P15" s="198">
        <f>ROUND(N(data!P70), 0)</f>
        <v>0</v>
      </c>
      <c r="Q15" s="198">
        <f>ROUND(N(data!P71), 0)</f>
        <v>1941697</v>
      </c>
      <c r="R15" s="198">
        <f>ROUND(N(data!P72), 0)</f>
        <v>0</v>
      </c>
      <c r="S15" s="198">
        <f>ROUND(N(data!P73), 0)</f>
        <v>0</v>
      </c>
      <c r="T15" s="198">
        <f>ROUND(N(data!P74), 0)</f>
        <v>118607</v>
      </c>
      <c r="U15" s="198">
        <f>ROUND(N(data!P75), 0)</f>
        <v>0</v>
      </c>
      <c r="V15" s="198">
        <f>ROUND(N(data!P76), 0)</f>
        <v>0</v>
      </c>
      <c r="W15" s="198">
        <f>ROUND(N(data!P77), 0)</f>
        <v>132117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83143</v>
      </c>
      <c r="AD15" s="198">
        <f>ROUND(N(data!P84), 0)</f>
        <v>-9754</v>
      </c>
      <c r="AE15" s="198">
        <f>ROUND(N(data!P89), 0)</f>
        <v>60066556</v>
      </c>
      <c r="AF15" s="198">
        <f>ROUND(N(data!P87), 0)</f>
        <v>5701556</v>
      </c>
      <c r="AG15" s="198">
        <f>ROUND(N(data!P90), 0)</f>
        <v>43577</v>
      </c>
      <c r="AH15" s="198">
        <f>ROUND(N(data!P91), 0)</f>
        <v>0</v>
      </c>
      <c r="AI15" s="198">
        <f>ROUND(N(data!P92), 0)</f>
        <v>0</v>
      </c>
      <c r="AJ15" s="198">
        <f>ROUND(N(data!P93), 0)</f>
        <v>135693</v>
      </c>
      <c r="AK15" s="271">
        <f>ROUND(N(data!P94), 2)</f>
        <v>38.76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020</v>
      </c>
      <c r="B16" s="200" t="str">
        <f>RIGHT(data!$C$96,4)</f>
        <v>2024</v>
      </c>
      <c r="C16" s="12" t="str">
        <f>data!Q$55</f>
        <v>7030</v>
      </c>
      <c r="D16" s="12" t="s">
        <v>1168</v>
      </c>
      <c r="E16" s="198">
        <f>ROUND(N(data!Q59), 0)</f>
        <v>773074</v>
      </c>
      <c r="F16" s="271">
        <f>ROUND(N(data!Q60), 2)</f>
        <v>25.38</v>
      </c>
      <c r="G16" s="198">
        <f>ROUND(N(data!Q61), 0)</f>
        <v>2555379</v>
      </c>
      <c r="H16" s="198">
        <f>ROUND(N(data!Q62), 0)</f>
        <v>1050014</v>
      </c>
      <c r="I16" s="198">
        <f>ROUND(N(data!Q63), 0)</f>
        <v>0</v>
      </c>
      <c r="J16" s="198">
        <f>ROUND(N(data!Q64), 0)</f>
        <v>417460</v>
      </c>
      <c r="K16" s="198">
        <f>ROUND(N(data!Q65), 0)</f>
        <v>0</v>
      </c>
      <c r="L16" s="198">
        <f>ROUND(N(data!Q66), 0)</f>
        <v>0</v>
      </c>
      <c r="M16" s="198">
        <f>ROUND(N(data!Q67), 0)</f>
        <v>38713</v>
      </c>
      <c r="N16" s="198">
        <f>ROUND(N(data!Q68), 0)</f>
        <v>0</v>
      </c>
      <c r="O16" s="198">
        <f>ROUND(N(data!Q69), 0)</f>
        <v>1194345</v>
      </c>
      <c r="P16" s="198">
        <f>ROUND(N(data!Q70), 0)</f>
        <v>0</v>
      </c>
      <c r="Q16" s="198">
        <f>ROUND(N(data!Q71), 0)</f>
        <v>1169047</v>
      </c>
      <c r="R16" s="198">
        <f>ROUND(N(data!Q72), 0)</f>
        <v>0</v>
      </c>
      <c r="S16" s="198">
        <f>ROUND(N(data!Q73), 0)</f>
        <v>0</v>
      </c>
      <c r="T16" s="198">
        <f>ROUND(N(data!Q74), 0)</f>
        <v>4288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383</v>
      </c>
      <c r="AA16" s="198">
        <f>ROUND(N(data!Q81), 0)</f>
        <v>0</v>
      </c>
      <c r="AB16" s="198">
        <f>ROUND(N(data!Q82), 0)</f>
        <v>0</v>
      </c>
      <c r="AC16" s="198">
        <f>ROUND(N(data!Q83), 0)</f>
        <v>20627</v>
      </c>
      <c r="AD16" s="198">
        <f>ROUND(N(data!Q84), 0)</f>
        <v>0</v>
      </c>
      <c r="AE16" s="198">
        <f>ROUND(N(data!Q89), 0)</f>
        <v>11601590</v>
      </c>
      <c r="AF16" s="198">
        <f>ROUND(N(data!Q87), 0)</f>
        <v>1101230</v>
      </c>
      <c r="AG16" s="198">
        <f>ROUND(N(data!Q90), 0)</f>
        <v>3012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25.38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020</v>
      </c>
      <c r="B17" s="200" t="str">
        <f>RIGHT(data!$C$96,4)</f>
        <v>2024</v>
      </c>
      <c r="C17" s="12" t="str">
        <f>data!R$55</f>
        <v>7040</v>
      </c>
      <c r="D17" s="12" t="s">
        <v>1168</v>
      </c>
      <c r="E17" s="198">
        <f>ROUND(N(data!R59), 0)</f>
        <v>780767</v>
      </c>
      <c r="F17" s="271">
        <f>ROUND(N(data!R60), 2)</f>
        <v>22.48</v>
      </c>
      <c r="G17" s="198">
        <f>ROUND(N(data!R61), 0)</f>
        <v>4856927</v>
      </c>
      <c r="H17" s="198">
        <f>ROUND(N(data!R62), 0)</f>
        <v>1976345</v>
      </c>
      <c r="I17" s="198">
        <f>ROUND(N(data!R63), 0)</f>
        <v>0</v>
      </c>
      <c r="J17" s="198">
        <f>ROUND(N(data!R64), 0)</f>
        <v>582569</v>
      </c>
      <c r="K17" s="198">
        <f>ROUND(N(data!R65), 0)</f>
        <v>0</v>
      </c>
      <c r="L17" s="198">
        <f>ROUND(N(data!R66), 0)</f>
        <v>927</v>
      </c>
      <c r="M17" s="198">
        <f>ROUND(N(data!R67), 0)</f>
        <v>5690</v>
      </c>
      <c r="N17" s="198">
        <f>ROUND(N(data!R68), 0)</f>
        <v>0</v>
      </c>
      <c r="O17" s="198">
        <f>ROUND(N(data!R69), 0)</f>
        <v>54183</v>
      </c>
      <c r="P17" s="198">
        <f>ROUND(N(data!R70), 0)</f>
        <v>0</v>
      </c>
      <c r="Q17" s="198">
        <f>ROUND(N(data!R71), 0)</f>
        <v>47654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6528</v>
      </c>
      <c r="AD17" s="198">
        <f>ROUND(N(data!R84), 0)</f>
        <v>-69</v>
      </c>
      <c r="AE17" s="198">
        <f>ROUND(N(data!R89), 0)</f>
        <v>24358</v>
      </c>
      <c r="AF17" s="198">
        <f>ROUND(N(data!R87), 0)</f>
        <v>2312</v>
      </c>
      <c r="AG17" s="198">
        <f>ROUND(N(data!R90), 0)</f>
        <v>1496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22.48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020</v>
      </c>
      <c r="B18" s="200" t="str">
        <f>RIGHT(data!$C$96,4)</f>
        <v>2024</v>
      </c>
      <c r="C18" s="12" t="str">
        <f>data!S$55</f>
        <v>7050</v>
      </c>
      <c r="D18" s="12" t="s">
        <v>1168</v>
      </c>
      <c r="E18" s="198">
        <f>ROUND(N(data!S59), 0)</f>
        <v>0</v>
      </c>
      <c r="F18" s="271">
        <f>ROUND(N(data!S60), 2)</f>
        <v>17.32</v>
      </c>
      <c r="G18" s="198">
        <f>ROUND(N(data!S61), 0)</f>
        <v>996435</v>
      </c>
      <c r="H18" s="198">
        <f>ROUND(N(data!S62), 0)</f>
        <v>397134</v>
      </c>
      <c r="I18" s="198">
        <f>ROUND(N(data!S63), 0)</f>
        <v>96797</v>
      </c>
      <c r="J18" s="198">
        <f>ROUND(N(data!S64), 0)</f>
        <v>402319</v>
      </c>
      <c r="K18" s="198">
        <f>ROUND(N(data!S65), 0)</f>
        <v>0</v>
      </c>
      <c r="L18" s="198">
        <f>ROUND(N(data!S66), 0)</f>
        <v>-146</v>
      </c>
      <c r="M18" s="198">
        <f>ROUND(N(data!S67), 0)</f>
        <v>27510</v>
      </c>
      <c r="N18" s="198">
        <f>ROUND(N(data!S68), 0)</f>
        <v>0</v>
      </c>
      <c r="O18" s="198">
        <f>ROUND(N(data!S69), 0)</f>
        <v>554239</v>
      </c>
      <c r="P18" s="198">
        <f>ROUND(N(data!S70), 0)</f>
        <v>0</v>
      </c>
      <c r="Q18" s="198">
        <f>ROUND(N(data!S71), 0)</f>
        <v>544668</v>
      </c>
      <c r="R18" s="198">
        <f>ROUND(N(data!S72), 0)</f>
        <v>0</v>
      </c>
      <c r="S18" s="198">
        <f>ROUND(N(data!S73), 0)</f>
        <v>0</v>
      </c>
      <c r="T18" s="198">
        <f>ROUND(N(data!S74), 0)</f>
        <v>8003</v>
      </c>
      <c r="U18" s="198">
        <f>ROUND(N(data!S75), 0)</f>
        <v>0</v>
      </c>
      <c r="V18" s="198">
        <f>ROUND(N(data!S76), 0)</f>
        <v>0</v>
      </c>
      <c r="W18" s="198">
        <f>ROUND(N(data!S77), 0)</f>
        <v>-28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1595</v>
      </c>
      <c r="AD18" s="198">
        <f>ROUND(N(data!S84), 0)</f>
        <v>-288</v>
      </c>
      <c r="AE18" s="198">
        <f>ROUND(N(data!S89), 0)</f>
        <v>0</v>
      </c>
      <c r="AF18" s="198">
        <f>ROUND(N(data!S87), 0)</f>
        <v>0</v>
      </c>
      <c r="AG18" s="198">
        <f>ROUND(N(data!S90), 0)</f>
        <v>5302</v>
      </c>
      <c r="AH18" s="198">
        <f>ROUND(N(data!S91), 0)</f>
        <v>0</v>
      </c>
      <c r="AI18" s="198">
        <f>ROUND(N(data!S92), 0)</f>
        <v>0</v>
      </c>
      <c r="AJ18" s="198">
        <f>ROUND(N(data!S93), 0)</f>
        <v>96680</v>
      </c>
      <c r="AK18" s="271">
        <f>ROUND(N(data!S94), 2)</f>
        <v>17.32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020</v>
      </c>
      <c r="B19" s="200" t="str">
        <f>RIGHT(data!$C$96,4)</f>
        <v>2024</v>
      </c>
      <c r="C19" s="12" t="str">
        <f>data!T$55</f>
        <v>7060</v>
      </c>
      <c r="D19" s="12" t="s">
        <v>1168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020</v>
      </c>
      <c r="B20" s="200" t="str">
        <f>RIGHT(data!$C$96,4)</f>
        <v>2024</v>
      </c>
      <c r="C20" s="12" t="str">
        <f>data!U$55</f>
        <v>7070</v>
      </c>
      <c r="D20" s="12" t="s">
        <v>1168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0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10247</v>
      </c>
      <c r="AH20" s="198">
        <f>ROUND(N(data!U91), 0)</f>
        <v>0</v>
      </c>
      <c r="AI20" s="198">
        <f>ROUND(N(data!U92), 0)</f>
        <v>0</v>
      </c>
      <c r="AJ20" s="198">
        <f>ROUND(N(data!U93), 0)</f>
        <v>1337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020</v>
      </c>
      <c r="B21" s="200" t="str">
        <f>RIGHT(data!$C$96,4)</f>
        <v>2024</v>
      </c>
      <c r="C21" s="12" t="str">
        <f>data!V$55</f>
        <v>7110</v>
      </c>
      <c r="D21" s="12" t="s">
        <v>1168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020</v>
      </c>
      <c r="B22" s="200" t="str">
        <f>RIGHT(data!$C$96,4)</f>
        <v>2024</v>
      </c>
      <c r="C22" s="12" t="str">
        <f>data!W$55</f>
        <v>7120</v>
      </c>
      <c r="D22" s="12" t="s">
        <v>1168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3545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020</v>
      </c>
      <c r="B23" s="200" t="str">
        <f>RIGHT(data!$C$96,4)</f>
        <v>2024</v>
      </c>
      <c r="C23" s="12" t="str">
        <f>data!X$55</f>
        <v>7130</v>
      </c>
      <c r="D23" s="12" t="s">
        <v>1168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020</v>
      </c>
      <c r="B24" s="200" t="str">
        <f>RIGHT(data!$C$96,4)</f>
        <v>2024</v>
      </c>
      <c r="C24" s="12" t="str">
        <f>data!Y$55</f>
        <v>7140</v>
      </c>
      <c r="D24" s="12" t="s">
        <v>1168</v>
      </c>
      <c r="E24" s="198">
        <f>ROUND(N(data!Y59), 0)</f>
        <v>0</v>
      </c>
      <c r="F24" s="271">
        <f>ROUND(N(data!Y60), 2)</f>
        <v>18.39</v>
      </c>
      <c r="G24" s="198">
        <f>ROUND(N(data!Y61), 0)</f>
        <v>1694471</v>
      </c>
      <c r="H24" s="198">
        <f>ROUND(N(data!Y62), 0)</f>
        <v>689793</v>
      </c>
      <c r="I24" s="198">
        <f>ROUND(N(data!Y63), 0)</f>
        <v>13288</v>
      </c>
      <c r="J24" s="198">
        <f>ROUND(N(data!Y64), 0)</f>
        <v>919231</v>
      </c>
      <c r="K24" s="198">
        <f>ROUND(N(data!Y65), 0)</f>
        <v>0</v>
      </c>
      <c r="L24" s="198">
        <f>ROUND(N(data!Y66), 0)</f>
        <v>16184</v>
      </c>
      <c r="M24" s="198">
        <f>ROUND(N(data!Y67), 0)</f>
        <v>420842</v>
      </c>
      <c r="N24" s="198">
        <f>ROUND(N(data!Y68), 0)</f>
        <v>2136</v>
      </c>
      <c r="O24" s="198">
        <f>ROUND(N(data!Y69), 0)</f>
        <v>1618384</v>
      </c>
      <c r="P24" s="198">
        <f>ROUND(N(data!Y70), 0)</f>
        <v>0</v>
      </c>
      <c r="Q24" s="198">
        <f>ROUND(N(data!Y71), 0)</f>
        <v>1555060</v>
      </c>
      <c r="R24" s="198">
        <f>ROUND(N(data!Y72), 0)</f>
        <v>0</v>
      </c>
      <c r="S24" s="198">
        <f>ROUND(N(data!Y73), 0)</f>
        <v>0</v>
      </c>
      <c r="T24" s="198">
        <f>ROUND(N(data!Y74), 0)</f>
        <v>17976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45348</v>
      </c>
      <c r="AD24" s="198">
        <f>ROUND(N(data!Y84), 0)</f>
        <v>-4374</v>
      </c>
      <c r="AE24" s="198">
        <f>ROUND(N(data!Y89), 0)</f>
        <v>15544814</v>
      </c>
      <c r="AF24" s="198">
        <f>ROUND(N(data!Y87), 0)</f>
        <v>1475524</v>
      </c>
      <c r="AG24" s="198">
        <f>ROUND(N(data!Y90), 0)</f>
        <v>28732</v>
      </c>
      <c r="AH24" s="198">
        <f>ROUND(N(data!Y91), 0)</f>
        <v>0</v>
      </c>
      <c r="AI24" s="198">
        <f>ROUND(N(data!Y92), 0)</f>
        <v>0</v>
      </c>
      <c r="AJ24" s="198">
        <f>ROUND(N(data!Y93), 0)</f>
        <v>128185</v>
      </c>
      <c r="AK24" s="271">
        <f>ROUND(N(data!Y94), 2)</f>
        <v>18.39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020</v>
      </c>
      <c r="B25" s="200" t="str">
        <f>RIGHT(data!$C$96,4)</f>
        <v>2024</v>
      </c>
      <c r="C25" s="12" t="str">
        <f>data!Z$55</f>
        <v>7150</v>
      </c>
      <c r="D25" s="12" t="s">
        <v>1168</v>
      </c>
      <c r="E25" s="198">
        <f>ROUND(N(data!Z59), 0)</f>
        <v>0</v>
      </c>
      <c r="F25" s="271">
        <f>ROUND(N(data!Z60), 2)</f>
        <v>17.920000000000002</v>
      </c>
      <c r="G25" s="198">
        <f>ROUND(N(data!Z61), 0)</f>
        <v>2489052</v>
      </c>
      <c r="H25" s="198">
        <f>ROUND(N(data!Z62), 0)</f>
        <v>1021953</v>
      </c>
      <c r="I25" s="198">
        <f>ROUND(N(data!Z63), 0)</f>
        <v>889800</v>
      </c>
      <c r="J25" s="198">
        <f>ROUND(N(data!Z64), 0)</f>
        <v>85869</v>
      </c>
      <c r="K25" s="198">
        <f>ROUND(N(data!Z65), 0)</f>
        <v>0</v>
      </c>
      <c r="L25" s="198">
        <f>ROUND(N(data!Z66), 0)</f>
        <v>5809</v>
      </c>
      <c r="M25" s="198">
        <f>ROUND(N(data!Z67), 0)</f>
        <v>87928</v>
      </c>
      <c r="N25" s="198">
        <f>ROUND(N(data!Z68), 0)</f>
        <v>0</v>
      </c>
      <c r="O25" s="198">
        <f>ROUND(N(data!Z69), 0)</f>
        <v>54872</v>
      </c>
      <c r="P25" s="198">
        <f>ROUND(N(data!Z70), 0)</f>
        <v>0</v>
      </c>
      <c r="Q25" s="198">
        <f>ROUND(N(data!Z71), 0)</f>
        <v>0</v>
      </c>
      <c r="R25" s="198">
        <f>ROUND(N(data!Z72), 0)</f>
        <v>17316</v>
      </c>
      <c r="S25" s="198">
        <f>ROUND(N(data!Z73), 0)</f>
        <v>0</v>
      </c>
      <c r="T25" s="198">
        <f>ROUND(N(data!Z74), 0)</f>
        <v>20027</v>
      </c>
      <c r="U25" s="198">
        <f>ROUND(N(data!Z75), 0)</f>
        <v>0</v>
      </c>
      <c r="V25" s="198">
        <f>ROUND(N(data!Z76), 0)</f>
        <v>0</v>
      </c>
      <c r="W25" s="198">
        <f>ROUND(N(data!Z77), 0)</f>
        <v>11134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6395</v>
      </c>
      <c r="AD25" s="198">
        <f>ROUND(N(data!Z84), 0)</f>
        <v>0</v>
      </c>
      <c r="AE25" s="198">
        <f>ROUND(N(data!Z89), 0)</f>
        <v>18172834</v>
      </c>
      <c r="AF25" s="198">
        <f>ROUND(N(data!Z87), 0)</f>
        <v>1724977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17.920000000000002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020</v>
      </c>
      <c r="B26" s="200" t="str">
        <f>RIGHT(data!$C$96,4)</f>
        <v>2024</v>
      </c>
      <c r="C26" s="12" t="str">
        <f>data!AA$55</f>
        <v>7160</v>
      </c>
      <c r="D26" s="12" t="s">
        <v>1168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020</v>
      </c>
      <c r="B27" s="200" t="str">
        <f>RIGHT(data!$C$96,4)</f>
        <v>2024</v>
      </c>
      <c r="C27" s="12" t="str">
        <f>data!AB$55</f>
        <v>7170</v>
      </c>
      <c r="D27" s="12" t="s">
        <v>1168</v>
      </c>
      <c r="E27" s="198">
        <f>ROUND(N(data!AB59), 0)</f>
        <v>0</v>
      </c>
      <c r="F27" s="271">
        <f>ROUND(N(data!AB60), 2)</f>
        <v>-0.06</v>
      </c>
      <c r="G27" s="198">
        <f>ROUND(N(data!AB61), 0)</f>
        <v>-4472</v>
      </c>
      <c r="H27" s="198">
        <f>ROUND(N(data!AB62), 0)</f>
        <v>0</v>
      </c>
      <c r="I27" s="198">
        <f>ROUND(N(data!AB63), 0)</f>
        <v>0</v>
      </c>
      <c r="J27" s="198">
        <f>ROUND(N(data!AB64), 0)</f>
        <v>-113663</v>
      </c>
      <c r="K27" s="198">
        <f>ROUND(N(data!AB65), 0)</f>
        <v>0</v>
      </c>
      <c r="L27" s="198">
        <f>ROUND(N(data!AB66), 0)</f>
        <v>0</v>
      </c>
      <c r="M27" s="198">
        <f>ROUND(N(data!AB67), 0)</f>
        <v>0</v>
      </c>
      <c r="N27" s="198">
        <f>ROUND(N(data!AB68), 0)</f>
        <v>0</v>
      </c>
      <c r="O27" s="198">
        <f>ROUND(N(data!AB69), 0)</f>
        <v>6974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819</v>
      </c>
      <c r="U27" s="198">
        <f>ROUND(N(data!AB75), 0)</f>
        <v>6156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944753</v>
      </c>
      <c r="AF27" s="198">
        <f>ROUND(N(data!AB87), 0)</f>
        <v>89677</v>
      </c>
      <c r="AG27" s="198">
        <f>ROUND(N(data!AB90), 0)</f>
        <v>3552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020</v>
      </c>
      <c r="B28" s="200" t="str">
        <f>RIGHT(data!$C$96,4)</f>
        <v>2024</v>
      </c>
      <c r="C28" s="12" t="str">
        <f>data!AC$55</f>
        <v>7180</v>
      </c>
      <c r="D28" s="12" t="s">
        <v>1168</v>
      </c>
      <c r="E28" s="198">
        <f>ROUND(N(data!AC59), 0)</f>
        <v>0</v>
      </c>
      <c r="F28" s="271">
        <f>ROUND(N(data!AC60), 2)</f>
        <v>4.55</v>
      </c>
      <c r="G28" s="198">
        <f>ROUND(N(data!AC61), 0)</f>
        <v>575784</v>
      </c>
      <c r="H28" s="198">
        <f>ROUND(N(data!AC62), 0)</f>
        <v>235328</v>
      </c>
      <c r="I28" s="198">
        <f>ROUND(N(data!AC63), 0)</f>
        <v>0</v>
      </c>
      <c r="J28" s="198">
        <f>ROUND(N(data!AC64), 0)</f>
        <v>67742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375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375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137900</v>
      </c>
      <c r="AF28" s="198">
        <f>ROUND(N(data!AC87), 0)</f>
        <v>13090</v>
      </c>
      <c r="AG28" s="198">
        <f>ROUND(N(data!AC90), 0)</f>
        <v>2946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4.55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020</v>
      </c>
      <c r="B29" s="200" t="str">
        <f>RIGHT(data!$C$96,4)</f>
        <v>2024</v>
      </c>
      <c r="C29" s="12" t="str">
        <f>data!AD$55</f>
        <v>7190</v>
      </c>
      <c r="D29" s="12" t="s">
        <v>1168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020</v>
      </c>
      <c r="B30" s="200" t="str">
        <f>RIGHT(data!$C$96,4)</f>
        <v>2024</v>
      </c>
      <c r="C30" s="12" t="str">
        <f>data!AE$55</f>
        <v>7200</v>
      </c>
      <c r="D30" s="12" t="s">
        <v>1168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020</v>
      </c>
      <c r="B31" s="200" t="str">
        <f>RIGHT(data!$C$96,4)</f>
        <v>2024</v>
      </c>
      <c r="C31" s="12" t="str">
        <f>data!AF$55</f>
        <v>7220</v>
      </c>
      <c r="D31" s="12" t="s">
        <v>1168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020</v>
      </c>
      <c r="B32" s="200" t="str">
        <f>RIGHT(data!$C$96,4)</f>
        <v>2024</v>
      </c>
      <c r="C32" s="12" t="str">
        <f>data!AG$55</f>
        <v>7230</v>
      </c>
      <c r="D32" s="12" t="s">
        <v>1168</v>
      </c>
      <c r="E32" s="198">
        <f>ROUND(N(data!AG59), 0)</f>
        <v>49183</v>
      </c>
      <c r="F32" s="271">
        <f>ROUND(N(data!AG60), 2)</f>
        <v>43.3</v>
      </c>
      <c r="G32" s="198">
        <f>ROUND(N(data!AG61), 0)</f>
        <v>4187257</v>
      </c>
      <c r="H32" s="198">
        <f>ROUND(N(data!AG62), 0)</f>
        <v>1674348</v>
      </c>
      <c r="I32" s="198">
        <f>ROUND(N(data!AG63), 0)</f>
        <v>0</v>
      </c>
      <c r="J32" s="198">
        <f>ROUND(N(data!AG64), 0)</f>
        <v>7919009</v>
      </c>
      <c r="K32" s="198">
        <f>ROUND(N(data!AG65), 0)</f>
        <v>0</v>
      </c>
      <c r="L32" s="198">
        <f>ROUND(N(data!AG66), 0)</f>
        <v>21034</v>
      </c>
      <c r="M32" s="198">
        <f>ROUND(N(data!AG67), 0)</f>
        <v>24463</v>
      </c>
      <c r="N32" s="198">
        <f>ROUND(N(data!AG68), 0)</f>
        <v>0</v>
      </c>
      <c r="O32" s="198">
        <f>ROUND(N(data!AG69), 0)</f>
        <v>2701864</v>
      </c>
      <c r="P32" s="198">
        <f>ROUND(N(data!AG70), 0)</f>
        <v>0</v>
      </c>
      <c r="Q32" s="198">
        <f>ROUND(N(data!AG71), 0)</f>
        <v>2615958</v>
      </c>
      <c r="R32" s="198">
        <f>ROUND(N(data!AG72), 0)</f>
        <v>657</v>
      </c>
      <c r="S32" s="198">
        <f>ROUND(N(data!AG73), 0)</f>
        <v>0</v>
      </c>
      <c r="T32" s="198">
        <f>ROUND(N(data!AG74), 0)</f>
        <v>71514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13735</v>
      </c>
      <c r="AD32" s="198">
        <f>ROUND(N(data!AG84), 0)</f>
        <v>-780</v>
      </c>
      <c r="AE32" s="198">
        <f>ROUND(N(data!AG89), 0)</f>
        <v>10013534</v>
      </c>
      <c r="AF32" s="198">
        <f>ROUND(N(data!AG87), 0)</f>
        <v>950491</v>
      </c>
      <c r="AG32" s="198">
        <f>ROUND(N(data!AG90), 0)</f>
        <v>9548</v>
      </c>
      <c r="AH32" s="198">
        <f>ROUND(N(data!AG91), 0)</f>
        <v>2702</v>
      </c>
      <c r="AI32" s="198">
        <f>ROUND(N(data!AG92), 0)</f>
        <v>0</v>
      </c>
      <c r="AJ32" s="198">
        <f>ROUND(N(data!AG93), 0)</f>
        <v>107539</v>
      </c>
      <c r="AK32" s="271">
        <f>ROUND(N(data!AG94), 2)</f>
        <v>43.3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020</v>
      </c>
      <c r="B33" s="200" t="str">
        <f>RIGHT(data!$C$96,4)</f>
        <v>2024</v>
      </c>
      <c r="C33" s="12" t="str">
        <f>data!AH$55</f>
        <v>7240</v>
      </c>
      <c r="D33" s="12" t="s">
        <v>1168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020</v>
      </c>
      <c r="B34" s="200" t="str">
        <f>RIGHT(data!$C$96,4)</f>
        <v>2024</v>
      </c>
      <c r="C34" s="12" t="str">
        <f>data!AI$55</f>
        <v>7250</v>
      </c>
      <c r="D34" s="12" t="s">
        <v>1168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020</v>
      </c>
      <c r="B35" s="200" t="str">
        <f>RIGHT(data!$C$96,4)</f>
        <v>2024</v>
      </c>
      <c r="C35" s="12" t="str">
        <f>data!AJ$55</f>
        <v>7260</v>
      </c>
      <c r="D35" s="12" t="s">
        <v>1168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020</v>
      </c>
      <c r="B36" s="200" t="str">
        <f>RIGHT(data!$C$96,4)</f>
        <v>2024</v>
      </c>
      <c r="C36" s="12" t="str">
        <f>data!AK$55</f>
        <v>7310</v>
      </c>
      <c r="D36" s="12" t="s">
        <v>1168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020</v>
      </c>
      <c r="B37" s="200" t="str">
        <f>RIGHT(data!$C$96,4)</f>
        <v>2024</v>
      </c>
      <c r="C37" s="12" t="str">
        <f>data!AL$55</f>
        <v>7320</v>
      </c>
      <c r="D37" s="12" t="s">
        <v>1168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020</v>
      </c>
      <c r="B38" s="200" t="str">
        <f>RIGHT(data!$C$96,4)</f>
        <v>2024</v>
      </c>
      <c r="C38" s="12" t="str">
        <f>data!AM$55</f>
        <v>7330</v>
      </c>
      <c r="D38" s="12" t="s">
        <v>1168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020</v>
      </c>
      <c r="B39" s="200" t="str">
        <f>RIGHT(data!$C$96,4)</f>
        <v>2024</v>
      </c>
      <c r="C39" s="12" t="str">
        <f>data!AN$55</f>
        <v>7340</v>
      </c>
      <c r="D39" s="12" t="s">
        <v>1168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020</v>
      </c>
      <c r="B40" s="200" t="str">
        <f>RIGHT(data!$C$96,4)</f>
        <v>2024</v>
      </c>
      <c r="C40" s="12" t="str">
        <f>data!AO$55</f>
        <v>7350</v>
      </c>
      <c r="D40" s="12" t="s">
        <v>1168</v>
      </c>
      <c r="E40" s="198">
        <f>ROUND(N(data!AO59), 0)</f>
        <v>5549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1986</v>
      </c>
      <c r="AH40" s="198">
        <f>ROUND(N(data!AO91), 0)</f>
        <v>0</v>
      </c>
      <c r="AI40" s="198">
        <f>ROUND(N(data!AO92), 0)</f>
        <v>0</v>
      </c>
      <c r="AJ40" s="198">
        <f>ROUND(N(data!AO93), 0)</f>
        <v>3355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020</v>
      </c>
      <c r="B41" s="200" t="str">
        <f>RIGHT(data!$C$96,4)</f>
        <v>2024</v>
      </c>
      <c r="C41" s="12" t="str">
        <f>data!AP$55</f>
        <v>7380</v>
      </c>
      <c r="D41" s="12" t="s">
        <v>1168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020</v>
      </c>
      <c r="B42" s="200" t="str">
        <f>RIGHT(data!$C$96,4)</f>
        <v>2024</v>
      </c>
      <c r="C42" s="12" t="str">
        <f>data!AQ$55</f>
        <v>7390</v>
      </c>
      <c r="D42" s="12" t="s">
        <v>1168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020</v>
      </c>
      <c r="B43" s="200" t="str">
        <f>RIGHT(data!$C$96,4)</f>
        <v>2024</v>
      </c>
      <c r="C43" s="12" t="str">
        <f>data!AR$55</f>
        <v>7400</v>
      </c>
      <c r="D43" s="12" t="s">
        <v>1168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020</v>
      </c>
      <c r="B44" s="200" t="str">
        <f>RIGHT(data!$C$96,4)</f>
        <v>2024</v>
      </c>
      <c r="C44" s="12" t="str">
        <f>data!AS$55</f>
        <v>7410</v>
      </c>
      <c r="D44" s="12" t="s">
        <v>1168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020</v>
      </c>
      <c r="B45" s="200" t="str">
        <f>RIGHT(data!$C$96,4)</f>
        <v>2024</v>
      </c>
      <c r="C45" s="12" t="str">
        <f>data!AT$55</f>
        <v>7420</v>
      </c>
      <c r="D45" s="12" t="s">
        <v>1168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020</v>
      </c>
      <c r="B46" s="200" t="str">
        <f>RIGHT(data!$C$96,4)</f>
        <v>2024</v>
      </c>
      <c r="C46" s="12" t="str">
        <f>data!AU$55</f>
        <v>7430</v>
      </c>
      <c r="D46" s="12" t="s">
        <v>1168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020</v>
      </c>
      <c r="B47" s="200" t="str">
        <f>RIGHT(data!$C$96,4)</f>
        <v>2024</v>
      </c>
      <c r="C47" s="12" t="str">
        <f>data!AV$55</f>
        <v>7490</v>
      </c>
      <c r="D47" s="12" t="s">
        <v>1168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020</v>
      </c>
      <c r="B48" s="200" t="str">
        <f>RIGHT(data!$C$96,4)</f>
        <v>2024</v>
      </c>
      <c r="C48" s="12" t="str">
        <f>data!AW$55</f>
        <v>8200</v>
      </c>
      <c r="D48" s="12" t="s">
        <v>1168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020</v>
      </c>
      <c r="B49" s="200" t="str">
        <f>RIGHT(data!$C$96,4)</f>
        <v>2024</v>
      </c>
      <c r="C49" s="12" t="str">
        <f>data!AX$55</f>
        <v>8310</v>
      </c>
      <c r="D49" s="12" t="s">
        <v>1168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020</v>
      </c>
      <c r="B50" s="200" t="str">
        <f>RIGHT(data!$C$96,4)</f>
        <v>2024</v>
      </c>
      <c r="C50" s="12" t="str">
        <f>data!AY$55</f>
        <v>8320</v>
      </c>
      <c r="D50" s="12" t="s">
        <v>1168</v>
      </c>
      <c r="E50" s="198">
        <f>ROUND(N(data!AY59), 0)</f>
        <v>11672</v>
      </c>
      <c r="F50" s="271">
        <f>ROUND(N(data!AY60), 2)</f>
        <v>5.56</v>
      </c>
      <c r="G50" s="198">
        <f>ROUND(N(data!AY61), 0)</f>
        <v>415842</v>
      </c>
      <c r="H50" s="198">
        <f>ROUND(N(data!AY62), 0)</f>
        <v>169673</v>
      </c>
      <c r="I50" s="198">
        <f>ROUND(N(data!AY63), 0)</f>
        <v>0</v>
      </c>
      <c r="J50" s="198">
        <f>ROUND(N(data!AY64), 0)</f>
        <v>108087</v>
      </c>
      <c r="K50" s="198">
        <f>ROUND(N(data!AY65), 0)</f>
        <v>0</v>
      </c>
      <c r="L50" s="198">
        <f>ROUND(N(data!AY66), 0)</f>
        <v>0</v>
      </c>
      <c r="M50" s="198">
        <f>ROUND(N(data!AY67), 0)</f>
        <v>521</v>
      </c>
      <c r="N50" s="198">
        <f>ROUND(N(data!AY68), 0)</f>
        <v>0</v>
      </c>
      <c r="O50" s="198">
        <f>ROUND(N(data!AY69), 0)</f>
        <v>48983</v>
      </c>
      <c r="P50" s="198">
        <f>ROUND(N(data!AY70), 0)</f>
        <v>0</v>
      </c>
      <c r="Q50" s="198">
        <f>ROUND(N(data!AY71), 0)</f>
        <v>0</v>
      </c>
      <c r="R50" s="198">
        <f>ROUND(N(data!AY72), 0)</f>
        <v>48111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872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14225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020</v>
      </c>
      <c r="B51" s="200" t="str">
        <f>RIGHT(data!$C$96,4)</f>
        <v>2024</v>
      </c>
      <c r="C51" s="12" t="str">
        <f>data!AZ$55</f>
        <v>8330</v>
      </c>
      <c r="D51" s="12" t="s">
        <v>1168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020</v>
      </c>
      <c r="B52" s="200" t="str">
        <f>RIGHT(data!$C$96,4)</f>
        <v>2024</v>
      </c>
      <c r="C52" s="12" t="str">
        <f>data!BA$55</f>
        <v>8350</v>
      </c>
      <c r="D52" s="12" t="s">
        <v>1168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020</v>
      </c>
      <c r="B53" s="200" t="str">
        <f>RIGHT(data!$C$96,4)</f>
        <v>2024</v>
      </c>
      <c r="C53" s="12" t="str">
        <f>data!BB$55</f>
        <v>8360</v>
      </c>
      <c r="D53" s="12" t="s">
        <v>1168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020</v>
      </c>
      <c r="B54" s="200" t="str">
        <f>RIGHT(data!$C$96,4)</f>
        <v>2024</v>
      </c>
      <c r="C54" s="12" t="str">
        <f>data!BC$55</f>
        <v>8370</v>
      </c>
      <c r="D54" s="12" t="s">
        <v>1168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020</v>
      </c>
      <c r="B55" s="200" t="str">
        <f>RIGHT(data!$C$96,4)</f>
        <v>2024</v>
      </c>
      <c r="C55" s="12" t="str">
        <f>data!BD$55</f>
        <v>8420</v>
      </c>
      <c r="D55" s="12" t="s">
        <v>1168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020</v>
      </c>
      <c r="B56" s="200" t="str">
        <f>RIGHT(data!$C$96,4)</f>
        <v>2024</v>
      </c>
      <c r="C56" s="12" t="str">
        <f>data!BE$55</f>
        <v>8430</v>
      </c>
      <c r="D56" s="12" t="s">
        <v>1168</v>
      </c>
      <c r="E56" s="198">
        <f>ROUND(N(data!BE59), 0)</f>
        <v>197123</v>
      </c>
      <c r="F56" s="271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0</v>
      </c>
      <c r="K56" s="198">
        <f>ROUND(N(data!BE65), 0)</f>
        <v>0</v>
      </c>
      <c r="L56" s="198">
        <f>ROUND(N(data!BE66), 0)</f>
        <v>0</v>
      </c>
      <c r="M56" s="198">
        <f>ROUND(N(data!BE67), 0)</f>
        <v>0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61606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020</v>
      </c>
      <c r="B57" s="200" t="str">
        <f>RIGHT(data!$C$96,4)</f>
        <v>2024</v>
      </c>
      <c r="C57" s="12" t="str">
        <f>data!BF$55</f>
        <v>8460</v>
      </c>
      <c r="D57" s="12" t="s">
        <v>1168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020</v>
      </c>
      <c r="B58" s="200" t="str">
        <f>RIGHT(data!$C$96,4)</f>
        <v>2024</v>
      </c>
      <c r="C58" s="12" t="str">
        <f>data!BG$55</f>
        <v>8470</v>
      </c>
      <c r="D58" s="12" t="s">
        <v>1168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020</v>
      </c>
      <c r="B59" s="200" t="str">
        <f>RIGHT(data!$C$96,4)</f>
        <v>2024</v>
      </c>
      <c r="C59" s="12" t="str">
        <f>data!BH$55</f>
        <v>8480</v>
      </c>
      <c r="D59" s="12" t="s">
        <v>1168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020</v>
      </c>
      <c r="B60" s="200" t="str">
        <f>RIGHT(data!$C$96,4)</f>
        <v>2024</v>
      </c>
      <c r="C60" s="12" t="str">
        <f>data!BI$55</f>
        <v>8490</v>
      </c>
      <c r="D60" s="12" t="s">
        <v>1168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19749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020</v>
      </c>
      <c r="B61" s="200" t="str">
        <f>RIGHT(data!$C$96,4)</f>
        <v>2024</v>
      </c>
      <c r="C61" s="12" t="str">
        <f>data!BJ$55</f>
        <v>8510</v>
      </c>
      <c r="D61" s="12" t="s">
        <v>1168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020</v>
      </c>
      <c r="B62" s="200" t="str">
        <f>RIGHT(data!$C$96,4)</f>
        <v>2024</v>
      </c>
      <c r="C62" s="12" t="str">
        <f>data!BK$55</f>
        <v>8530</v>
      </c>
      <c r="D62" s="12" t="s">
        <v>1168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020</v>
      </c>
      <c r="B63" s="200" t="str">
        <f>RIGHT(data!$C$96,4)</f>
        <v>2024</v>
      </c>
      <c r="C63" s="12" t="str">
        <f>data!BL$55</f>
        <v>8560</v>
      </c>
      <c r="D63" s="12" t="s">
        <v>1168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020</v>
      </c>
      <c r="B64" s="200" t="str">
        <f>RIGHT(data!$C$96,4)</f>
        <v>2024</v>
      </c>
      <c r="C64" s="12" t="str">
        <f>data!BM$55</f>
        <v>8590</v>
      </c>
      <c r="D64" s="12" t="s">
        <v>1168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020</v>
      </c>
      <c r="B65" s="200" t="str">
        <f>RIGHT(data!$C$96,4)</f>
        <v>2024</v>
      </c>
      <c r="C65" s="12" t="str">
        <f>data!BN$55</f>
        <v>8610</v>
      </c>
      <c r="D65" s="12" t="s">
        <v>1168</v>
      </c>
      <c r="E65" s="198">
        <f>ROUND(N(data!BN59), 0)</f>
        <v>0</v>
      </c>
      <c r="F65" s="271">
        <f>ROUND(N(data!BN60), 2)</f>
        <v>1</v>
      </c>
      <c r="G65" s="198">
        <f>ROUND(N(data!BN61), 0)</f>
        <v>58904</v>
      </c>
      <c r="H65" s="198">
        <f>ROUND(N(data!BN62), 0)</f>
        <v>23147</v>
      </c>
      <c r="I65" s="198">
        <f>ROUND(N(data!BN63), 0)</f>
        <v>0</v>
      </c>
      <c r="J65" s="198">
        <f>ROUND(N(data!BN64), 0)</f>
        <v>204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233749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231195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2555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020</v>
      </c>
      <c r="B66" s="200" t="str">
        <f>RIGHT(data!$C$96,4)</f>
        <v>2024</v>
      </c>
      <c r="C66" s="12" t="str">
        <f>data!BO$55</f>
        <v>8620</v>
      </c>
      <c r="D66" s="12" t="s">
        <v>1168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867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020</v>
      </c>
      <c r="B67" s="200" t="str">
        <f>RIGHT(data!$C$96,4)</f>
        <v>2024</v>
      </c>
      <c r="C67" s="12" t="str">
        <f>data!BP$55</f>
        <v>8630</v>
      </c>
      <c r="D67" s="12" t="s">
        <v>1168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020</v>
      </c>
      <c r="B68" s="200" t="str">
        <f>RIGHT(data!$C$96,4)</f>
        <v>2024</v>
      </c>
      <c r="C68" s="12" t="str">
        <f>data!BQ$55</f>
        <v>8640</v>
      </c>
      <c r="D68" s="12" t="s">
        <v>1168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020</v>
      </c>
      <c r="B69" s="200" t="str">
        <f>RIGHT(data!$C$96,4)</f>
        <v>2024</v>
      </c>
      <c r="C69" s="12" t="str">
        <f>data!BR$55</f>
        <v>8650</v>
      </c>
      <c r="D69" s="12" t="s">
        <v>1168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020</v>
      </c>
      <c r="B70" s="200" t="str">
        <f>RIGHT(data!$C$96,4)</f>
        <v>2024</v>
      </c>
      <c r="C70" s="12" t="str">
        <f>data!BS$55</f>
        <v>8660</v>
      </c>
      <c r="D70" s="12" t="s">
        <v>1168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020</v>
      </c>
      <c r="B71" s="200" t="str">
        <f>RIGHT(data!$C$96,4)</f>
        <v>2024</v>
      </c>
      <c r="C71" s="12" t="str">
        <f>data!BT$55</f>
        <v>8670</v>
      </c>
      <c r="D71" s="12" t="s">
        <v>1168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020</v>
      </c>
      <c r="B72" s="200" t="str">
        <f>RIGHT(data!$C$96,4)</f>
        <v>2024</v>
      </c>
      <c r="C72" s="12" t="str">
        <f>data!BU$55</f>
        <v>8680</v>
      </c>
      <c r="D72" s="12" t="s">
        <v>1168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020</v>
      </c>
      <c r="B73" s="200" t="str">
        <f>RIGHT(data!$C$96,4)</f>
        <v>2024</v>
      </c>
      <c r="C73" s="12" t="str">
        <f>data!BV$55</f>
        <v>8690</v>
      </c>
      <c r="D73" s="12" t="s">
        <v>1168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020</v>
      </c>
      <c r="B74" s="200" t="str">
        <f>RIGHT(data!$C$96,4)</f>
        <v>2024</v>
      </c>
      <c r="C74" s="12" t="str">
        <f>data!BW$55</f>
        <v>8700</v>
      </c>
      <c r="D74" s="12" t="s">
        <v>1168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020</v>
      </c>
      <c r="B75" s="200" t="str">
        <f>RIGHT(data!$C$96,4)</f>
        <v>2024</v>
      </c>
      <c r="C75" s="12" t="str">
        <f>data!BX$55</f>
        <v>8710</v>
      </c>
      <c r="D75" s="12" t="s">
        <v>1168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020</v>
      </c>
      <c r="B76" s="200" t="str">
        <f>RIGHT(data!$C$96,4)</f>
        <v>2024</v>
      </c>
      <c r="C76" s="12" t="str">
        <f>data!BY$55</f>
        <v>8720</v>
      </c>
      <c r="D76" s="12" t="s">
        <v>1168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020</v>
      </c>
      <c r="B77" s="200" t="str">
        <f>RIGHT(data!$C$96,4)</f>
        <v>2024</v>
      </c>
      <c r="C77" s="12" t="str">
        <f>data!BZ$55</f>
        <v>8730</v>
      </c>
      <c r="D77" s="12" t="s">
        <v>1168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020</v>
      </c>
      <c r="B78" s="200" t="str">
        <f>RIGHT(data!$C$96,4)</f>
        <v>2024</v>
      </c>
      <c r="C78" s="12" t="str">
        <f>data!CA$55</f>
        <v>8740</v>
      </c>
      <c r="D78" s="12" t="s">
        <v>1168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020</v>
      </c>
      <c r="B79" s="200" t="str">
        <f>RIGHT(data!$C$96,4)</f>
        <v>2024</v>
      </c>
      <c r="C79" s="12" t="str">
        <f>data!CB$55</f>
        <v>8770</v>
      </c>
      <c r="D79" s="12" t="s">
        <v>1168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020</v>
      </c>
      <c r="B80" s="200" t="str">
        <f>RIGHT(data!$C$96,4)</f>
        <v>2024</v>
      </c>
      <c r="C80" s="12" t="str">
        <f>data!CC$55</f>
        <v>8790</v>
      </c>
      <c r="D80" s="12" t="s">
        <v>1168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T13" sqref="T13:T14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Kaiser Permanente Central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H-020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201 16th Ave E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201 16th Ave E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Seattle,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4" zoomScale="85" zoomScaleNormal="85" workbookViewId="0">
      <selection activeCell="I73" sqref="I7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020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726712.12000000011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4741859</v>
      </c>
      <c r="C17" s="228">
        <f>data!E85</f>
        <v>5101391.6599999992</v>
      </c>
      <c r="D17" s="228">
        <f>ROUND(N('Prior Year'!E59), 0)</f>
        <v>2393</v>
      </c>
      <c r="E17" s="1">
        <f>data!E59</f>
        <v>3161.6854166666667</v>
      </c>
      <c r="F17" s="205">
        <f t="shared" si="0"/>
        <v>1981.5541161721687</v>
      </c>
      <c r="G17" s="205">
        <f t="shared" si="1"/>
        <v>1613.5038714187908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21931202</v>
      </c>
      <c r="C28" s="228">
        <f>data!P85</f>
        <v>24929423.199999996</v>
      </c>
      <c r="D28" s="228">
        <f>ROUND(N('Prior Year'!P59), 0)</f>
        <v>654845</v>
      </c>
      <c r="E28" s="1">
        <f>data!P59</f>
        <v>746342</v>
      </c>
      <c r="F28" s="205">
        <f t="shared" si="0"/>
        <v>33.49067641961075</v>
      </c>
      <c r="G28" s="205">
        <f t="shared" si="1"/>
        <v>33.402144325255705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5675304</v>
      </c>
      <c r="C29" s="228">
        <f>data!Q85</f>
        <v>5255911.3999999994</v>
      </c>
      <c r="D29" s="228">
        <f>ROUND(N('Prior Year'!Q59), 0)</f>
        <v>665993</v>
      </c>
      <c r="E29" s="1">
        <f>data!Q59</f>
        <v>773074</v>
      </c>
      <c r="F29" s="205">
        <f t="shared" si="0"/>
        <v>8.5215670434974538</v>
      </c>
      <c r="G29" s="205">
        <f t="shared" si="1"/>
        <v>6.7987170697759849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7143906</v>
      </c>
      <c r="C30" s="228">
        <f>data!R85</f>
        <v>7476709.1699999999</v>
      </c>
      <c r="D30" s="228">
        <f>ROUND(N('Prior Year'!R59), 0)</f>
        <v>685059</v>
      </c>
      <c r="E30" s="1">
        <f>data!R59</f>
        <v>780767</v>
      </c>
      <c r="F30" s="205">
        <f t="shared" si="0"/>
        <v>10.428161661988238</v>
      </c>
      <c r="G30" s="205">
        <f>IFERROR(IF(C30=0,"",IF(E30=0,"",C30/E30)),"")</f>
        <v>9.5761080706535999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2398310</v>
      </c>
      <c r="C31" s="228">
        <f>data!S85</f>
        <v>2474575.7600000002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0</v>
      </c>
      <c r="C33" s="228">
        <f>data!U85</f>
        <v>0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4777928</v>
      </c>
      <c r="C37" s="228">
        <f>data!Y85</f>
        <v>5378703.5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4265850</v>
      </c>
      <c r="C38" s="228">
        <f>data!Z85</f>
        <v>4635282.6999999993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137842</v>
      </c>
      <c r="C40" s="228">
        <f>data!AB85</f>
        <v>-111160.54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889327</v>
      </c>
      <c r="C41" s="228">
        <f>data!AC85</f>
        <v>879228.43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17654037</v>
      </c>
      <c r="C45" s="228">
        <f>data!AG85</f>
        <v>16528754.65</v>
      </c>
      <c r="D45" s="228">
        <f>ROUND(N('Prior Year'!AG59), 0)</f>
        <v>47993</v>
      </c>
      <c r="E45" s="1">
        <f>data!AG59</f>
        <v>49183</v>
      </c>
      <c r="F45" s="205">
        <f t="shared" si="0"/>
        <v>367.84608172025088</v>
      </c>
      <c r="G45" s="205">
        <f t="shared" si="4"/>
        <v>336.06641827460709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4133</v>
      </c>
      <c r="E53" s="1">
        <f>data!AO59</f>
        <v>5549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0</v>
      </c>
      <c r="C60" s="228">
        <f>data!AV85</f>
        <v>0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787283</v>
      </c>
      <c r="C63" s="228">
        <f>data!AY85</f>
        <v>743105.79</v>
      </c>
      <c r="D63" s="228">
        <f>ROUND(N('Prior Year'!AY59), 0)</f>
        <v>9526</v>
      </c>
      <c r="E63" s="1">
        <f>data!AY59</f>
        <v>11672</v>
      </c>
      <c r="F63" s="205">
        <f>IF(B63=0,"",IF(D63=0,"",B63/D63))</f>
        <v>82.64570648750788</v>
      </c>
      <c r="G63" s="205">
        <f t="shared" si="4"/>
        <v>63.66567769019877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0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0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0</v>
      </c>
      <c r="C69" s="228">
        <f>data!BE85</f>
        <v>0</v>
      </c>
      <c r="D69" s="228">
        <f>ROUND(N('Prior Year'!BE59), 0)</f>
        <v>200711</v>
      </c>
      <c r="E69" s="1">
        <f>data!BE59</f>
        <v>197123</v>
      </c>
      <c r="F69" s="205" t="str">
        <f>IF(B69=0,"",IF(D69=0,"",B69/D69))</f>
        <v/>
      </c>
      <c r="G69" s="205" t="str">
        <f t="shared" si="4"/>
        <v/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0</v>
      </c>
      <c r="C70" s="228">
        <f>data!BF85</f>
        <v>0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0</v>
      </c>
      <c r="C76" s="228">
        <f>data!BL85</f>
        <v>0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1016421</v>
      </c>
      <c r="C78" s="228">
        <f>data!BN85</f>
        <v>316004.23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0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0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221915.97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267" t="s">
        <v>826</v>
      </c>
      <c r="B29" s="267"/>
      <c r="C29" s="267"/>
      <c r="D29" s="267"/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Kaiser Permanente Central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Angela Dowling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John Bry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Brandon Cuevas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206-326-3000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206-326-2785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1420</v>
      </c>
      <c r="G23" s="67">
        <f>data!D127</f>
        <v>2963.9375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18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347</v>
      </c>
      <c r="F34" s="67"/>
      <c r="G34" s="67">
        <f>data!E143</f>
        <v>18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50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Kaiser Permanente Central Hospital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747</v>
      </c>
      <c r="C7" s="127">
        <f>data!B155</f>
        <v>1726.4916666666666</v>
      </c>
      <c r="D7" s="127">
        <f>data!B156</f>
        <v>236</v>
      </c>
      <c r="E7" s="127">
        <f>data!B157</f>
        <v>4927068.4693597499</v>
      </c>
      <c r="F7" s="127">
        <f>data!B158</f>
        <v>46980167.717254415</v>
      </c>
      <c r="G7" s="127">
        <f>data!B157+data!B158</f>
        <v>51907236.186614163</v>
      </c>
    </row>
    <row r="8" spans="1:7" ht="20.100000000000001" customHeight="1" x14ac:dyDescent="0.25">
      <c r="A8" s="63" t="s">
        <v>354</v>
      </c>
      <c r="B8" s="127">
        <f>data!C154</f>
        <v>0</v>
      </c>
      <c r="C8" s="127">
        <f>data!C155</f>
        <v>0</v>
      </c>
      <c r="D8" s="127">
        <f>data!C156</f>
        <v>0</v>
      </c>
      <c r="E8" s="127">
        <f>data!C157</f>
        <v>0</v>
      </c>
      <c r="F8" s="127">
        <f>data!C158</f>
        <v>0</v>
      </c>
      <c r="G8" s="127">
        <f>data!C157+data!C158</f>
        <v>0</v>
      </c>
    </row>
    <row r="9" spans="1:7" ht="20.100000000000001" customHeight="1" x14ac:dyDescent="0.25">
      <c r="A9" s="63" t="s">
        <v>859</v>
      </c>
      <c r="B9" s="127">
        <f>data!D154</f>
        <v>673</v>
      </c>
      <c r="C9" s="127">
        <f>data!D155</f>
        <v>1237.4458333333337</v>
      </c>
      <c r="D9" s="127">
        <f>data!D156</f>
        <v>204</v>
      </c>
      <c r="E9" s="127">
        <f>data!D157</f>
        <v>4699665.3092354536</v>
      </c>
      <c r="F9" s="127">
        <f>data!D158</f>
        <v>44811852.284150362</v>
      </c>
      <c r="G9" s="127">
        <f>data!D157+data!D158</f>
        <v>49511517.593385816</v>
      </c>
    </row>
    <row r="10" spans="1:7" ht="20.100000000000001" customHeight="1" x14ac:dyDescent="0.25">
      <c r="A10" s="78" t="s">
        <v>229</v>
      </c>
      <c r="B10" s="127">
        <f>data!E154</f>
        <v>1420</v>
      </c>
      <c r="C10" s="127">
        <f>data!E155</f>
        <v>2963.9375</v>
      </c>
      <c r="D10" s="127">
        <f>data!E156</f>
        <v>440</v>
      </c>
      <c r="E10" s="127">
        <f>data!E157</f>
        <v>9626733.7785952035</v>
      </c>
      <c r="F10" s="127">
        <f>data!E158</f>
        <v>91792020.001404777</v>
      </c>
      <c r="G10" s="127">
        <f>E10+F10</f>
        <v>101418753.77999999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Kaiser Permanente Central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0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0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10184921.790000003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10184921.790000003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84394.54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84394.54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0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0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27520.07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237350.36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264870.43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Kaiser Permanente Central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0</v>
      </c>
      <c r="D9" s="67">
        <f>data!C213</f>
        <v>0</v>
      </c>
      <c r="E9" s="67">
        <f>data!D213</f>
        <v>0</v>
      </c>
      <c r="F9" s="67">
        <f>data!E213</f>
        <v>0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17148508.510000002</v>
      </c>
      <c r="D12" s="67">
        <f>data!C216</f>
        <v>124252.49000000002</v>
      </c>
      <c r="E12" s="67">
        <f>data!D216</f>
        <v>485467.91</v>
      </c>
      <c r="F12" s="67">
        <f>data!E216</f>
        <v>16787293.09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6100</v>
      </c>
      <c r="D13" s="67">
        <f>data!C217</f>
        <v>0</v>
      </c>
      <c r="E13" s="67">
        <f>data!D217</f>
        <v>0</v>
      </c>
      <c r="F13" s="67">
        <f>data!E217</f>
        <v>6100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0</v>
      </c>
      <c r="D15" s="67">
        <f>data!C219</f>
        <v>0</v>
      </c>
      <c r="E15" s="67">
        <f>data!D219</f>
        <v>0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17154608.510000002</v>
      </c>
      <c r="D16" s="67">
        <f>data!C220</f>
        <v>124252.49000000002</v>
      </c>
      <c r="E16" s="67">
        <f>data!D220</f>
        <v>485467.91</v>
      </c>
      <c r="F16" s="67">
        <f>data!E220</f>
        <v>16793393.09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0</v>
      </c>
      <c r="D25" s="67">
        <f>data!C226</f>
        <v>0</v>
      </c>
      <c r="E25" s="67">
        <f>data!D226</f>
        <v>0</v>
      </c>
      <c r="F25" s="67">
        <f>data!E226</f>
        <v>0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8028074.6549999993</v>
      </c>
      <c r="D28" s="67">
        <f>data!C229</f>
        <v>9085.869999999999</v>
      </c>
      <c r="E28" s="67">
        <f>data!D229</f>
        <v>419165.29166666663</v>
      </c>
      <c r="F28" s="67">
        <f>data!E229</f>
        <v>7617995.2333333325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6100</v>
      </c>
      <c r="D29" s="67">
        <f>data!C230</f>
        <v>0</v>
      </c>
      <c r="E29" s="67">
        <f>data!D230</f>
        <v>0</v>
      </c>
      <c r="F29" s="67">
        <f>data!E230</f>
        <v>6100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8034174.6549999993</v>
      </c>
      <c r="D32" s="67">
        <f>data!C233</f>
        <v>9085.869999999999</v>
      </c>
      <c r="E32" s="67">
        <f>data!D233</f>
        <v>419165.29166666663</v>
      </c>
      <c r="F32" s="67">
        <f>data!E233</f>
        <v>7624095.2333333325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Kaiser Permanente Central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1449685.2014243274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0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0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0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4759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704315.90181102371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1550678.7081889766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2254994.6100000003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2025-06-18T15:25:26Z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