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2E15BD4B-D6C7-43EB-8F06-6B291131A124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O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E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Q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I383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G337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C307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G275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D243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6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C147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G122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G90" i="32"/>
  <c r="E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F83" i="32"/>
  <c r="C83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E19" i="32"/>
  <c r="I18" i="32"/>
  <c r="H18" i="32"/>
  <c r="G18" i="32"/>
  <c r="F18" i="32"/>
  <c r="E18" i="32"/>
  <c r="D18" i="32"/>
  <c r="C18" i="32"/>
  <c r="H17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2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F29" i="6"/>
  <c r="E29" i="6"/>
  <c r="D29" i="6"/>
  <c r="C29" i="6"/>
  <c r="E28" i="6"/>
  <c r="D28" i="6"/>
  <c r="C28" i="6"/>
  <c r="E27" i="6"/>
  <c r="D27" i="6"/>
  <c r="C27" i="6"/>
  <c r="F26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F7" i="6"/>
  <c r="E7" i="6"/>
  <c r="D7" i="6"/>
  <c r="C7" i="6"/>
  <c r="F3" i="6"/>
  <c r="A3" i="6"/>
  <c r="C40" i="5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8" i="4"/>
  <c r="F28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0" i="4"/>
  <c r="G10" i="4" s="1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H69" i="15" s="1"/>
  <c r="I69" i="15" s="1"/>
  <c r="I68" i="15"/>
  <c r="B68" i="15"/>
  <c r="I67" i="15"/>
  <c r="B67" i="15"/>
  <c r="I66" i="15"/>
  <c r="B66" i="15"/>
  <c r="E65" i="15"/>
  <c r="D65" i="15"/>
  <c r="B65" i="15"/>
  <c r="H65" i="15" s="1"/>
  <c r="I65" i="15" s="1"/>
  <c r="H64" i="15"/>
  <c r="I64" i="15" s="1"/>
  <c r="F64" i="15"/>
  <c r="E64" i="15"/>
  <c r="D64" i="15"/>
  <c r="B64" i="15"/>
  <c r="F63" i="15"/>
  <c r="E63" i="15"/>
  <c r="D63" i="15"/>
  <c r="B63" i="15"/>
  <c r="H63" i="15" s="1"/>
  <c r="I63" i="15" s="1"/>
  <c r="I62" i="15"/>
  <c r="B62" i="15"/>
  <c r="I61" i="15"/>
  <c r="B61" i="15"/>
  <c r="I60" i="15"/>
  <c r="B60" i="15"/>
  <c r="F59" i="15"/>
  <c r="E59" i="15"/>
  <c r="D59" i="15"/>
  <c r="B59" i="15"/>
  <c r="H59" i="15" s="1"/>
  <c r="I59" i="15" s="1"/>
  <c r="H58" i="15"/>
  <c r="I58" i="15" s="1"/>
  <c r="F58" i="15"/>
  <c r="E58" i="15"/>
  <c r="D58" i="15"/>
  <c r="B58" i="15"/>
  <c r="E57" i="15"/>
  <c r="D57" i="15"/>
  <c r="B57" i="15"/>
  <c r="H56" i="15"/>
  <c r="I56" i="15" s="1"/>
  <c r="F56" i="15"/>
  <c r="E56" i="15"/>
  <c r="D56" i="15"/>
  <c r="B56" i="15"/>
  <c r="H55" i="15"/>
  <c r="I55" i="15" s="1"/>
  <c r="E55" i="15"/>
  <c r="D55" i="15"/>
  <c r="B55" i="15"/>
  <c r="F55" i="15" s="1"/>
  <c r="H54" i="15"/>
  <c r="I54" i="15" s="1"/>
  <c r="F54" i="15"/>
  <c r="E54" i="15"/>
  <c r="D54" i="15"/>
  <c r="B54" i="15"/>
  <c r="H53" i="15"/>
  <c r="I53" i="15" s="1"/>
  <c r="E53" i="15"/>
  <c r="D53" i="15"/>
  <c r="B53" i="15"/>
  <c r="F53" i="15" s="1"/>
  <c r="E52" i="15"/>
  <c r="D52" i="15"/>
  <c r="B52" i="15"/>
  <c r="E51" i="15"/>
  <c r="D51" i="15"/>
  <c r="B51" i="15"/>
  <c r="E50" i="15"/>
  <c r="D50" i="15"/>
  <c r="B50" i="15"/>
  <c r="E49" i="15"/>
  <c r="D49" i="15"/>
  <c r="B49" i="15"/>
  <c r="H49" i="15" s="1"/>
  <c r="I49" i="15" s="1"/>
  <c r="H48" i="15"/>
  <c r="I48" i="15" s="1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H45" i="15"/>
  <c r="I45" i="15" s="1"/>
  <c r="F45" i="15"/>
  <c r="E45" i="15"/>
  <c r="D45" i="15"/>
  <c r="B45" i="15"/>
  <c r="E44" i="15"/>
  <c r="D44" i="15"/>
  <c r="B44" i="15"/>
  <c r="H44" i="15" s="1"/>
  <c r="I44" i="15" s="1"/>
  <c r="H43" i="15"/>
  <c r="I43" i="15" s="1"/>
  <c r="F43" i="15"/>
  <c r="E43" i="15"/>
  <c r="D43" i="15"/>
  <c r="B43" i="15"/>
  <c r="H42" i="15"/>
  <c r="I42" i="15" s="1"/>
  <c r="E42" i="15"/>
  <c r="D42" i="15"/>
  <c r="B42" i="15"/>
  <c r="F42" i="15" s="1"/>
  <c r="H41" i="15"/>
  <c r="I41" i="15" s="1"/>
  <c r="F41" i="15"/>
  <c r="E41" i="15"/>
  <c r="D41" i="15"/>
  <c r="B41" i="15"/>
  <c r="I40" i="15"/>
  <c r="B40" i="15"/>
  <c r="H39" i="15"/>
  <c r="I39" i="15" s="1"/>
  <c r="F39" i="15"/>
  <c r="E39" i="15"/>
  <c r="D39" i="15"/>
  <c r="B39" i="15"/>
  <c r="E38" i="15"/>
  <c r="D38" i="15"/>
  <c r="B38" i="15"/>
  <c r="H37" i="15"/>
  <c r="I37" i="15" s="1"/>
  <c r="F37" i="15"/>
  <c r="E37" i="15"/>
  <c r="D37" i="15"/>
  <c r="B37" i="15"/>
  <c r="E36" i="15"/>
  <c r="D36" i="15"/>
  <c r="B36" i="15"/>
  <c r="E35" i="15"/>
  <c r="D35" i="15"/>
  <c r="B35" i="15"/>
  <c r="H34" i="15"/>
  <c r="I34" i="15" s="1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H29" i="15"/>
  <c r="I29" i="15" s="1"/>
  <c r="E29" i="15"/>
  <c r="D29" i="15"/>
  <c r="B29" i="15"/>
  <c r="F29" i="15" s="1"/>
  <c r="F28" i="15"/>
  <c r="E28" i="15"/>
  <c r="D28" i="15"/>
  <c r="B28" i="15"/>
  <c r="H28" i="15" s="1"/>
  <c r="I28" i="15" s="1"/>
  <c r="H27" i="15"/>
  <c r="I27" i="15" s="1"/>
  <c r="E27" i="15"/>
  <c r="D27" i="15"/>
  <c r="B27" i="15"/>
  <c r="F27" i="15" s="1"/>
  <c r="E26" i="15"/>
  <c r="D26" i="15"/>
  <c r="B26" i="15"/>
  <c r="H25" i="15"/>
  <c r="I25" i="15" s="1"/>
  <c r="E25" i="15"/>
  <c r="D25" i="15"/>
  <c r="B25" i="15"/>
  <c r="F25" i="15" s="1"/>
  <c r="E24" i="15"/>
  <c r="D24" i="15"/>
  <c r="B24" i="15"/>
  <c r="E23" i="15"/>
  <c r="D23" i="15"/>
  <c r="B23" i="15"/>
  <c r="H22" i="15"/>
  <c r="I22" i="15" s="1"/>
  <c r="E22" i="15"/>
  <c r="D22" i="15"/>
  <c r="B22" i="15"/>
  <c r="F22" i="15" s="1"/>
  <c r="E21" i="15"/>
  <c r="D21" i="15"/>
  <c r="B21" i="15"/>
  <c r="F20" i="15"/>
  <c r="E20" i="15"/>
  <c r="D20" i="15"/>
  <c r="B20" i="15"/>
  <c r="E19" i="15"/>
  <c r="D19" i="15"/>
  <c r="B19" i="15"/>
  <c r="H18" i="15"/>
  <c r="I18" i="15" s="1"/>
  <c r="F18" i="15"/>
  <c r="E18" i="15"/>
  <c r="D18" i="15"/>
  <c r="B18" i="15"/>
  <c r="E17" i="15"/>
  <c r="D17" i="15"/>
  <c r="B17" i="15"/>
  <c r="E16" i="15"/>
  <c r="D16" i="15"/>
  <c r="B16" i="15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D420" i="24"/>
  <c r="DF2" i="30" s="1"/>
  <c r="D415" i="24"/>
  <c r="CP2" i="30" s="1"/>
  <c r="D381" i="24"/>
  <c r="D383" i="24" s="1"/>
  <c r="D360" i="24"/>
  <c r="C113" i="8" s="1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D281" i="24"/>
  <c r="D276" i="24"/>
  <c r="C16" i="8" s="1"/>
  <c r="D256" i="24"/>
  <c r="D27" i="7" s="1"/>
  <c r="D252" i="24"/>
  <c r="D22" i="7" s="1"/>
  <c r="D245" i="24"/>
  <c r="C363" i="24" s="1"/>
  <c r="C117" i="8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D202" i="24"/>
  <c r="C34" i="5" s="1"/>
  <c r="D197" i="24"/>
  <c r="C27" i="5" s="1"/>
  <c r="D193" i="24"/>
  <c r="C20" i="5" s="1"/>
  <c r="D189" i="24"/>
  <c r="C14" i="5" s="1"/>
  <c r="E170" i="24"/>
  <c r="E169" i="24"/>
  <c r="E28" i="4" s="1"/>
  <c r="E168" i="24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56" i="24"/>
  <c r="E155" i="24"/>
  <c r="E154" i="24"/>
  <c r="E143" i="24"/>
  <c r="G34" i="3" s="1"/>
  <c r="CE94" i="24"/>
  <c r="L612" i="24" s="1"/>
  <c r="CF93" i="24"/>
  <c r="CE93" i="24"/>
  <c r="J612" i="24" s="1"/>
  <c r="CE92" i="24"/>
  <c r="AZ91" i="24"/>
  <c r="CE91" i="24" s="1"/>
  <c r="CE90" i="24"/>
  <c r="AV89" i="24"/>
  <c r="F218" i="32" s="1"/>
  <c r="AU89" i="24"/>
  <c r="E218" i="32" s="1"/>
  <c r="AT89" i="24"/>
  <c r="AS89" i="24"/>
  <c r="AR89" i="24"/>
  <c r="AE43" i="31" s="1"/>
  <c r="AQ89" i="24"/>
  <c r="AP89" i="24"/>
  <c r="AO89" i="24"/>
  <c r="AE40" i="31" s="1"/>
  <c r="AN89" i="24"/>
  <c r="AM89" i="24"/>
  <c r="AL89" i="24"/>
  <c r="C186" i="32" s="1"/>
  <c r="AK89" i="24"/>
  <c r="AJ89" i="24"/>
  <c r="AI89" i="24"/>
  <c r="AE34" i="31" s="1"/>
  <c r="AH89" i="24"/>
  <c r="F154" i="32" s="1"/>
  <c r="AG89" i="24"/>
  <c r="AF89" i="24"/>
  <c r="AE89" i="24"/>
  <c r="AE30" i="31" s="1"/>
  <c r="AD89" i="24"/>
  <c r="AE29" i="31" s="1"/>
  <c r="AC89" i="24"/>
  <c r="AB89" i="24"/>
  <c r="AE27" i="31" s="1"/>
  <c r="AA89" i="24"/>
  <c r="F122" i="32" s="1"/>
  <c r="Z89" i="24"/>
  <c r="E122" i="32" s="1"/>
  <c r="Y89" i="24"/>
  <c r="X89" i="24"/>
  <c r="W89" i="24"/>
  <c r="V89" i="24"/>
  <c r="AE21" i="31" s="1"/>
  <c r="U89" i="24"/>
  <c r="AE20" i="31" s="1"/>
  <c r="T89" i="24"/>
  <c r="S89" i="24"/>
  <c r="AE18" i="31" s="1"/>
  <c r="R89" i="24"/>
  <c r="Q89" i="24"/>
  <c r="P89" i="24"/>
  <c r="O89" i="24"/>
  <c r="AE14" i="31" s="1"/>
  <c r="N89" i="24"/>
  <c r="M89" i="24"/>
  <c r="L89" i="24"/>
  <c r="E58" i="32" s="1"/>
  <c r="K89" i="24"/>
  <c r="D58" i="32" s="1"/>
  <c r="J89" i="24"/>
  <c r="I89" i="24"/>
  <c r="AE8" i="31" s="1"/>
  <c r="H89" i="24"/>
  <c r="G89" i="24"/>
  <c r="F89" i="24"/>
  <c r="AE5" i="31" s="1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371" i="32" s="1"/>
  <c r="CA69" i="24"/>
  <c r="I339" i="32" s="1"/>
  <c r="BZ69" i="24"/>
  <c r="H339" i="32" s="1"/>
  <c r="BY69" i="24"/>
  <c r="BX69" i="24"/>
  <c r="BW69" i="24"/>
  <c r="BV69" i="24"/>
  <c r="BU69" i="24"/>
  <c r="BT69" i="24"/>
  <c r="BS69" i="24"/>
  <c r="BR69" i="24"/>
  <c r="BQ69" i="24"/>
  <c r="BP69" i="24"/>
  <c r="E307" i="32" s="1"/>
  <c r="BO69" i="24"/>
  <c r="BN69" i="24"/>
  <c r="O65" i="31" s="1"/>
  <c r="BM69" i="24"/>
  <c r="BL69" i="24"/>
  <c r="BK69" i="24"/>
  <c r="O62" i="31" s="1"/>
  <c r="BJ69" i="24"/>
  <c r="F275" i="32" s="1"/>
  <c r="BI69" i="24"/>
  <c r="BH69" i="24"/>
  <c r="BG69" i="24"/>
  <c r="BF69" i="24"/>
  <c r="O57" i="31" s="1"/>
  <c r="BE69" i="24"/>
  <c r="O56" i="31" s="1"/>
  <c r="BD69" i="24"/>
  <c r="BC69" i="24"/>
  <c r="BB69" i="24"/>
  <c r="BA69" i="24"/>
  <c r="O52" i="31" s="1"/>
  <c r="AZ69" i="24"/>
  <c r="AY69" i="24"/>
  <c r="AX69" i="24"/>
  <c r="AW69" i="24"/>
  <c r="AV69" i="24"/>
  <c r="F211" i="32" s="1"/>
  <c r="AU69" i="24"/>
  <c r="E211" i="32" s="1"/>
  <c r="AT69" i="24"/>
  <c r="D211" i="32" s="1"/>
  <c r="AS69" i="24"/>
  <c r="AR69" i="24"/>
  <c r="O43" i="31" s="1"/>
  <c r="AQ69" i="24"/>
  <c r="AP69" i="24"/>
  <c r="O41" i="31" s="1"/>
  <c r="AO69" i="24"/>
  <c r="AN69" i="24"/>
  <c r="AM69" i="24"/>
  <c r="AL69" i="24"/>
  <c r="C179" i="32" s="1"/>
  <c r="AK69" i="24"/>
  <c r="AJ69" i="24"/>
  <c r="AI69" i="24"/>
  <c r="G147" i="32" s="1"/>
  <c r="AH69" i="24"/>
  <c r="F147" i="32" s="1"/>
  <c r="AG69" i="24"/>
  <c r="AF69" i="24"/>
  <c r="AE69" i="24"/>
  <c r="O30" i="31" s="1"/>
  <c r="AD69" i="24"/>
  <c r="O29" i="31" s="1"/>
  <c r="AC69" i="24"/>
  <c r="AB69" i="24"/>
  <c r="AA69" i="24"/>
  <c r="Z69" i="24"/>
  <c r="E115" i="32" s="1"/>
  <c r="Y69" i="24"/>
  <c r="X69" i="24"/>
  <c r="W69" i="24"/>
  <c r="V69" i="24"/>
  <c r="U69" i="24"/>
  <c r="G83" i="32" s="1"/>
  <c r="T69" i="24"/>
  <c r="S69" i="24"/>
  <c r="R69" i="24"/>
  <c r="Q69" i="24"/>
  <c r="O16" i="31" s="1"/>
  <c r="P69" i="24"/>
  <c r="O69" i="24"/>
  <c r="N69" i="24"/>
  <c r="G51" i="32" s="1"/>
  <c r="M69" i="24"/>
  <c r="L69" i="24"/>
  <c r="E51" i="32" s="1"/>
  <c r="K69" i="24"/>
  <c r="J69" i="24"/>
  <c r="I69" i="24"/>
  <c r="H69" i="24"/>
  <c r="G69" i="24"/>
  <c r="G19" i="32" s="1"/>
  <c r="F69" i="24"/>
  <c r="E69" i="24"/>
  <c r="O4" i="31" s="1"/>
  <c r="D69" i="24"/>
  <c r="D19" i="32" s="1"/>
  <c r="C69" i="24"/>
  <c r="CE68" i="24"/>
  <c r="I370" i="32" s="1"/>
  <c r="BZ67" i="24"/>
  <c r="BY67" i="24"/>
  <c r="M76" i="31" s="1"/>
  <c r="BX67" i="24"/>
  <c r="BW67" i="24"/>
  <c r="BV67" i="24"/>
  <c r="D337" i="32" s="1"/>
  <c r="BT67" i="24"/>
  <c r="BS67" i="24"/>
  <c r="BR67" i="24"/>
  <c r="BQ67" i="24"/>
  <c r="BI67" i="24"/>
  <c r="E273" i="32" s="1"/>
  <c r="BH67" i="24"/>
  <c r="M59" i="31" s="1"/>
  <c r="BG67" i="24"/>
  <c r="M58" i="31" s="1"/>
  <c r="BF67" i="24"/>
  <c r="M57" i="31" s="1"/>
  <c r="BE67" i="24"/>
  <c r="BD67" i="24"/>
  <c r="BC67" i="24"/>
  <c r="BA67" i="24"/>
  <c r="AW67" i="24"/>
  <c r="AS67" i="24"/>
  <c r="AR67" i="24"/>
  <c r="AQ67" i="24"/>
  <c r="AN67" i="24"/>
  <c r="AM67" i="24"/>
  <c r="AL67" i="24"/>
  <c r="AK67" i="24"/>
  <c r="AJ67" i="24"/>
  <c r="AG67" i="24"/>
  <c r="AD67" i="24"/>
  <c r="AC67" i="24"/>
  <c r="AB67" i="24"/>
  <c r="M27" i="31" s="1"/>
  <c r="AA67" i="24"/>
  <c r="M26" i="31" s="1"/>
  <c r="X67" i="24"/>
  <c r="W67" i="24"/>
  <c r="N67" i="24"/>
  <c r="M67" i="24"/>
  <c r="M12" i="31" s="1"/>
  <c r="L67" i="24"/>
  <c r="K67" i="24"/>
  <c r="J67" i="24"/>
  <c r="I67" i="24"/>
  <c r="H67" i="24"/>
  <c r="M7" i="31" s="1"/>
  <c r="G67" i="24"/>
  <c r="M6" i="31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M79" i="31" s="1"/>
  <c r="CA52" i="24"/>
  <c r="CA67" i="24" s="1"/>
  <c r="BZ52" i="24"/>
  <c r="BY52" i="24"/>
  <c r="BX52" i="24"/>
  <c r="BW52" i="24"/>
  <c r="BV52" i="24"/>
  <c r="BU52" i="24"/>
  <c r="BU67" i="24" s="1"/>
  <c r="BT52" i="24"/>
  <c r="BS52" i="24"/>
  <c r="BR52" i="24"/>
  <c r="BQ52" i="24"/>
  <c r="BP52" i="24"/>
  <c r="BP67" i="24" s="1"/>
  <c r="M67" i="31" s="1"/>
  <c r="BO52" i="24"/>
  <c r="BO67" i="24" s="1"/>
  <c r="BN52" i="24"/>
  <c r="BN67" i="24" s="1"/>
  <c r="BM52" i="24"/>
  <c r="BM67" i="24" s="1"/>
  <c r="BL52" i="24"/>
  <c r="BL67" i="24" s="1"/>
  <c r="M63" i="31" s="1"/>
  <c r="BK52" i="24"/>
  <c r="BK67" i="24" s="1"/>
  <c r="BJ52" i="24"/>
  <c r="BJ67" i="24" s="1"/>
  <c r="BI52" i="24"/>
  <c r="BH52" i="24"/>
  <c r="BG52" i="24"/>
  <c r="BF52" i="24"/>
  <c r="BE52" i="24"/>
  <c r="BD52" i="24"/>
  <c r="BC52" i="24"/>
  <c r="BB52" i="24"/>
  <c r="BB67" i="24" s="1"/>
  <c r="BA52" i="24"/>
  <c r="AZ52" i="24"/>
  <c r="AZ67" i="24" s="1"/>
  <c r="AY52" i="24"/>
  <c r="AY67" i="24" s="1"/>
  <c r="AX52" i="24"/>
  <c r="AX67" i="24" s="1"/>
  <c r="AW52" i="24"/>
  <c r="AV52" i="24"/>
  <c r="AV67" i="24" s="1"/>
  <c r="AU52" i="24"/>
  <c r="AU67" i="24" s="1"/>
  <c r="M46" i="31" s="1"/>
  <c r="AT52" i="24"/>
  <c r="AT67" i="24" s="1"/>
  <c r="AS52" i="24"/>
  <c r="AR52" i="24"/>
  <c r="AQ52" i="24"/>
  <c r="AP52" i="24"/>
  <c r="AP67" i="24" s="1"/>
  <c r="AO52" i="24"/>
  <c r="AO67" i="24" s="1"/>
  <c r="AN52" i="24"/>
  <c r="AM52" i="24"/>
  <c r="AL52" i="24"/>
  <c r="AK52" i="24"/>
  <c r="AJ52" i="24"/>
  <c r="AI52" i="24"/>
  <c r="AI67" i="24" s="1"/>
  <c r="AH52" i="24"/>
  <c r="AH67" i="24" s="1"/>
  <c r="AG52" i="24"/>
  <c r="AF52" i="24"/>
  <c r="AF67" i="24" s="1"/>
  <c r="AE52" i="24"/>
  <c r="AE67" i="24" s="1"/>
  <c r="AD52" i="24"/>
  <c r="AC52" i="24"/>
  <c r="AB52" i="24"/>
  <c r="AA52" i="24"/>
  <c r="Z52" i="24"/>
  <c r="Z67" i="24" s="1"/>
  <c r="Y52" i="24"/>
  <c r="Y67" i="24" s="1"/>
  <c r="X52" i="24"/>
  <c r="W52" i="24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M14" i="31" s="1"/>
  <c r="N52" i="24"/>
  <c r="M52" i="24"/>
  <c r="L52" i="24"/>
  <c r="K52" i="24"/>
  <c r="J52" i="24"/>
  <c r="I52" i="24"/>
  <c r="H52" i="24"/>
  <c r="G52" i="24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D332" i="32" s="1"/>
  <c r="BU48" i="24"/>
  <c r="BU62" i="24" s="1"/>
  <c r="BT48" i="24"/>
  <c r="BT62" i="24" s="1"/>
  <c r="H71" i="31" s="1"/>
  <c r="BS48" i="24"/>
  <c r="BS62" i="24" s="1"/>
  <c r="H70" i="31" s="1"/>
  <c r="BR48" i="24"/>
  <c r="BR62" i="24" s="1"/>
  <c r="BQ48" i="24"/>
  <c r="BQ62" i="24" s="1"/>
  <c r="BP48" i="24"/>
  <c r="BP62" i="24" s="1"/>
  <c r="H67" i="31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F268" i="32" s="1"/>
  <c r="BI48" i="24"/>
  <c r="BI62" i="24" s="1"/>
  <c r="H60" i="31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I204" i="32" s="1"/>
  <c r="AX48" i="24"/>
  <c r="AX62" i="24" s="1"/>
  <c r="AW48" i="24"/>
  <c r="AW62" i="24" s="1"/>
  <c r="AV48" i="24"/>
  <c r="AV62" i="24" s="1"/>
  <c r="H47" i="31" s="1"/>
  <c r="AU48" i="24"/>
  <c r="AU62" i="24" s="1"/>
  <c r="AT48" i="24"/>
  <c r="AT62" i="24" s="1"/>
  <c r="D204" i="32" s="1"/>
  <c r="AS48" i="24"/>
  <c r="AS62" i="24" s="1"/>
  <c r="AR48" i="24"/>
  <c r="AR62" i="24" s="1"/>
  <c r="AQ48" i="24"/>
  <c r="AQ62" i="24" s="1"/>
  <c r="AP48" i="24"/>
  <c r="AP62" i="24" s="1"/>
  <c r="G172" i="32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I108" i="32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G44" i="32" s="1"/>
  <c r="M48" i="24"/>
  <c r="M62" i="24" s="1"/>
  <c r="L48" i="24"/>
  <c r="L62" i="24" s="1"/>
  <c r="K48" i="24"/>
  <c r="K62" i="24" s="1"/>
  <c r="H10" i="31" s="1"/>
  <c r="J48" i="24"/>
  <c r="J62" i="24" s="1"/>
  <c r="H9" i="31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H2" i="31" s="1"/>
  <c r="CE47" i="24"/>
  <c r="F420" i="24" l="1"/>
  <c r="D13" i="7"/>
  <c r="I384" i="32"/>
  <c r="H90" i="32"/>
  <c r="I122" i="32"/>
  <c r="AE11" i="31"/>
  <c r="H58" i="32"/>
  <c r="AE26" i="31"/>
  <c r="AE37" i="31"/>
  <c r="O61" i="31"/>
  <c r="BA85" i="24"/>
  <c r="D245" i="32" s="1"/>
  <c r="I115" i="32"/>
  <c r="O33" i="31"/>
  <c r="O77" i="31"/>
  <c r="O78" i="31"/>
  <c r="I243" i="32"/>
  <c r="O6" i="31"/>
  <c r="F612" i="24"/>
  <c r="H300" i="32"/>
  <c r="BB85" i="24"/>
  <c r="C66" i="15" s="1"/>
  <c r="G66" i="15" s="1"/>
  <c r="H74" i="31"/>
  <c r="E332" i="32"/>
  <c r="Z85" i="24"/>
  <c r="E117" i="32" s="1"/>
  <c r="BM85" i="24"/>
  <c r="I277" i="32" s="1"/>
  <c r="Y85" i="24"/>
  <c r="D117" i="32" s="1"/>
  <c r="H13" i="31"/>
  <c r="AI85" i="24"/>
  <c r="C47" i="15" s="1"/>
  <c r="G47" i="15" s="1"/>
  <c r="BO85" i="24"/>
  <c r="C627" i="24" s="1"/>
  <c r="AF85" i="24"/>
  <c r="C44" i="15" s="1"/>
  <c r="G44" i="15" s="1"/>
  <c r="H49" i="32"/>
  <c r="M60" i="31"/>
  <c r="H85" i="24"/>
  <c r="H21" i="32" s="1"/>
  <c r="C273" i="32"/>
  <c r="H273" i="32"/>
  <c r="G113" i="32"/>
  <c r="G17" i="32"/>
  <c r="E305" i="32"/>
  <c r="D44" i="32"/>
  <c r="BP85" i="24"/>
  <c r="C80" i="15" s="1"/>
  <c r="G80" i="15" s="1"/>
  <c r="E268" i="32"/>
  <c r="C12" i="32"/>
  <c r="BS85" i="24"/>
  <c r="H309" i="32" s="1"/>
  <c r="AV85" i="24"/>
  <c r="C713" i="24" s="1"/>
  <c r="M51" i="31"/>
  <c r="C241" i="32"/>
  <c r="AZ85" i="24"/>
  <c r="H5" i="31"/>
  <c r="F12" i="32"/>
  <c r="F85" i="24"/>
  <c r="H39" i="31"/>
  <c r="E172" i="32"/>
  <c r="AN85" i="24"/>
  <c r="H63" i="31"/>
  <c r="H268" i="32"/>
  <c r="BL85" i="24"/>
  <c r="M69" i="31"/>
  <c r="G305" i="32"/>
  <c r="C630" i="24"/>
  <c r="C65" i="15"/>
  <c r="G65" i="15" s="1"/>
  <c r="H30" i="15"/>
  <c r="I30" i="15" s="1"/>
  <c r="F30" i="15"/>
  <c r="M70" i="31"/>
  <c r="H305" i="32"/>
  <c r="D51" i="32"/>
  <c r="O10" i="31"/>
  <c r="F115" i="32"/>
  <c r="O26" i="31"/>
  <c r="H179" i="32"/>
  <c r="O42" i="31"/>
  <c r="O58" i="31"/>
  <c r="C275" i="32"/>
  <c r="O74" i="31"/>
  <c r="E339" i="32"/>
  <c r="H16" i="31"/>
  <c r="Q85" i="24"/>
  <c r="C76" i="32"/>
  <c r="H76" i="31"/>
  <c r="BY85" i="24"/>
  <c r="G332" i="32"/>
  <c r="I381" i="32"/>
  <c r="G612" i="24"/>
  <c r="CF91" i="24"/>
  <c r="O85" i="24"/>
  <c r="H14" i="31"/>
  <c r="H44" i="32"/>
  <c r="H30" i="31"/>
  <c r="AE85" i="24"/>
  <c r="C140" i="32"/>
  <c r="D76" i="32"/>
  <c r="H17" i="31"/>
  <c r="R85" i="24"/>
  <c r="CF2" i="28"/>
  <c r="D5" i="7"/>
  <c r="D258" i="24"/>
  <c r="C172" i="32"/>
  <c r="AL85" i="24"/>
  <c r="H37" i="31"/>
  <c r="G268" i="32"/>
  <c r="BK85" i="24"/>
  <c r="H62" i="31"/>
  <c r="F305" i="32"/>
  <c r="M68" i="31"/>
  <c r="O8" i="31"/>
  <c r="I19" i="32"/>
  <c r="O24" i="31"/>
  <c r="D115" i="32"/>
  <c r="O40" i="31"/>
  <c r="F179" i="32"/>
  <c r="O72" i="31"/>
  <c r="C339" i="32"/>
  <c r="H35" i="15"/>
  <c r="I35" i="15" s="1"/>
  <c r="F35" i="15"/>
  <c r="H243" i="32"/>
  <c r="F177" i="32"/>
  <c r="M40" i="31"/>
  <c r="M72" i="31"/>
  <c r="C337" i="32"/>
  <c r="BU85" i="24"/>
  <c r="M10" i="31"/>
  <c r="D49" i="32"/>
  <c r="K85" i="24"/>
  <c r="BQ85" i="24"/>
  <c r="I172" i="32"/>
  <c r="H43" i="31"/>
  <c r="AR85" i="24"/>
  <c r="M11" i="31"/>
  <c r="E49" i="32"/>
  <c r="F23" i="15"/>
  <c r="H23" i="15"/>
  <c r="I23" i="15" s="1"/>
  <c r="H15" i="31"/>
  <c r="P85" i="24"/>
  <c r="I44" i="32"/>
  <c r="H44" i="31"/>
  <c r="C204" i="32"/>
  <c r="AS85" i="24"/>
  <c r="H75" i="31"/>
  <c r="BX85" i="24"/>
  <c r="F332" i="32"/>
  <c r="C137" i="8"/>
  <c r="D12" i="33"/>
  <c r="H51" i="15"/>
  <c r="I51" i="15" s="1"/>
  <c r="F51" i="15"/>
  <c r="M45" i="31"/>
  <c r="D209" i="32"/>
  <c r="M61" i="31"/>
  <c r="F273" i="32"/>
  <c r="H16" i="15"/>
  <c r="I16" i="15" s="1"/>
  <c r="F16" i="15"/>
  <c r="E140" i="32"/>
  <c r="H32" i="31"/>
  <c r="AG85" i="24"/>
  <c r="H48" i="31"/>
  <c r="G204" i="32"/>
  <c r="AW85" i="24"/>
  <c r="I85" i="24"/>
  <c r="H241" i="32"/>
  <c r="M56" i="31"/>
  <c r="M16" i="31"/>
  <c r="C81" i="32"/>
  <c r="CE69" i="24"/>
  <c r="I371" i="32" s="1"/>
  <c r="G26" i="32"/>
  <c r="AE6" i="31"/>
  <c r="AE22" i="31"/>
  <c r="I90" i="32"/>
  <c r="AE38" i="31"/>
  <c r="D186" i="32"/>
  <c r="F38" i="15"/>
  <c r="H38" i="15"/>
  <c r="I38" i="15" s="1"/>
  <c r="M17" i="31"/>
  <c r="D81" i="32"/>
  <c r="M49" i="31"/>
  <c r="H209" i="32"/>
  <c r="M29" i="31"/>
  <c r="I113" i="32"/>
  <c r="AA85" i="24"/>
  <c r="AE7" i="31"/>
  <c r="H26" i="32"/>
  <c r="AE23" i="31"/>
  <c r="C122" i="32"/>
  <c r="AE39" i="31"/>
  <c r="E186" i="32"/>
  <c r="M24" i="31"/>
  <c r="D113" i="32"/>
  <c r="H4" i="31"/>
  <c r="E12" i="32"/>
  <c r="E85" i="24"/>
  <c r="H36" i="31"/>
  <c r="I140" i="32"/>
  <c r="AK85" i="24"/>
  <c r="M32" i="31"/>
  <c r="E145" i="32"/>
  <c r="C35" i="8"/>
  <c r="D308" i="24"/>
  <c r="H11" i="31"/>
  <c r="E44" i="32"/>
  <c r="M25" i="31"/>
  <c r="E113" i="32"/>
  <c r="F172" i="32"/>
  <c r="H40" i="31"/>
  <c r="AO85" i="24"/>
  <c r="O69" i="31"/>
  <c r="G307" i="32"/>
  <c r="D122" i="32"/>
  <c r="AE24" i="31"/>
  <c r="F44" i="32"/>
  <c r="H12" i="31"/>
  <c r="M36" i="31"/>
  <c r="I145" i="32"/>
  <c r="D179" i="32"/>
  <c r="O38" i="31"/>
  <c r="L85" i="24"/>
  <c r="H26" i="15"/>
  <c r="I26" i="15" s="1"/>
  <c r="F26" i="15"/>
  <c r="H27" i="31"/>
  <c r="G108" i="32"/>
  <c r="M41" i="31"/>
  <c r="G177" i="32"/>
  <c r="M35" i="31"/>
  <c r="H145" i="32"/>
  <c r="F19" i="32"/>
  <c r="O5" i="31"/>
  <c r="H83" i="32"/>
  <c r="O21" i="31"/>
  <c r="O53" i="31"/>
  <c r="E243" i="32"/>
  <c r="F186" i="32"/>
  <c r="O37" i="31"/>
  <c r="H28" i="31"/>
  <c r="H108" i="32"/>
  <c r="AC85" i="24"/>
  <c r="M8" i="31"/>
  <c r="I17" i="32"/>
  <c r="O22" i="31"/>
  <c r="I83" i="32"/>
  <c r="F243" i="32"/>
  <c r="O54" i="31"/>
  <c r="H307" i="32"/>
  <c r="O70" i="31"/>
  <c r="H42" i="31"/>
  <c r="H172" i="32"/>
  <c r="AQ85" i="24"/>
  <c r="C49" i="32"/>
  <c r="M9" i="31"/>
  <c r="J85" i="24"/>
  <c r="C177" i="32"/>
  <c r="M37" i="31"/>
  <c r="O7" i="31"/>
  <c r="H19" i="32"/>
  <c r="O23" i="31"/>
  <c r="C115" i="32"/>
  <c r="E179" i="32"/>
  <c r="O39" i="31"/>
  <c r="G243" i="32"/>
  <c r="O55" i="31"/>
  <c r="I307" i="32"/>
  <c r="O71" i="31"/>
  <c r="M85" i="24"/>
  <c r="D416" i="24"/>
  <c r="H57" i="15"/>
  <c r="I57" i="15" s="1"/>
  <c r="F57" i="15"/>
  <c r="H33" i="31"/>
  <c r="AH85" i="24"/>
  <c r="F140" i="32"/>
  <c r="H20" i="31"/>
  <c r="G76" i="32"/>
  <c r="U85" i="24"/>
  <c r="M13" i="31"/>
  <c r="G49" i="32"/>
  <c r="I305" i="32"/>
  <c r="M71" i="31"/>
  <c r="G115" i="32"/>
  <c r="O27" i="31"/>
  <c r="O59" i="31"/>
  <c r="D275" i="32"/>
  <c r="O75" i="31"/>
  <c r="F339" i="32"/>
  <c r="AB85" i="24"/>
  <c r="BT85" i="24"/>
  <c r="I273" i="32"/>
  <c r="M64" i="31"/>
  <c r="M80" i="31"/>
  <c r="D369" i="32"/>
  <c r="H23" i="31"/>
  <c r="C108" i="32"/>
  <c r="X85" i="24"/>
  <c r="H78" i="31"/>
  <c r="I332" i="32"/>
  <c r="CA85" i="24"/>
  <c r="M73" i="31"/>
  <c r="BV85" i="24"/>
  <c r="F51" i="32"/>
  <c r="O12" i="31"/>
  <c r="O28" i="31"/>
  <c r="H115" i="32"/>
  <c r="O44" i="31"/>
  <c r="C211" i="32"/>
  <c r="O60" i="31"/>
  <c r="E275" i="32"/>
  <c r="O76" i="31"/>
  <c r="G339" i="32"/>
  <c r="AX85" i="24"/>
  <c r="H204" i="32"/>
  <c r="H49" i="31"/>
  <c r="H77" i="31"/>
  <c r="H332" i="32"/>
  <c r="BZ85" i="24"/>
  <c r="H3" i="31"/>
  <c r="D12" i="32"/>
  <c r="D85" i="24"/>
  <c r="H35" i="31"/>
  <c r="H140" i="32"/>
  <c r="AJ85" i="24"/>
  <c r="M33" i="31"/>
  <c r="F145" i="32"/>
  <c r="M65" i="31"/>
  <c r="C305" i="32"/>
  <c r="H24" i="31"/>
  <c r="D108" i="32"/>
  <c r="H236" i="32"/>
  <c r="H56" i="31"/>
  <c r="BE85" i="24"/>
  <c r="G209" i="32"/>
  <c r="M48" i="31"/>
  <c r="M74" i="31"/>
  <c r="E337" i="32"/>
  <c r="BW85" i="24"/>
  <c r="H68" i="31"/>
  <c r="F300" i="32"/>
  <c r="M18" i="31"/>
  <c r="E81" i="32"/>
  <c r="S85" i="24"/>
  <c r="M50" i="31"/>
  <c r="I209" i="32"/>
  <c r="AY85" i="24"/>
  <c r="CE52" i="24"/>
  <c r="H57" i="31"/>
  <c r="I236" i="32"/>
  <c r="BF85" i="24"/>
  <c r="H76" i="32"/>
  <c r="V85" i="24"/>
  <c r="H21" i="31"/>
  <c r="H53" i="31"/>
  <c r="E236" i="32"/>
  <c r="H69" i="31"/>
  <c r="G300" i="32"/>
  <c r="BR85" i="24"/>
  <c r="M19" i="31"/>
  <c r="F81" i="32"/>
  <c r="H58" i="31"/>
  <c r="C268" i="32"/>
  <c r="BG85" i="24"/>
  <c r="F21" i="15"/>
  <c r="H21" i="15"/>
  <c r="I21" i="15" s="1"/>
  <c r="H38" i="31"/>
  <c r="D172" i="32"/>
  <c r="AM85" i="24"/>
  <c r="E17" i="32"/>
  <c r="M4" i="31"/>
  <c r="G81" i="32"/>
  <c r="M20" i="31"/>
  <c r="H59" i="31"/>
  <c r="D268" i="32"/>
  <c r="BH85" i="24"/>
  <c r="D241" i="32"/>
  <c r="M52" i="31"/>
  <c r="D26" i="32"/>
  <c r="AE3" i="31"/>
  <c r="F90" i="32"/>
  <c r="AE19" i="31"/>
  <c r="AE35" i="31"/>
  <c r="H154" i="32"/>
  <c r="C85" i="8"/>
  <c r="D341" i="24"/>
  <c r="C87" i="8" s="1"/>
  <c r="I26" i="32"/>
  <c r="I300" i="32"/>
  <c r="H19" i="31"/>
  <c r="F76" i="32"/>
  <c r="T85" i="24"/>
  <c r="AE2" i="31"/>
  <c r="CE89" i="24"/>
  <c r="C26" i="32"/>
  <c r="I380" i="32"/>
  <c r="D612" i="24"/>
  <c r="O11" i="31"/>
  <c r="H52" i="31"/>
  <c r="D236" i="32"/>
  <c r="M2" i="31"/>
  <c r="C85" i="24"/>
  <c r="CE67" i="24"/>
  <c r="I369" i="32" s="1"/>
  <c r="M34" i="31"/>
  <c r="G145" i="32"/>
  <c r="M66" i="31"/>
  <c r="D305" i="32"/>
  <c r="H25" i="31"/>
  <c r="E108" i="32"/>
  <c r="H80" i="31"/>
  <c r="D364" i="32"/>
  <c r="CC85" i="24"/>
  <c r="M75" i="31"/>
  <c r="F337" i="32"/>
  <c r="AE17" i="31"/>
  <c r="D90" i="32"/>
  <c r="CF90" i="24"/>
  <c r="E19" i="4"/>
  <c r="G19" i="4"/>
  <c r="H24" i="15"/>
  <c r="I24" i="15" s="1"/>
  <c r="F24" i="15"/>
  <c r="E300" i="32"/>
  <c r="M3" i="31"/>
  <c r="D17" i="32"/>
  <c r="CE62" i="24"/>
  <c r="I364" i="32" s="1"/>
  <c r="C253" i="32"/>
  <c r="AH51" i="31"/>
  <c r="C17" i="32"/>
  <c r="I179" i="32"/>
  <c r="C236" i="32"/>
  <c r="G12" i="32"/>
  <c r="H6" i="31"/>
  <c r="W85" i="24"/>
  <c r="I76" i="32"/>
  <c r="H22" i="31"/>
  <c r="H54" i="31"/>
  <c r="BC85" i="24"/>
  <c r="F236" i="32"/>
  <c r="H55" i="31"/>
  <c r="G236" i="32"/>
  <c r="BD85" i="24"/>
  <c r="M5" i="31"/>
  <c r="F17" i="32"/>
  <c r="M21" i="31"/>
  <c r="H81" i="32"/>
  <c r="E241" i="32"/>
  <c r="M53" i="31"/>
  <c r="M54" i="31"/>
  <c r="F241" i="32"/>
  <c r="E26" i="32"/>
  <c r="AE4" i="31"/>
  <c r="AE36" i="31"/>
  <c r="I154" i="32"/>
  <c r="I382" i="32"/>
  <c r="I612" i="24"/>
  <c r="E233" i="24"/>
  <c r="F32" i="6" s="1"/>
  <c r="G154" i="32"/>
  <c r="H8" i="31"/>
  <c r="I12" i="32"/>
  <c r="H72" i="31"/>
  <c r="C332" i="32"/>
  <c r="H61" i="31"/>
  <c r="BJ85" i="24"/>
  <c r="H113" i="32"/>
  <c r="M28" i="31"/>
  <c r="M55" i="31"/>
  <c r="G241" i="32"/>
  <c r="G85" i="24"/>
  <c r="H33" i="15"/>
  <c r="I33" i="15" s="1"/>
  <c r="F33" i="15"/>
  <c r="AE33" i="31"/>
  <c r="I362" i="32"/>
  <c r="BK2" i="30"/>
  <c r="H79" i="31"/>
  <c r="C364" i="32"/>
  <c r="O9" i="31"/>
  <c r="C51" i="32"/>
  <c r="O73" i="31"/>
  <c r="D339" i="32"/>
  <c r="D273" i="32"/>
  <c r="BN2" i="30"/>
  <c r="O34" i="31"/>
  <c r="H41" i="31"/>
  <c r="H73" i="31"/>
  <c r="H26" i="31"/>
  <c r="F108" i="32"/>
  <c r="H65" i="31"/>
  <c r="C300" i="32"/>
  <c r="BN85" i="24"/>
  <c r="H52" i="15"/>
  <c r="I52" i="15" s="1"/>
  <c r="F52" i="15"/>
  <c r="D147" i="32"/>
  <c r="O31" i="31"/>
  <c r="H275" i="32"/>
  <c r="O63" i="31"/>
  <c r="C68" i="8"/>
  <c r="AE47" i="31"/>
  <c r="H29" i="31"/>
  <c r="AD85" i="24"/>
  <c r="M22" i="31"/>
  <c r="I81" i="32"/>
  <c r="E147" i="32"/>
  <c r="O32" i="31"/>
  <c r="O48" i="31"/>
  <c r="G211" i="32"/>
  <c r="I275" i="32"/>
  <c r="O64" i="31"/>
  <c r="O80" i="31"/>
  <c r="D371" i="32"/>
  <c r="F58" i="32"/>
  <c r="AE12" i="31"/>
  <c r="AE28" i="31"/>
  <c r="H122" i="32"/>
  <c r="AE44" i="31"/>
  <c r="C218" i="32"/>
  <c r="F204" i="32"/>
  <c r="E209" i="32"/>
  <c r="I241" i="32"/>
  <c r="C369" i="32"/>
  <c r="O20" i="31"/>
  <c r="H50" i="31"/>
  <c r="H45" i="31"/>
  <c r="AT85" i="24"/>
  <c r="I268" i="32"/>
  <c r="H64" i="31"/>
  <c r="M38" i="31"/>
  <c r="D177" i="32"/>
  <c r="G186" i="32"/>
  <c r="AE41" i="31"/>
  <c r="H46" i="31"/>
  <c r="E204" i="32"/>
  <c r="AU85" i="24"/>
  <c r="M77" i="31"/>
  <c r="H337" i="32"/>
  <c r="F36" i="15"/>
  <c r="H36" i="15"/>
  <c r="I36" i="15" s="1"/>
  <c r="C365" i="24"/>
  <c r="D366" i="24" s="1"/>
  <c r="C120" i="8" s="1"/>
  <c r="F19" i="15"/>
  <c r="H19" i="15"/>
  <c r="I19" i="15" s="1"/>
  <c r="O47" i="31"/>
  <c r="M23" i="31"/>
  <c r="C113" i="32"/>
  <c r="M42" i="31"/>
  <c r="H177" i="32"/>
  <c r="CB85" i="24"/>
  <c r="G58" i="32"/>
  <c r="AE13" i="31"/>
  <c r="D218" i="32"/>
  <c r="AE45" i="31"/>
  <c r="H612" i="24"/>
  <c r="F44" i="15"/>
  <c r="F49" i="15"/>
  <c r="C44" i="32"/>
  <c r="O3" i="31"/>
  <c r="O50" i="31"/>
  <c r="I211" i="32"/>
  <c r="C19" i="32"/>
  <c r="O2" i="31"/>
  <c r="O66" i="31"/>
  <c r="D307" i="32"/>
  <c r="M30" i="31"/>
  <c r="C145" i="32"/>
  <c r="O35" i="31"/>
  <c r="H147" i="32"/>
  <c r="AP85" i="24"/>
  <c r="AE15" i="31"/>
  <c r="I58" i="32"/>
  <c r="H50" i="15"/>
  <c r="I50" i="15" s="1"/>
  <c r="F50" i="15"/>
  <c r="F69" i="15"/>
  <c r="F49" i="32"/>
  <c r="H7" i="31"/>
  <c r="H12" i="32"/>
  <c r="C58" i="32"/>
  <c r="AE9" i="31"/>
  <c r="M39" i="31"/>
  <c r="E177" i="32"/>
  <c r="O15" i="31"/>
  <c r="I51" i="32"/>
  <c r="H31" i="31"/>
  <c r="D140" i="32"/>
  <c r="M43" i="31"/>
  <c r="I177" i="32"/>
  <c r="O18" i="31"/>
  <c r="E83" i="32"/>
  <c r="E380" i="24"/>
  <c r="M62" i="31"/>
  <c r="G273" i="32"/>
  <c r="M78" i="31"/>
  <c r="I337" i="32"/>
  <c r="N85" i="24"/>
  <c r="M44" i="31"/>
  <c r="C209" i="32"/>
  <c r="O51" i="31"/>
  <c r="C243" i="32"/>
  <c r="BI85" i="24"/>
  <c r="AE31" i="31"/>
  <c r="D154" i="32"/>
  <c r="E220" i="24"/>
  <c r="F17" i="15"/>
  <c r="H17" i="15"/>
  <c r="I17" i="15" s="1"/>
  <c r="E76" i="32"/>
  <c r="H18" i="31"/>
  <c r="H34" i="31"/>
  <c r="G140" i="32"/>
  <c r="D300" i="32"/>
  <c r="H66" i="31"/>
  <c r="CE48" i="24"/>
  <c r="M15" i="31"/>
  <c r="I49" i="32"/>
  <c r="M31" i="31"/>
  <c r="D145" i="32"/>
  <c r="M47" i="31"/>
  <c r="F209" i="32"/>
  <c r="O36" i="31"/>
  <c r="I147" i="32"/>
  <c r="O68" i="31"/>
  <c r="F307" i="32"/>
  <c r="C90" i="32"/>
  <c r="AE16" i="31"/>
  <c r="AE32" i="31"/>
  <c r="E154" i="32"/>
  <c r="F65" i="15"/>
  <c r="F26" i="32"/>
  <c r="F113" i="32"/>
  <c r="G179" i="32"/>
  <c r="O25" i="31"/>
  <c r="AE25" i="31"/>
  <c r="AE42" i="31"/>
  <c r="H186" i="32"/>
  <c r="H51" i="32"/>
  <c r="O14" i="31"/>
  <c r="C170" i="8"/>
  <c r="C154" i="32"/>
  <c r="O13" i="31"/>
  <c r="O45" i="31"/>
  <c r="O17" i="31"/>
  <c r="D83" i="32"/>
  <c r="O49" i="31"/>
  <c r="H211" i="32"/>
  <c r="CD85" i="24"/>
  <c r="D615" i="34"/>
  <c r="C715" i="34"/>
  <c r="C648" i="34"/>
  <c r="M716" i="34" s="1"/>
  <c r="O46" i="31"/>
  <c r="AE46" i="31"/>
  <c r="D350" i="24" l="1"/>
  <c r="E245" i="32"/>
  <c r="C690" i="24"/>
  <c r="C37" i="15"/>
  <c r="G37" i="15" s="1"/>
  <c r="C77" i="15"/>
  <c r="G77" i="15" s="1"/>
  <c r="C632" i="24"/>
  <c r="D149" i="32"/>
  <c r="C638" i="24"/>
  <c r="C697" i="24"/>
  <c r="D309" i="32"/>
  <c r="C691" i="24"/>
  <c r="C79" i="15"/>
  <c r="G79" i="15" s="1"/>
  <c r="C700" i="24"/>
  <c r="C38" i="15"/>
  <c r="G38" i="15" s="1"/>
  <c r="G149" i="32"/>
  <c r="C20" i="15"/>
  <c r="G20" i="15" s="1"/>
  <c r="C639" i="24"/>
  <c r="C83" i="15"/>
  <c r="G83" i="15" s="1"/>
  <c r="F213" i="32"/>
  <c r="C60" i="15"/>
  <c r="E309" i="32"/>
  <c r="C621" i="24"/>
  <c r="C673" i="24"/>
  <c r="D277" i="32"/>
  <c r="C636" i="24"/>
  <c r="C72" i="15"/>
  <c r="G72" i="15" s="1"/>
  <c r="C50" i="8"/>
  <c r="D352" i="24"/>
  <c r="C103" i="8" s="1"/>
  <c r="F309" i="24"/>
  <c r="C75" i="15"/>
  <c r="G75" i="15" s="1"/>
  <c r="C635" i="24"/>
  <c r="G277" i="32"/>
  <c r="C373" i="32"/>
  <c r="C92" i="15"/>
  <c r="G92" i="15" s="1"/>
  <c r="C622" i="24"/>
  <c r="G53" i="32"/>
  <c r="C679" i="24"/>
  <c r="C26" i="15"/>
  <c r="G26" i="15" s="1"/>
  <c r="H149" i="32"/>
  <c r="C48" i="15"/>
  <c r="G48" i="15" s="1"/>
  <c r="C701" i="24"/>
  <c r="C684" i="24"/>
  <c r="E85" i="32"/>
  <c r="C31" i="15"/>
  <c r="G31" i="15" s="1"/>
  <c r="I117" i="32"/>
  <c r="C695" i="24"/>
  <c r="C42" i="15"/>
  <c r="G42" i="15" s="1"/>
  <c r="F85" i="32"/>
  <c r="C685" i="24"/>
  <c r="C32" i="15"/>
  <c r="G32" i="15" s="1"/>
  <c r="G309" i="32"/>
  <c r="C82" i="15"/>
  <c r="G82" i="15" s="1"/>
  <c r="C626" i="24"/>
  <c r="C689" i="24"/>
  <c r="C36" i="15"/>
  <c r="G36" i="15" s="1"/>
  <c r="C117" i="32"/>
  <c r="H53" i="32"/>
  <c r="C680" i="24"/>
  <c r="C27" i="15"/>
  <c r="G27" i="15" s="1"/>
  <c r="C76" i="15"/>
  <c r="G76" i="15" s="1"/>
  <c r="C637" i="24"/>
  <c r="H277" i="32"/>
  <c r="G21" i="32"/>
  <c r="C672" i="24"/>
  <c r="C19" i="15"/>
  <c r="G19" i="15" s="1"/>
  <c r="C67" i="15"/>
  <c r="G67" i="15" s="1"/>
  <c r="F245" i="32"/>
  <c r="C633" i="24"/>
  <c r="G85" i="32"/>
  <c r="C686" i="24"/>
  <c r="C33" i="15"/>
  <c r="G33" i="15" s="1"/>
  <c r="I21" i="32"/>
  <c r="C21" i="15"/>
  <c r="G21" i="15" s="1"/>
  <c r="C674" i="24"/>
  <c r="C703" i="24"/>
  <c r="C50" i="15"/>
  <c r="G50" i="15" s="1"/>
  <c r="C181" i="32"/>
  <c r="C705" i="24"/>
  <c r="C52" i="15"/>
  <c r="G52" i="15" s="1"/>
  <c r="E181" i="32"/>
  <c r="C643" i="24"/>
  <c r="C87" i="15"/>
  <c r="G87" i="15" s="1"/>
  <c r="E341" i="32"/>
  <c r="G341" i="32"/>
  <c r="C645" i="24"/>
  <c r="C89" i="15"/>
  <c r="G89" i="15" s="1"/>
  <c r="C74" i="15"/>
  <c r="G74" i="15" s="1"/>
  <c r="C617" i="24"/>
  <c r="F277" i="32"/>
  <c r="I85" i="32"/>
  <c r="C688" i="24"/>
  <c r="C35" i="15"/>
  <c r="G35" i="15" s="1"/>
  <c r="C640" i="24"/>
  <c r="C84" i="15"/>
  <c r="G84" i="15" s="1"/>
  <c r="I309" i="32"/>
  <c r="I245" i="32"/>
  <c r="C629" i="24"/>
  <c r="C70" i="15"/>
  <c r="G70" i="15" s="1"/>
  <c r="H341" i="32"/>
  <c r="C90" i="15"/>
  <c r="G90" i="15" s="1"/>
  <c r="C646" i="24"/>
  <c r="C693" i="24"/>
  <c r="G117" i="32"/>
  <c r="C40" i="15"/>
  <c r="G40" i="15" s="1"/>
  <c r="C644" i="24"/>
  <c r="C88" i="15"/>
  <c r="G88" i="15" s="1"/>
  <c r="F341" i="32"/>
  <c r="D85" i="32"/>
  <c r="C30" i="15"/>
  <c r="G30" i="15" s="1"/>
  <c r="C683" i="24"/>
  <c r="C29" i="15"/>
  <c r="G29" i="15" s="1"/>
  <c r="C85" i="32"/>
  <c r="C682" i="24"/>
  <c r="C21" i="32"/>
  <c r="C668" i="24"/>
  <c r="C15" i="15"/>
  <c r="G15" i="15" s="1"/>
  <c r="CE85" i="24"/>
  <c r="D21" i="32"/>
  <c r="C669" i="24"/>
  <c r="C16" i="15"/>
  <c r="G16" i="15" s="1"/>
  <c r="C58" i="15"/>
  <c r="G58" i="15" s="1"/>
  <c r="C711" i="24"/>
  <c r="D213" i="32"/>
  <c r="F149" i="32"/>
  <c r="C46" i="15"/>
  <c r="G46" i="15" s="1"/>
  <c r="C699" i="24"/>
  <c r="C119" i="8"/>
  <c r="BP2" i="30"/>
  <c r="H245" i="32"/>
  <c r="C69" i="15"/>
  <c r="G69" i="15" s="1"/>
  <c r="C614" i="24"/>
  <c r="F181" i="32"/>
  <c r="C706" i="24"/>
  <c r="C53" i="15"/>
  <c r="G53" i="15" s="1"/>
  <c r="F16" i="6"/>
  <c r="F234" i="24"/>
  <c r="C86" i="15"/>
  <c r="G86" i="15" s="1"/>
  <c r="C642" i="24"/>
  <c r="D341" i="32"/>
  <c r="C167" i="8"/>
  <c r="D26" i="33"/>
  <c r="E414" i="24"/>
  <c r="G213" i="32"/>
  <c r="C61" i="15"/>
  <c r="C631" i="24"/>
  <c r="D181" i="32"/>
  <c r="C51" i="15"/>
  <c r="G51" i="15" s="1"/>
  <c r="C704" i="24"/>
  <c r="F117" i="32"/>
  <c r="C39" i="15"/>
  <c r="G39" i="15" s="1"/>
  <c r="C692" i="24"/>
  <c r="C49" i="15"/>
  <c r="G49" i="15" s="1"/>
  <c r="I149" i="32"/>
  <c r="C702" i="24"/>
  <c r="C710" i="24"/>
  <c r="C213" i="32"/>
  <c r="C57" i="15"/>
  <c r="G57" i="15" s="1"/>
  <c r="C618" i="24"/>
  <c r="C71" i="15"/>
  <c r="G71" i="15" s="1"/>
  <c r="C277" i="32"/>
  <c r="D707" i="34"/>
  <c r="M707" i="34" s="1"/>
  <c r="D691" i="34"/>
  <c r="M691" i="34" s="1"/>
  <c r="D675" i="34"/>
  <c r="M675" i="34" s="1"/>
  <c r="D644" i="34"/>
  <c r="D642" i="34"/>
  <c r="D640" i="34"/>
  <c r="D638" i="34"/>
  <c r="D636" i="34"/>
  <c r="D634" i="34"/>
  <c r="D632" i="34"/>
  <c r="D630" i="34"/>
  <c r="J630" i="34" s="1"/>
  <c r="D624" i="34"/>
  <c r="D698" i="34"/>
  <c r="M698" i="34" s="1"/>
  <c r="D682" i="34"/>
  <c r="M682" i="34" s="1"/>
  <c r="D623" i="34"/>
  <c r="D711" i="34"/>
  <c r="M711" i="34" s="1"/>
  <c r="D695" i="34"/>
  <c r="M695" i="34" s="1"/>
  <c r="D679" i="34"/>
  <c r="M679" i="34" s="1"/>
  <c r="D703" i="34"/>
  <c r="M703" i="34" s="1"/>
  <c r="D687" i="34"/>
  <c r="M687" i="34" s="1"/>
  <c r="D671" i="34"/>
  <c r="M671" i="34" s="1"/>
  <c r="D625" i="34"/>
  <c r="G625" i="34" s="1"/>
  <c r="D700" i="34"/>
  <c r="M700" i="34" s="1"/>
  <c r="D705" i="34"/>
  <c r="M705" i="34" s="1"/>
  <c r="D701" i="34"/>
  <c r="M701" i="34" s="1"/>
  <c r="D699" i="34"/>
  <c r="M699" i="34" s="1"/>
  <c r="D697" i="34"/>
  <c r="M697" i="34" s="1"/>
  <c r="D693" i="34"/>
  <c r="M693" i="34" s="1"/>
  <c r="D689" i="34"/>
  <c r="M689" i="34" s="1"/>
  <c r="D674" i="34"/>
  <c r="M674" i="34" s="1"/>
  <c r="D641" i="34"/>
  <c r="D633" i="34"/>
  <c r="D627" i="34"/>
  <c r="D672" i="34"/>
  <c r="M672" i="34" s="1"/>
  <c r="D670" i="34"/>
  <c r="M670" i="34" s="1"/>
  <c r="D646" i="34"/>
  <c r="D621" i="34"/>
  <c r="D716" i="34"/>
  <c r="D683" i="34"/>
  <c r="M683" i="34" s="1"/>
  <c r="D668" i="34"/>
  <c r="M668" i="34" s="1"/>
  <c r="M715" i="34" s="1"/>
  <c r="D620" i="34"/>
  <c r="D643" i="34"/>
  <c r="D635" i="34"/>
  <c r="D626" i="34"/>
  <c r="H628" i="34" s="1"/>
  <c r="D710" i="34"/>
  <c r="M710" i="34" s="1"/>
  <c r="D690" i="34"/>
  <c r="M690" i="34" s="1"/>
  <c r="D673" i="34"/>
  <c r="M673" i="34" s="1"/>
  <c r="D645" i="34"/>
  <c r="L647" i="34" s="1"/>
  <c r="D692" i="34"/>
  <c r="M692" i="34" s="1"/>
  <c r="D702" i="34"/>
  <c r="M702" i="34" s="1"/>
  <c r="D712" i="34"/>
  <c r="M712" i="34" s="1"/>
  <c r="D685" i="34"/>
  <c r="M685" i="34" s="1"/>
  <c r="D676" i="34"/>
  <c r="M676" i="34" s="1"/>
  <c r="D694" i="34"/>
  <c r="M694" i="34" s="1"/>
  <c r="D629" i="34"/>
  <c r="I629" i="34" s="1"/>
  <c r="D688" i="34"/>
  <c r="M688" i="34" s="1"/>
  <c r="D669" i="34"/>
  <c r="M669" i="34" s="1"/>
  <c r="D637" i="34"/>
  <c r="D622" i="34"/>
  <c r="D708" i="34"/>
  <c r="M708" i="34" s="1"/>
  <c r="D678" i="34"/>
  <c r="M678" i="34" s="1"/>
  <c r="D686" i="34"/>
  <c r="M686" i="34" s="1"/>
  <c r="D704" i="34"/>
  <c r="M704" i="34" s="1"/>
  <c r="D681" i="34"/>
  <c r="M681" i="34" s="1"/>
  <c r="D647" i="34"/>
  <c r="D713" i="34"/>
  <c r="M713" i="34" s="1"/>
  <c r="D709" i="34"/>
  <c r="M709" i="34" s="1"/>
  <c r="D684" i="34"/>
  <c r="M684" i="34" s="1"/>
  <c r="D680" i="34"/>
  <c r="M680" i="34" s="1"/>
  <c r="D628" i="34"/>
  <c r="D619" i="34"/>
  <c r="D639" i="34"/>
  <c r="D616" i="34"/>
  <c r="D696" i="34"/>
  <c r="M696" i="34" s="1"/>
  <c r="D677" i="34"/>
  <c r="M677" i="34" s="1"/>
  <c r="D618" i="34"/>
  <c r="D706" i="34"/>
  <c r="M706" i="34" s="1"/>
  <c r="D631" i="34"/>
  <c r="K644" i="34" s="1"/>
  <c r="D617" i="34"/>
  <c r="G181" i="32"/>
  <c r="C707" i="24"/>
  <c r="C54" i="15"/>
  <c r="G54" i="15" s="1"/>
  <c r="D367" i="24"/>
  <c r="I213" i="32"/>
  <c r="C63" i="15"/>
  <c r="G63" i="15" s="1"/>
  <c r="C625" i="24"/>
  <c r="F53" i="32"/>
  <c r="C25" i="15"/>
  <c r="G25" i="15" s="1"/>
  <c r="C678" i="24"/>
  <c r="H181" i="32"/>
  <c r="C55" i="15"/>
  <c r="G55" i="15" s="1"/>
  <c r="C708" i="24"/>
  <c r="C149" i="32"/>
  <c r="C696" i="24"/>
  <c r="C43" i="15"/>
  <c r="G43" i="15" s="1"/>
  <c r="C245" i="32"/>
  <c r="C628" i="24"/>
  <c r="C64" i="15"/>
  <c r="G64" i="15" s="1"/>
  <c r="E149" i="32"/>
  <c r="C698" i="24"/>
  <c r="C45" i="15"/>
  <c r="G45" i="15" s="1"/>
  <c r="C22" i="15"/>
  <c r="G22" i="15" s="1"/>
  <c r="C675" i="24"/>
  <c r="C53" i="32"/>
  <c r="C81" i="15"/>
  <c r="G81" i="15" s="1"/>
  <c r="C623" i="24"/>
  <c r="F309" i="32"/>
  <c r="C93" i="15"/>
  <c r="G93" i="15" s="1"/>
  <c r="D373" i="32"/>
  <c r="C620" i="24"/>
  <c r="E373" i="32"/>
  <c r="C94" i="15"/>
  <c r="G94" i="15" s="1"/>
  <c r="E277" i="32"/>
  <c r="C634" i="24"/>
  <c r="C73" i="15"/>
  <c r="G73" i="15" s="1"/>
  <c r="H213" i="32"/>
  <c r="C616" i="24"/>
  <c r="C62" i="15"/>
  <c r="I341" i="32"/>
  <c r="C91" i="15"/>
  <c r="G91" i="15" s="1"/>
  <c r="C647" i="24"/>
  <c r="E21" i="32"/>
  <c r="C17" i="15"/>
  <c r="G17" i="15" s="1"/>
  <c r="C670" i="24"/>
  <c r="C341" i="32"/>
  <c r="C85" i="15"/>
  <c r="G85" i="15" s="1"/>
  <c r="C641" i="24"/>
  <c r="H85" i="32"/>
  <c r="C34" i="15"/>
  <c r="G34" i="15" s="1"/>
  <c r="C687" i="24"/>
  <c r="C56" i="15"/>
  <c r="G56" i="15" s="1"/>
  <c r="I181" i="32"/>
  <c r="C709" i="24"/>
  <c r="F21" i="32"/>
  <c r="C671" i="24"/>
  <c r="C18" i="15"/>
  <c r="G18" i="15" s="1"/>
  <c r="C619" i="24"/>
  <c r="C309" i="32"/>
  <c r="C78" i="15"/>
  <c r="G78" i="15" s="1"/>
  <c r="C694" i="24"/>
  <c r="H117" i="32"/>
  <c r="C41" i="15"/>
  <c r="G41" i="15" s="1"/>
  <c r="C676" i="24"/>
  <c r="D53" i="32"/>
  <c r="C23" i="15"/>
  <c r="G23" i="15" s="1"/>
  <c r="E213" i="32"/>
  <c r="C712" i="24"/>
  <c r="C59" i="15"/>
  <c r="G59" i="15" s="1"/>
  <c r="G245" i="32"/>
  <c r="C624" i="24"/>
  <c r="C68" i="15"/>
  <c r="G68" i="15" s="1"/>
  <c r="K612" i="24"/>
  <c r="I378" i="32"/>
  <c r="C24" i="15"/>
  <c r="G24" i="15" s="1"/>
  <c r="C677" i="24"/>
  <c r="E53" i="32"/>
  <c r="C681" i="24"/>
  <c r="C28" i="15"/>
  <c r="G28" i="15" s="1"/>
  <c r="I53" i="32"/>
  <c r="H20" i="15" l="1"/>
  <c r="I20" i="15" s="1"/>
  <c r="I373" i="32"/>
  <c r="C716" i="24"/>
  <c r="L716" i="34"/>
  <c r="L699" i="34"/>
  <c r="L683" i="34"/>
  <c r="L706" i="34"/>
  <c r="L690" i="34"/>
  <c r="L674" i="34"/>
  <c r="L703" i="34"/>
  <c r="L687" i="34"/>
  <c r="L671" i="34"/>
  <c r="L711" i="34"/>
  <c r="L695" i="34"/>
  <c r="L679" i="34"/>
  <c r="L708" i="34"/>
  <c r="L692" i="34"/>
  <c r="L694" i="34"/>
  <c r="L677" i="34"/>
  <c r="L675" i="34"/>
  <c r="L710" i="34"/>
  <c r="L704" i="34"/>
  <c r="L702" i="34"/>
  <c r="L698" i="34"/>
  <c r="L688" i="34"/>
  <c r="L673" i="34"/>
  <c r="L712" i="34"/>
  <c r="L686" i="34"/>
  <c r="L684" i="34"/>
  <c r="L669" i="34"/>
  <c r="L707" i="34"/>
  <c r="L697" i="34"/>
  <c r="L670" i="34"/>
  <c r="L709" i="34"/>
  <c r="L689" i="34"/>
  <c r="L672" i="34"/>
  <c r="L701" i="34"/>
  <c r="L678" i="34"/>
  <c r="L681" i="34"/>
  <c r="L700" i="34"/>
  <c r="L676" i="34"/>
  <c r="L713" i="34"/>
  <c r="L685" i="34"/>
  <c r="L693" i="34"/>
  <c r="L680" i="34"/>
  <c r="L691" i="34"/>
  <c r="L696" i="34"/>
  <c r="L705" i="34"/>
  <c r="L682" i="34"/>
  <c r="L668" i="34"/>
  <c r="L715" i="34" s="1"/>
  <c r="K702" i="34"/>
  <c r="K686" i="34"/>
  <c r="K670" i="34"/>
  <c r="K709" i="34"/>
  <c r="K693" i="34"/>
  <c r="K677" i="34"/>
  <c r="K706" i="34"/>
  <c r="K690" i="34"/>
  <c r="K674" i="34"/>
  <c r="K698" i="34"/>
  <c r="K682" i="34"/>
  <c r="K711" i="34"/>
  <c r="K695" i="34"/>
  <c r="K679" i="34"/>
  <c r="K700" i="34"/>
  <c r="K696" i="34"/>
  <c r="K671" i="34"/>
  <c r="K710" i="34"/>
  <c r="K708" i="34"/>
  <c r="K704" i="34"/>
  <c r="K688" i="34"/>
  <c r="K673" i="34"/>
  <c r="K712" i="34"/>
  <c r="K692" i="34"/>
  <c r="K680" i="34"/>
  <c r="K675" i="34"/>
  <c r="K707" i="34"/>
  <c r="K697" i="34"/>
  <c r="K687" i="34"/>
  <c r="K694" i="34"/>
  <c r="K699" i="34"/>
  <c r="K684" i="34"/>
  <c r="K705" i="34"/>
  <c r="K701" i="34"/>
  <c r="K672" i="34"/>
  <c r="K678" i="34"/>
  <c r="K716" i="34"/>
  <c r="K668" i="34"/>
  <c r="K715" i="34" s="1"/>
  <c r="K681" i="34"/>
  <c r="K689" i="34"/>
  <c r="K676" i="34"/>
  <c r="K703" i="34"/>
  <c r="K713" i="34"/>
  <c r="K685" i="34"/>
  <c r="K691" i="34"/>
  <c r="K669" i="34"/>
  <c r="K683" i="34"/>
  <c r="F624" i="34"/>
  <c r="E612" i="34"/>
  <c r="J705" i="34"/>
  <c r="J689" i="34"/>
  <c r="J673" i="34"/>
  <c r="J712" i="34"/>
  <c r="J696" i="34"/>
  <c r="J680" i="34"/>
  <c r="J709" i="34"/>
  <c r="J693" i="34"/>
  <c r="J677" i="34"/>
  <c r="J701" i="34"/>
  <c r="J685" i="34"/>
  <c r="J669" i="34"/>
  <c r="J698" i="34"/>
  <c r="J681" i="34"/>
  <c r="J643" i="34"/>
  <c r="J635" i="34"/>
  <c r="J679" i="34"/>
  <c r="J706" i="34"/>
  <c r="J694" i="34"/>
  <c r="J692" i="34"/>
  <c r="J675" i="34"/>
  <c r="J645" i="34"/>
  <c r="J702" i="34"/>
  <c r="J700" i="34"/>
  <c r="J671" i="34"/>
  <c r="J637" i="34"/>
  <c r="J716" i="34"/>
  <c r="J638" i="34"/>
  <c r="J631" i="34"/>
  <c r="J707" i="34"/>
  <c r="J697" i="34"/>
  <c r="J687" i="34"/>
  <c r="J682" i="34"/>
  <c r="J704" i="34"/>
  <c r="J647" i="34"/>
  <c r="J644" i="34"/>
  <c r="J633" i="34"/>
  <c r="J708" i="34"/>
  <c r="J641" i="34"/>
  <c r="J684" i="34"/>
  <c r="J672" i="34"/>
  <c r="J711" i="34"/>
  <c r="J678" i="34"/>
  <c r="J640" i="34"/>
  <c r="J674" i="34"/>
  <c r="J699" i="34"/>
  <c r="J695" i="34"/>
  <c r="J636" i="34"/>
  <c r="J676" i="34"/>
  <c r="J713" i="34"/>
  <c r="J646" i="34"/>
  <c r="J703" i="34"/>
  <c r="J639" i="34"/>
  <c r="J634" i="34"/>
  <c r="J683" i="34"/>
  <c r="J632" i="34"/>
  <c r="J686" i="34"/>
  <c r="J688" i="34"/>
  <c r="J710" i="34"/>
  <c r="J642" i="34"/>
  <c r="J670" i="34"/>
  <c r="J691" i="34"/>
  <c r="J690" i="34"/>
  <c r="J668" i="34"/>
  <c r="G698" i="34"/>
  <c r="G682" i="34"/>
  <c r="G705" i="34"/>
  <c r="G689" i="34"/>
  <c r="G673" i="34"/>
  <c r="G702" i="34"/>
  <c r="G686" i="34"/>
  <c r="G670" i="34"/>
  <c r="G647" i="34"/>
  <c r="G645" i="34"/>
  <c r="G629" i="34"/>
  <c r="G626" i="34"/>
  <c r="G715" i="34" s="1"/>
  <c r="G710" i="34"/>
  <c r="G694" i="34"/>
  <c r="G678" i="34"/>
  <c r="G646" i="34"/>
  <c r="G707" i="34"/>
  <c r="G716" i="34"/>
  <c r="G685" i="34"/>
  <c r="G683" i="34"/>
  <c r="G638" i="34"/>
  <c r="G630" i="34"/>
  <c r="G713" i="34"/>
  <c r="G668" i="34"/>
  <c r="G643" i="34"/>
  <c r="G635" i="34"/>
  <c r="G681" i="34"/>
  <c r="G679" i="34"/>
  <c r="G677" i="34"/>
  <c r="G640" i="34"/>
  <c r="G632" i="34"/>
  <c r="G700" i="34"/>
  <c r="G695" i="34"/>
  <c r="G628" i="34"/>
  <c r="G692" i="34"/>
  <c r="G675" i="34"/>
  <c r="G712" i="34"/>
  <c r="G641" i="34"/>
  <c r="G634" i="34"/>
  <c r="G627" i="34"/>
  <c r="G676" i="34"/>
  <c r="G637" i="34"/>
  <c r="G669" i="34"/>
  <c r="G633" i="34"/>
  <c r="G691" i="34"/>
  <c r="G688" i="34"/>
  <c r="G708" i="34"/>
  <c r="G704" i="34"/>
  <c r="G701" i="34"/>
  <c r="G672" i="34"/>
  <c r="G690" i="34"/>
  <c r="G644" i="34"/>
  <c r="G699" i="34"/>
  <c r="G642" i="34"/>
  <c r="G636" i="34"/>
  <c r="G697" i="34"/>
  <c r="G703" i="34"/>
  <c r="G709" i="34"/>
  <c r="G671" i="34"/>
  <c r="G680" i="34"/>
  <c r="G693" i="34"/>
  <c r="G684" i="34"/>
  <c r="G706" i="34"/>
  <c r="G696" i="34"/>
  <c r="G687" i="34"/>
  <c r="G631" i="34"/>
  <c r="G711" i="34"/>
  <c r="G674" i="34"/>
  <c r="G639" i="34"/>
  <c r="C121" i="8"/>
  <c r="D384" i="24"/>
  <c r="H711" i="34"/>
  <c r="H695" i="34"/>
  <c r="H679" i="34"/>
  <c r="H702" i="34"/>
  <c r="H686" i="34"/>
  <c r="H670" i="34"/>
  <c r="H647" i="34"/>
  <c r="H645" i="34"/>
  <c r="H629" i="34"/>
  <c r="H716" i="34"/>
  <c r="H699" i="34"/>
  <c r="H683" i="34"/>
  <c r="H643" i="34"/>
  <c r="H641" i="34"/>
  <c r="H639" i="34"/>
  <c r="H637" i="34"/>
  <c r="H635" i="34"/>
  <c r="H633" i="34"/>
  <c r="H631" i="34"/>
  <c r="H707" i="34"/>
  <c r="H691" i="34"/>
  <c r="H675" i="34"/>
  <c r="H644" i="34"/>
  <c r="H642" i="34"/>
  <c r="H640" i="34"/>
  <c r="H638" i="34"/>
  <c r="H636" i="34"/>
  <c r="H634" i="34"/>
  <c r="H632" i="34"/>
  <c r="H630" i="34"/>
  <c r="H704" i="34"/>
  <c r="H713" i="34"/>
  <c r="H668" i="34"/>
  <c r="H677" i="34"/>
  <c r="H696" i="34"/>
  <c r="H692" i="34"/>
  <c r="H690" i="34"/>
  <c r="H705" i="34"/>
  <c r="H712" i="34"/>
  <c r="H685" i="34"/>
  <c r="H680" i="34"/>
  <c r="H697" i="34"/>
  <c r="H694" i="34"/>
  <c r="H687" i="34"/>
  <c r="H698" i="34"/>
  <c r="H688" i="34"/>
  <c r="H669" i="34"/>
  <c r="H646" i="34"/>
  <c r="H708" i="34"/>
  <c r="H701" i="34"/>
  <c r="H672" i="34"/>
  <c r="H684" i="34"/>
  <c r="H681" i="34"/>
  <c r="H673" i="34"/>
  <c r="H709" i="34"/>
  <c r="H671" i="34"/>
  <c r="H689" i="34"/>
  <c r="H676" i="34"/>
  <c r="H693" i="34"/>
  <c r="H703" i="34"/>
  <c r="H678" i="34"/>
  <c r="H706" i="34"/>
  <c r="H674" i="34"/>
  <c r="H700" i="34"/>
  <c r="H682" i="34"/>
  <c r="H710" i="34"/>
  <c r="D715" i="34"/>
  <c r="E623" i="34"/>
  <c r="I708" i="34"/>
  <c r="I692" i="34"/>
  <c r="I676" i="34"/>
  <c r="I716" i="34"/>
  <c r="I699" i="34"/>
  <c r="I683" i="34"/>
  <c r="I643" i="34"/>
  <c r="I641" i="34"/>
  <c r="I639" i="34"/>
  <c r="I637" i="34"/>
  <c r="I635" i="34"/>
  <c r="I633" i="34"/>
  <c r="I631" i="34"/>
  <c r="I712" i="34"/>
  <c r="I696" i="34"/>
  <c r="I680" i="34"/>
  <c r="I704" i="34"/>
  <c r="I688" i="34"/>
  <c r="I672" i="34"/>
  <c r="I701" i="34"/>
  <c r="I681" i="34"/>
  <c r="I690" i="34"/>
  <c r="I640" i="34"/>
  <c r="I632" i="34"/>
  <c r="I706" i="34"/>
  <c r="I698" i="34"/>
  <c r="I694" i="34"/>
  <c r="I675" i="34"/>
  <c r="I645" i="34"/>
  <c r="I685" i="34"/>
  <c r="I668" i="34"/>
  <c r="I702" i="34"/>
  <c r="I707" i="34"/>
  <c r="I697" i="34"/>
  <c r="I687" i="34"/>
  <c r="I670" i="34"/>
  <c r="I634" i="34"/>
  <c r="I682" i="34"/>
  <c r="I677" i="34"/>
  <c r="I691" i="34"/>
  <c r="I705" i="34"/>
  <c r="I684" i="34"/>
  <c r="I711" i="34"/>
  <c r="I678" i="34"/>
  <c r="I693" i="34"/>
  <c r="I671" i="34"/>
  <c r="I636" i="34"/>
  <c r="I647" i="34"/>
  <c r="I642" i="34"/>
  <c r="I709" i="34"/>
  <c r="I695" i="34"/>
  <c r="I630" i="34"/>
  <c r="I715" i="34" s="1"/>
  <c r="I689" i="34"/>
  <c r="I703" i="34"/>
  <c r="I713" i="34"/>
  <c r="I646" i="34"/>
  <c r="I669" i="34"/>
  <c r="I679" i="34"/>
  <c r="I673" i="34"/>
  <c r="I686" i="34"/>
  <c r="I700" i="34"/>
  <c r="I674" i="34"/>
  <c r="I638" i="34"/>
  <c r="I710" i="34"/>
  <c r="I644" i="34"/>
  <c r="C715" i="24"/>
  <c r="C648" i="24"/>
  <c r="M716" i="24" s="1"/>
  <c r="D615" i="24"/>
  <c r="D417" i="24" l="1"/>
  <c r="C138" i="8"/>
  <c r="D700" i="24"/>
  <c r="M700" i="24" s="1"/>
  <c r="G151" i="32" s="1"/>
  <c r="D713" i="24"/>
  <c r="M713" i="24" s="1"/>
  <c r="F215" i="32" s="1"/>
  <c r="D711" i="24"/>
  <c r="M711" i="24" s="1"/>
  <c r="D215" i="32" s="1"/>
  <c r="D697" i="24"/>
  <c r="M697" i="24" s="1"/>
  <c r="D151" i="32" s="1"/>
  <c r="D681" i="24"/>
  <c r="M681" i="24" s="1"/>
  <c r="I55" i="32" s="1"/>
  <c r="D703" i="24"/>
  <c r="M703" i="24" s="1"/>
  <c r="C183" i="32" s="1"/>
  <c r="D694" i="24"/>
  <c r="M694" i="24" s="1"/>
  <c r="H119" i="32" s="1"/>
  <c r="D678" i="24"/>
  <c r="M678" i="24" s="1"/>
  <c r="D646" i="24"/>
  <c r="D706" i="24"/>
  <c r="M706" i="24" s="1"/>
  <c r="F183" i="32" s="1"/>
  <c r="D688" i="24"/>
  <c r="M688" i="24" s="1"/>
  <c r="I87" i="32" s="1"/>
  <c r="D672" i="24"/>
  <c r="M672" i="24" s="1"/>
  <c r="G23" i="32" s="1"/>
  <c r="D616" i="24"/>
  <c r="D709" i="24"/>
  <c r="M709" i="24" s="1"/>
  <c r="I183" i="32" s="1"/>
  <c r="D685" i="24"/>
  <c r="M685" i="24" s="1"/>
  <c r="F87" i="32" s="1"/>
  <c r="D669" i="24"/>
  <c r="M669" i="24" s="1"/>
  <c r="D23" i="32" s="1"/>
  <c r="D627" i="24"/>
  <c r="D710" i="24"/>
  <c r="M710" i="24" s="1"/>
  <c r="C215" i="32" s="1"/>
  <c r="D668" i="24"/>
  <c r="M668" i="24" s="1"/>
  <c r="D643" i="24"/>
  <c r="D638" i="24"/>
  <c r="D633" i="24"/>
  <c r="D691" i="24"/>
  <c r="M691" i="24" s="1"/>
  <c r="D689" i="24"/>
  <c r="M689" i="24" s="1"/>
  <c r="C119" i="32" s="1"/>
  <c r="D622" i="24"/>
  <c r="D642" i="24"/>
  <c r="D626" i="24"/>
  <c r="H628" i="24" s="1"/>
  <c r="D647" i="24"/>
  <c r="D716" i="24"/>
  <c r="D693" i="24"/>
  <c r="M693" i="24" s="1"/>
  <c r="D671" i="24"/>
  <c r="M671" i="24" s="1"/>
  <c r="F23" i="32" s="1"/>
  <c r="D632" i="24"/>
  <c r="D712" i="24"/>
  <c r="M712" i="24" s="1"/>
  <c r="E215" i="32" s="1"/>
  <c r="D687" i="24"/>
  <c r="M687" i="24" s="1"/>
  <c r="H87" i="32" s="1"/>
  <c r="D683" i="24"/>
  <c r="M683" i="24" s="1"/>
  <c r="D87" i="32" s="1"/>
  <c r="D679" i="24"/>
  <c r="M679" i="24" s="1"/>
  <c r="D645" i="24"/>
  <c r="L647" i="24" s="1"/>
  <c r="D640" i="24"/>
  <c r="D635" i="24"/>
  <c r="D621" i="24"/>
  <c r="D677" i="24"/>
  <c r="M677" i="24" s="1"/>
  <c r="D620" i="24"/>
  <c r="D707" i="24"/>
  <c r="M707" i="24" s="1"/>
  <c r="G183" i="32" s="1"/>
  <c r="D705" i="24"/>
  <c r="M705" i="24" s="1"/>
  <c r="E183" i="32" s="1"/>
  <c r="D630" i="24"/>
  <c r="J630" i="24" s="1"/>
  <c r="D675" i="24"/>
  <c r="M675" i="24" s="1"/>
  <c r="C55" i="32" s="1"/>
  <c r="D673" i="24"/>
  <c r="M673" i="24" s="1"/>
  <c r="H23" i="32" s="1"/>
  <c r="D698" i="24"/>
  <c r="M698" i="24" s="1"/>
  <c r="E151" i="32" s="1"/>
  <c r="D637" i="24"/>
  <c r="D619" i="24"/>
  <c r="D625" i="24"/>
  <c r="G625" i="24" s="1"/>
  <c r="D699" i="24"/>
  <c r="M699" i="24" s="1"/>
  <c r="F151" i="32" s="1"/>
  <c r="D676" i="24"/>
  <c r="M676" i="24" s="1"/>
  <c r="D55" i="32" s="1"/>
  <c r="D636" i="24"/>
  <c r="D618" i="24"/>
  <c r="D680" i="24"/>
  <c r="M680" i="24" s="1"/>
  <c r="H55" i="32" s="1"/>
  <c r="D629" i="24"/>
  <c r="I629" i="24" s="1"/>
  <c r="D702" i="24"/>
  <c r="M702" i="24" s="1"/>
  <c r="I151" i="32" s="1"/>
  <c r="D641" i="24"/>
  <c r="D617" i="24"/>
  <c r="D708" i="24"/>
  <c r="M708" i="24" s="1"/>
  <c r="H183" i="32" s="1"/>
  <c r="D684" i="24"/>
  <c r="M684" i="24" s="1"/>
  <c r="E87" i="32" s="1"/>
  <c r="D692" i="24"/>
  <c r="M692" i="24" s="1"/>
  <c r="D634" i="24"/>
  <c r="D639" i="24"/>
  <c r="D682" i="24"/>
  <c r="M682" i="24" s="1"/>
  <c r="C87" i="32" s="1"/>
  <c r="D704" i="24"/>
  <c r="M704" i="24" s="1"/>
  <c r="D183" i="32" s="1"/>
  <c r="D686" i="24"/>
  <c r="M686" i="24" s="1"/>
  <c r="G87" i="32" s="1"/>
  <c r="D701" i="24"/>
  <c r="M701" i="24" s="1"/>
  <c r="H151" i="32" s="1"/>
  <c r="D690" i="24"/>
  <c r="M690" i="24" s="1"/>
  <c r="D119" i="32" s="1"/>
  <c r="D674" i="24"/>
  <c r="M674" i="24" s="1"/>
  <c r="I23" i="32" s="1"/>
  <c r="D696" i="24"/>
  <c r="M696" i="24" s="1"/>
  <c r="C151" i="32" s="1"/>
  <c r="D631" i="24"/>
  <c r="K644" i="24" s="1"/>
  <c r="D644" i="24"/>
  <c r="D624" i="24"/>
  <c r="D670" i="24"/>
  <c r="M670" i="24" s="1"/>
  <c r="E23" i="32" s="1"/>
  <c r="D628" i="24"/>
  <c r="D695" i="24"/>
  <c r="M695" i="24" s="1"/>
  <c r="I119" i="32" s="1"/>
  <c r="D623" i="24"/>
  <c r="F701" i="34"/>
  <c r="F685" i="34"/>
  <c r="F669" i="34"/>
  <c r="F627" i="34"/>
  <c r="F708" i="34"/>
  <c r="F692" i="34"/>
  <c r="F676" i="34"/>
  <c r="F705" i="34"/>
  <c r="F689" i="34"/>
  <c r="F673" i="34"/>
  <c r="F713" i="34"/>
  <c r="F697" i="34"/>
  <c r="F681" i="34"/>
  <c r="F710" i="34"/>
  <c r="F694" i="34"/>
  <c r="F711" i="34"/>
  <c r="F709" i="34"/>
  <c r="F687" i="34"/>
  <c r="F672" i="34"/>
  <c r="F716" i="34"/>
  <c r="F683" i="34"/>
  <c r="F638" i="34"/>
  <c r="F630" i="34"/>
  <c r="F679" i="34"/>
  <c r="F678" i="34"/>
  <c r="F635" i="34"/>
  <c r="F700" i="34"/>
  <c r="F695" i="34"/>
  <c r="F668" i="34"/>
  <c r="F628" i="34"/>
  <c r="F702" i="34"/>
  <c r="F712" i="34"/>
  <c r="F680" i="34"/>
  <c r="F631" i="34"/>
  <c r="F707" i="34"/>
  <c r="F670" i="34"/>
  <c r="F641" i="34"/>
  <c r="F682" i="34"/>
  <c r="F629" i="34"/>
  <c r="F646" i="34"/>
  <c r="F637" i="34"/>
  <c r="F698" i="34"/>
  <c r="F691" i="34"/>
  <c r="F688" i="34"/>
  <c r="F633" i="34"/>
  <c r="F675" i="34"/>
  <c r="F645" i="34"/>
  <c r="F704" i="34"/>
  <c r="F684" i="34"/>
  <c r="F632" i="34"/>
  <c r="F690" i="34"/>
  <c r="F647" i="34"/>
  <c r="F699" i="34"/>
  <c r="F642" i="34"/>
  <c r="F636" i="34"/>
  <c r="F671" i="34"/>
  <c r="F640" i="34"/>
  <c r="F693" i="34"/>
  <c r="F634" i="34"/>
  <c r="F706" i="34"/>
  <c r="F696" i="34"/>
  <c r="F674" i="34"/>
  <c r="F644" i="34"/>
  <c r="F643" i="34"/>
  <c r="F686" i="34"/>
  <c r="F677" i="34"/>
  <c r="F703" i="34"/>
  <c r="F626" i="34"/>
  <c r="F639" i="34"/>
  <c r="F625" i="34"/>
  <c r="H715" i="34"/>
  <c r="E704" i="34"/>
  <c r="E688" i="34"/>
  <c r="E672" i="34"/>
  <c r="E711" i="34"/>
  <c r="E695" i="34"/>
  <c r="E679" i="34"/>
  <c r="E708" i="34"/>
  <c r="E692" i="34"/>
  <c r="E676" i="34"/>
  <c r="E700" i="34"/>
  <c r="E684" i="34"/>
  <c r="E668" i="34"/>
  <c r="E628" i="34"/>
  <c r="E713" i="34"/>
  <c r="E697" i="34"/>
  <c r="E707" i="34"/>
  <c r="E703" i="34"/>
  <c r="E670" i="34"/>
  <c r="E646" i="34"/>
  <c r="E709" i="34"/>
  <c r="E687" i="34"/>
  <c r="E685" i="34"/>
  <c r="E643" i="34"/>
  <c r="E635" i="34"/>
  <c r="E626" i="34"/>
  <c r="E681" i="34"/>
  <c r="E710" i="34"/>
  <c r="E690" i="34"/>
  <c r="E673" i="34"/>
  <c r="E645" i="34"/>
  <c r="E642" i="34"/>
  <c r="E716" i="34"/>
  <c r="E705" i="34"/>
  <c r="E678" i="34"/>
  <c r="E702" i="34"/>
  <c r="E675" i="34"/>
  <c r="E638" i="34"/>
  <c r="E712" i="34"/>
  <c r="E680" i="34"/>
  <c r="E631" i="34"/>
  <c r="E624" i="34"/>
  <c r="E629" i="34"/>
  <c r="E694" i="34"/>
  <c r="E682" i="34"/>
  <c r="E698" i="34"/>
  <c r="E669" i="34"/>
  <c r="E641" i="34"/>
  <c r="E637" i="34"/>
  <c r="E691" i="34"/>
  <c r="E633" i="34"/>
  <c r="E701" i="34"/>
  <c r="E640" i="34"/>
  <c r="E647" i="34"/>
  <c r="E699" i="34"/>
  <c r="E636" i="34"/>
  <c r="E630" i="34"/>
  <c r="E689" i="34"/>
  <c r="E671" i="34"/>
  <c r="E644" i="34"/>
  <c r="E706" i="34"/>
  <c r="E696" i="34"/>
  <c r="E683" i="34"/>
  <c r="E674" i="34"/>
  <c r="E632" i="34"/>
  <c r="E625" i="34"/>
  <c r="E634" i="34"/>
  <c r="E693" i="34"/>
  <c r="E686" i="34"/>
  <c r="E677" i="34"/>
  <c r="E627" i="34"/>
  <c r="E639" i="34"/>
  <c r="J715" i="34"/>
  <c r="J711" i="24" l="1"/>
  <c r="J701" i="24"/>
  <c r="J695" i="24"/>
  <c r="J679" i="24"/>
  <c r="J704" i="24"/>
  <c r="J692" i="24"/>
  <c r="J676" i="24"/>
  <c r="J712" i="24"/>
  <c r="J707" i="24"/>
  <c r="J686" i="24"/>
  <c r="J670" i="24"/>
  <c r="J647" i="24"/>
  <c r="J645" i="24"/>
  <c r="J699" i="24"/>
  <c r="J683" i="24"/>
  <c r="J643" i="24"/>
  <c r="J641" i="24"/>
  <c r="J639" i="24"/>
  <c r="J637" i="24"/>
  <c r="J635" i="24"/>
  <c r="J633" i="24"/>
  <c r="J631" i="24"/>
  <c r="J675" i="24"/>
  <c r="J673" i="24"/>
  <c r="J671" i="24"/>
  <c r="J642" i="24"/>
  <c r="J632" i="24"/>
  <c r="J688" i="24"/>
  <c r="J680" i="24"/>
  <c r="J696" i="24"/>
  <c r="J702" i="24"/>
  <c r="J700" i="24"/>
  <c r="J669" i="24"/>
  <c r="J709" i="24"/>
  <c r="J684" i="24"/>
  <c r="J698" i="24"/>
  <c r="J694" i="24"/>
  <c r="J690" i="24"/>
  <c r="J634" i="24"/>
  <c r="J644" i="24"/>
  <c r="J716" i="24"/>
  <c r="J697" i="24"/>
  <c r="J693" i="24"/>
  <c r="J638" i="24"/>
  <c r="J713" i="24"/>
  <c r="J703" i="24"/>
  <c r="J689" i="24"/>
  <c r="J640" i="24"/>
  <c r="J674" i="24"/>
  <c r="J685" i="24"/>
  <c r="J646" i="24"/>
  <c r="J706" i="24"/>
  <c r="J678" i="24"/>
  <c r="J677" i="24"/>
  <c r="J636" i="24"/>
  <c r="J668" i="24"/>
  <c r="J691" i="24"/>
  <c r="J705" i="24"/>
  <c r="J687" i="24"/>
  <c r="J672" i="24"/>
  <c r="J682" i="24"/>
  <c r="J708" i="24"/>
  <c r="J710" i="24"/>
  <c r="J681" i="24"/>
  <c r="F624" i="24"/>
  <c r="E612" i="24"/>
  <c r="H704" i="24"/>
  <c r="H709" i="24"/>
  <c r="H685" i="24"/>
  <c r="H669" i="24"/>
  <c r="H701" i="24"/>
  <c r="H698" i="24"/>
  <c r="H682" i="24"/>
  <c r="H712" i="24"/>
  <c r="H692" i="24"/>
  <c r="H676" i="24"/>
  <c r="H707" i="24"/>
  <c r="H689" i="24"/>
  <c r="H673" i="24"/>
  <c r="H705" i="24"/>
  <c r="H703" i="24"/>
  <c r="H640" i="24"/>
  <c r="H681" i="24"/>
  <c r="H679" i="24"/>
  <c r="H677" i="24"/>
  <c r="H630" i="24"/>
  <c r="H694" i="24"/>
  <c r="H637" i="24"/>
  <c r="H675" i="24"/>
  <c r="H671" i="24"/>
  <c r="H647" i="24"/>
  <c r="H702" i="24"/>
  <c r="H700" i="24"/>
  <c r="H629" i="24"/>
  <c r="H715" i="24" s="1"/>
  <c r="H690" i="24"/>
  <c r="H696" i="24"/>
  <c r="H642" i="24"/>
  <c r="H632" i="24"/>
  <c r="H639" i="24"/>
  <c r="H686" i="24"/>
  <c r="H634" i="24"/>
  <c r="H713" i="24"/>
  <c r="H708" i="24"/>
  <c r="H706" i="24"/>
  <c r="H699" i="24"/>
  <c r="H646" i="24"/>
  <c r="H680" i="24"/>
  <c r="H693" i="24"/>
  <c r="H688" i="24"/>
  <c r="H684" i="24"/>
  <c r="H635" i="24"/>
  <c r="H697" i="24"/>
  <c r="H670" i="24"/>
  <c r="H711" i="24"/>
  <c r="H674" i="24"/>
  <c r="H645" i="24"/>
  <c r="H633" i="24"/>
  <c r="H643" i="24"/>
  <c r="H710" i="24"/>
  <c r="H716" i="24"/>
  <c r="H668" i="24"/>
  <c r="H695" i="24"/>
  <c r="H691" i="24"/>
  <c r="H631" i="24"/>
  <c r="H641" i="24"/>
  <c r="H638" i="24"/>
  <c r="H687" i="24"/>
  <c r="H636" i="24"/>
  <c r="H683" i="24"/>
  <c r="H678" i="24"/>
  <c r="H672" i="24"/>
  <c r="H644" i="24"/>
  <c r="F715" i="34"/>
  <c r="L708" i="24"/>
  <c r="L707" i="24"/>
  <c r="L689" i="24"/>
  <c r="L673" i="24"/>
  <c r="L686" i="24"/>
  <c r="L670" i="24"/>
  <c r="L716" i="24"/>
  <c r="L710" i="24"/>
  <c r="L702" i="24"/>
  <c r="L696" i="24"/>
  <c r="L680" i="24"/>
  <c r="L705" i="24"/>
  <c r="L693" i="24"/>
  <c r="L677" i="24"/>
  <c r="L712" i="24"/>
  <c r="L700" i="24"/>
  <c r="L669" i="24"/>
  <c r="L698" i="24"/>
  <c r="L694" i="24"/>
  <c r="L690" i="24"/>
  <c r="L674" i="24"/>
  <c r="L706" i="24"/>
  <c r="L704" i="24"/>
  <c r="L709" i="24"/>
  <c r="L711" i="24"/>
  <c r="L678" i="24"/>
  <c r="L713" i="24"/>
  <c r="L692" i="24"/>
  <c r="L688" i="24"/>
  <c r="L684" i="24"/>
  <c r="L682" i="24"/>
  <c r="L695" i="24"/>
  <c r="L691" i="24"/>
  <c r="L687" i="24"/>
  <c r="L675" i="24"/>
  <c r="L697" i="24"/>
  <c r="L671" i="24"/>
  <c r="L701" i="24"/>
  <c r="L683" i="24"/>
  <c r="L679" i="24"/>
  <c r="L699" i="24"/>
  <c r="L672" i="24"/>
  <c r="L681" i="24"/>
  <c r="L676" i="24"/>
  <c r="L703" i="24"/>
  <c r="L668" i="24"/>
  <c r="L715" i="24" s="1"/>
  <c r="L685" i="24"/>
  <c r="D715" i="24"/>
  <c r="E623" i="24"/>
  <c r="K711" i="24"/>
  <c r="K708" i="24"/>
  <c r="K712" i="24"/>
  <c r="K704" i="24"/>
  <c r="K692" i="24"/>
  <c r="K676" i="24"/>
  <c r="K707" i="24"/>
  <c r="K689" i="24"/>
  <c r="K673" i="24"/>
  <c r="K699" i="24"/>
  <c r="K683" i="24"/>
  <c r="K716" i="24"/>
  <c r="K710" i="24"/>
  <c r="K702" i="24"/>
  <c r="K696" i="24"/>
  <c r="K680" i="24"/>
  <c r="K679" i="24"/>
  <c r="K675" i="24"/>
  <c r="K671" i="24"/>
  <c r="K700" i="24"/>
  <c r="K669" i="24"/>
  <c r="K674" i="24"/>
  <c r="K698" i="24"/>
  <c r="K694" i="24"/>
  <c r="K690" i="24"/>
  <c r="K684" i="24"/>
  <c r="K678" i="24"/>
  <c r="K709" i="24"/>
  <c r="K688" i="24"/>
  <c r="K686" i="24"/>
  <c r="K682" i="24"/>
  <c r="K713" i="24"/>
  <c r="K703" i="24"/>
  <c r="K685" i="24"/>
  <c r="K693" i="24"/>
  <c r="K697" i="24"/>
  <c r="K670" i="24"/>
  <c r="K706" i="24"/>
  <c r="K701" i="24"/>
  <c r="K687" i="24"/>
  <c r="K695" i="24"/>
  <c r="K668" i="24"/>
  <c r="K715" i="24" s="1"/>
  <c r="K672" i="24"/>
  <c r="K677" i="24"/>
  <c r="K705" i="24"/>
  <c r="K691" i="24"/>
  <c r="K681" i="24"/>
  <c r="G707" i="24"/>
  <c r="G688" i="24"/>
  <c r="G672" i="24"/>
  <c r="G709" i="24"/>
  <c r="G685" i="24"/>
  <c r="G669" i="24"/>
  <c r="G701" i="24"/>
  <c r="G704" i="24"/>
  <c r="G695" i="24"/>
  <c r="G679" i="24"/>
  <c r="G712" i="24"/>
  <c r="G692" i="24"/>
  <c r="G676" i="24"/>
  <c r="G691" i="24"/>
  <c r="G687" i="24"/>
  <c r="G683" i="24"/>
  <c r="G645" i="24"/>
  <c r="G635" i="24"/>
  <c r="G627" i="24"/>
  <c r="G705" i="24"/>
  <c r="G640" i="24"/>
  <c r="G681" i="24"/>
  <c r="G677" i="24"/>
  <c r="G673" i="24"/>
  <c r="G630" i="24"/>
  <c r="G700" i="24"/>
  <c r="G694" i="24"/>
  <c r="G686" i="24"/>
  <c r="G703" i="24"/>
  <c r="G637" i="24"/>
  <c r="G626" i="24"/>
  <c r="G698" i="24"/>
  <c r="G642" i="24"/>
  <c r="G639" i="24"/>
  <c r="G629" i="24"/>
  <c r="G675" i="24"/>
  <c r="G671" i="24"/>
  <c r="G647" i="24"/>
  <c r="G696" i="24"/>
  <c r="G632" i="24"/>
  <c r="G702" i="24"/>
  <c r="G690" i="24"/>
  <c r="G678" i="24"/>
  <c r="G674" i="24"/>
  <c r="G670" i="24"/>
  <c r="G636" i="24"/>
  <c r="G641" i="24"/>
  <c r="G708" i="24"/>
  <c r="G680" i="24"/>
  <c r="G713" i="24"/>
  <c r="G684" i="24"/>
  <c r="G634" i="24"/>
  <c r="G693" i="24"/>
  <c r="G689" i="24"/>
  <c r="G646" i="24"/>
  <c r="G628" i="24"/>
  <c r="G697" i="24"/>
  <c r="G638" i="24"/>
  <c r="G710" i="24"/>
  <c r="G631" i="24"/>
  <c r="G643" i="24"/>
  <c r="G699" i="24"/>
  <c r="G711" i="24"/>
  <c r="G668" i="24"/>
  <c r="G706" i="24"/>
  <c r="G633" i="24"/>
  <c r="G716" i="24"/>
  <c r="G682" i="24"/>
  <c r="G644" i="24"/>
  <c r="G55" i="32"/>
  <c r="G119" i="32"/>
  <c r="I701" i="24"/>
  <c r="I698" i="24"/>
  <c r="I682" i="24"/>
  <c r="I695" i="24"/>
  <c r="I679" i="24"/>
  <c r="I712" i="24"/>
  <c r="I704" i="24"/>
  <c r="I707" i="24"/>
  <c r="I689" i="24"/>
  <c r="I673" i="24"/>
  <c r="I686" i="24"/>
  <c r="I670" i="24"/>
  <c r="I647" i="24"/>
  <c r="I645" i="24"/>
  <c r="I685" i="24"/>
  <c r="I681" i="24"/>
  <c r="I677" i="24"/>
  <c r="I630" i="24"/>
  <c r="I715" i="24" s="1"/>
  <c r="I637" i="24"/>
  <c r="I675" i="24"/>
  <c r="I671" i="24"/>
  <c r="I709" i="24"/>
  <c r="I634" i="24"/>
  <c r="I711" i="24"/>
  <c r="I680" i="24"/>
  <c r="I644" i="24"/>
  <c r="I696" i="24"/>
  <c r="I642" i="24"/>
  <c r="I632" i="24"/>
  <c r="I694" i="24"/>
  <c r="I692" i="24"/>
  <c r="I690" i="24"/>
  <c r="I688" i="24"/>
  <c r="I702" i="24"/>
  <c r="I700" i="24"/>
  <c r="I669" i="24"/>
  <c r="I639" i="24"/>
  <c r="I684" i="24"/>
  <c r="I641" i="24"/>
  <c r="I672" i="24"/>
  <c r="I668" i="24"/>
  <c r="I643" i="24"/>
  <c r="I633" i="24"/>
  <c r="I708" i="24"/>
  <c r="I646" i="24"/>
  <c r="I697" i="24"/>
  <c r="I713" i="24"/>
  <c r="I703" i="24"/>
  <c r="I693" i="24"/>
  <c r="I635" i="24"/>
  <c r="I640" i="24"/>
  <c r="I674" i="24"/>
  <c r="I706" i="24"/>
  <c r="I683" i="24"/>
  <c r="I710" i="24"/>
  <c r="I705" i="24"/>
  <c r="I691" i="24"/>
  <c r="I631" i="24"/>
  <c r="I716" i="24"/>
  <c r="I699" i="24"/>
  <c r="I676" i="24"/>
  <c r="I638" i="24"/>
  <c r="I687" i="24"/>
  <c r="I636" i="24"/>
  <c r="I678" i="24"/>
  <c r="E119" i="32"/>
  <c r="E55" i="32"/>
  <c r="C23" i="32"/>
  <c r="M715" i="24"/>
  <c r="E715" i="34"/>
  <c r="F119" i="32"/>
  <c r="F55" i="32"/>
  <c r="C168" i="8"/>
  <c r="D421" i="24"/>
  <c r="J715" i="24" l="1"/>
  <c r="E713" i="24"/>
  <c r="E710" i="24"/>
  <c r="E703" i="24"/>
  <c r="E694" i="24"/>
  <c r="E678" i="24"/>
  <c r="E646" i="24"/>
  <c r="E706" i="24"/>
  <c r="E691" i="24"/>
  <c r="E675" i="24"/>
  <c r="E644" i="24"/>
  <c r="E642" i="24"/>
  <c r="E709" i="24"/>
  <c r="E685" i="24"/>
  <c r="E669" i="24"/>
  <c r="E627" i="24"/>
  <c r="E701" i="24"/>
  <c r="E698" i="24"/>
  <c r="E682" i="24"/>
  <c r="E716" i="24"/>
  <c r="E697" i="24"/>
  <c r="E693" i="24"/>
  <c r="E689" i="24"/>
  <c r="E687" i="24"/>
  <c r="E679" i="24"/>
  <c r="E640" i="24"/>
  <c r="E635" i="24"/>
  <c r="E712" i="24"/>
  <c r="E683" i="24"/>
  <c r="E645" i="24"/>
  <c r="E707" i="24"/>
  <c r="E705" i="24"/>
  <c r="E630" i="24"/>
  <c r="E637" i="24"/>
  <c r="E647" i="24"/>
  <c r="E681" i="24"/>
  <c r="E677" i="24"/>
  <c r="E673" i="24"/>
  <c r="E626" i="24"/>
  <c r="E671" i="24"/>
  <c r="E632" i="24"/>
  <c r="E696" i="24"/>
  <c r="E692" i="24"/>
  <c r="E711" i="24"/>
  <c r="E684" i="24"/>
  <c r="E680" i="24"/>
  <c r="E676" i="24"/>
  <c r="E641" i="24"/>
  <c r="E672" i="24"/>
  <c r="E668" i="24"/>
  <c r="E636" i="24"/>
  <c r="E702" i="24"/>
  <c r="E629" i="24"/>
  <c r="E708" i="24"/>
  <c r="E688" i="24"/>
  <c r="E634" i="24"/>
  <c r="E639" i="24"/>
  <c r="E670" i="24"/>
  <c r="E628" i="24"/>
  <c r="E625" i="24"/>
  <c r="E695" i="24"/>
  <c r="E624" i="24"/>
  <c r="E715" i="24" s="1"/>
  <c r="E704" i="24"/>
  <c r="E686" i="24"/>
  <c r="E638" i="24"/>
  <c r="E690" i="24"/>
  <c r="E674" i="24"/>
  <c r="E699" i="24"/>
  <c r="E633" i="24"/>
  <c r="E631" i="24"/>
  <c r="E700" i="24"/>
  <c r="E643" i="24"/>
  <c r="G715" i="24"/>
  <c r="C172" i="8"/>
  <c r="D424" i="24"/>
  <c r="C177" i="8" s="1"/>
  <c r="F710" i="24"/>
  <c r="F706" i="24"/>
  <c r="F691" i="24"/>
  <c r="F675" i="24"/>
  <c r="F644" i="24"/>
  <c r="F642" i="24"/>
  <c r="F640" i="24"/>
  <c r="F638" i="24"/>
  <c r="F636" i="24"/>
  <c r="F634" i="24"/>
  <c r="F632" i="24"/>
  <c r="F630" i="24"/>
  <c r="F688" i="24"/>
  <c r="F672" i="24"/>
  <c r="F709" i="24"/>
  <c r="F701" i="24"/>
  <c r="F698" i="24"/>
  <c r="F682" i="24"/>
  <c r="F704" i="24"/>
  <c r="F695" i="24"/>
  <c r="F679" i="24"/>
  <c r="F712" i="24"/>
  <c r="F687" i="24"/>
  <c r="F685" i="24"/>
  <c r="F645" i="24"/>
  <c r="F635" i="24"/>
  <c r="F627" i="24"/>
  <c r="F707" i="24"/>
  <c r="F703" i="24"/>
  <c r="F702" i="24"/>
  <c r="F683" i="24"/>
  <c r="F705" i="24"/>
  <c r="F681" i="24"/>
  <c r="F677" i="24"/>
  <c r="F673" i="24"/>
  <c r="F671" i="24"/>
  <c r="F647" i="24"/>
  <c r="F696" i="24"/>
  <c r="F639" i="24"/>
  <c r="F629" i="24"/>
  <c r="F637" i="24"/>
  <c r="F626" i="24"/>
  <c r="F669" i="24"/>
  <c r="F692" i="24"/>
  <c r="F700" i="24"/>
  <c r="F631" i="24"/>
  <c r="F676" i="24"/>
  <c r="F641" i="24"/>
  <c r="F713" i="24"/>
  <c r="F708" i="24"/>
  <c r="F680" i="24"/>
  <c r="F689" i="24"/>
  <c r="F684" i="24"/>
  <c r="F693" i="24"/>
  <c r="F646" i="24"/>
  <c r="F670" i="24"/>
  <c r="F628" i="24"/>
  <c r="F697" i="24"/>
  <c r="F686" i="24"/>
  <c r="F690" i="24"/>
  <c r="F643" i="24"/>
  <c r="F674" i="24"/>
  <c r="F716" i="24"/>
  <c r="F699" i="24"/>
  <c r="F633" i="24"/>
  <c r="F711" i="24"/>
  <c r="F668" i="24"/>
  <c r="F694" i="24"/>
  <c r="F625" i="24"/>
  <c r="F715" i="24" s="1"/>
  <c r="F678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tc={43245E45-4174-4765-9E66-A7F0A09E3ECF}</author>
  </authors>
  <commentList>
    <comment ref="A29" authorId="0" shapeId="0" xr:uid="{43245E45-4174-4765-9E66-A7F0A09E3ECF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<sst xmlns="http://schemas.openxmlformats.org/spreadsheetml/2006/main" count="4860" uniqueCount="1370">
  <si>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</si>
  <si>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</si>
  <si>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</si>
  <si>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</si>
  <si>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</si>
  <si>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</si>
  <si>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</si>
  <si>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</si>
  <si>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</si>
  <si>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</si>
  <si>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</si>
  <si>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</si>
  <si>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</si>
  <si>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</si>
  <si>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</si>
  <si>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</si>
  <si>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</si>
  <si>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</si>
  <si>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</si>
  <si>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</si>
  <si>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</si>
  <si>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</si>
  <si>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</si>
  <si>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</si>
  <si>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</si>
  <si>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</si>
  <si>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</si>
  <si>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</si>
  <si>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</si>
  <si>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</si>
  <si>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</si>
  <si>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</si>
  <si>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</si>
  <si>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</si>
  <si>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</si>
  <si>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</si>
  <si>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</si>
  <si>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</si>
  <si>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</si>
  <si>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</si>
  <si>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</si>
  <si>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</si>
  <si>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</si>
  <si>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</si>
  <si>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</si>
  <si>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</si>
  <si>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</si>
  <si>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</si>
  <si>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</si>
  <si>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</si>
  <si>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</si>
  <si>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</si>
  <si>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</si>
  <si>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</si>
  <si>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</si>
  <si>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</si>
  <si>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</si>
  <si>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</si>
  <si>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</si>
  <si>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</si>
  <si>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</si>
  <si>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</si>
  <si>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</si>
  <si>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</si>
  <si>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</si>
  <si>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</si>
  <si>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</si>
  <si>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</si>
  <si>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</si>
  <si>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</si>
  <si>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</si>
  <si>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</si>
  <si>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</si>
  <si>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</si>
  <si>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</si>
  <si>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</si>
  <si>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</si>
  <si>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</si>
  <si>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</si>
  <si>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</si>
  <si>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</si>
  <si>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</si>
  <si>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</si>
  <si>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</si>
  <si>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</si>
  <si>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</si>
  <si>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</si>
  <si>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</si>
  <si>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</si>
  <si>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</si>
  <si>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</si>
  <si>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</si>
  <si>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</si>
  <si>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</si>
  <si>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</si>
  <si>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</si>
  <si>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</si>
  <si>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</si>
  <si>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</si>
  <si>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</si>
  <si>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</si>
  <si>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</si>
  <si>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</si>
  <si>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</si>
  <si>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</si>
  <si>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</si>
  <si>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</si>
  <si>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</si>
  <si>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</si>
  <si>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</si>
  <si>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</si>
  <si>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</si>
  <si>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</si>
  <si>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</si>
  <si>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</si>
  <si>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</si>
  <si>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</si>
  <si>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</si>
  <si>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</si>
  <si>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</si>
  <si>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</si>
  <si>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</si>
  <si>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</si>
  <si>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</si>
  <si>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</si>
  <si>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</si>
  <si>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</si>
  <si>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</si>
  <si>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</si>
  <si>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</si>
  <si>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</si>
  <si>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</si>
  <si>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</si>
  <si>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</si>
  <si>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</si>
  <si>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</si>
  <si>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</si>
  <si>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</si>
  <si>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</si>
  <si>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</si>
  <si>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</si>
  <si>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</si>
  <si>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</si>
  <si>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</si>
  <si>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</si>
  <si>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</si>
  <si>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</si>
  <si>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</si>
  <si>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</si>
  <si>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</si>
  <si>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</si>
  <si>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</si>
  <si>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</si>
  <si>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</si>
  <si>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</si>
  <si>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</si>
  <si>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</si>
  <si>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</si>
  <si>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</si>
  <si>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</si>
  <si>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</si>
  <si>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</si>
  <si>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</si>
  <si>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</si>
  <si>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</si>
  <si>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</si>
  <si>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</si>
  <si>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</si>
  <si>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</si>
  <si>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</si>
  <si>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</si>
  <si>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</si>
  <si>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</si>
  <si>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</si>
  <si>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</si>
  <si>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</si>
  <si>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</si>
  <si>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</si>
  <si>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</si>
  <si>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</si>
  <si>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</si>
  <si>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</si>
  <si>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</si>
  <si>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</si>
  <si>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</si>
  <si>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</si>
  <si>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</si>
  <si>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</si>
  <si>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</si>
  <si>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</si>
  <si>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</si>
  <si>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</si>
  <si>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</si>
  <si>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</si>
  <si>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</si>
  <si>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</si>
  <si>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</si>
  <si>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</si>
  <si>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</si>
  <si>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</si>
  <si>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</si>
  <si>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</si>
  <si>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</si>
  <si>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</si>
  <si>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</si>
  <si>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</si>
  <si>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</si>
  <si>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</si>
  <si>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</si>
  <si>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</si>
  <si>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</si>
  <si>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</si>
  <si>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</si>
  <si>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</si>
  <si>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</si>
  <si>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</si>
  <si>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</si>
  <si>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</si>
  <si>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</si>
  <si>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</si>
  <si>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</si>
  <si>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</si>
  <si>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</si>
  <si>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</si>
  <si>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</si>
  <si>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</si>
  <si>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</si>
  <si>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</si>
  <si>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</si>
  <si>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</si>
  <si>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</si>
  <si>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</si>
  <si>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</si>
  <si>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</si>
  <si>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</si>
  <si>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</si>
  <si>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</si>
  <si>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</si>
  <si>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</si>
  <si>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</si>
  <si>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</si>
  <si>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</si>
  <si>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</si>
  <si>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</si>
  <si>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</si>
  <si>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</si>
  <si>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</si>
  <si>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</si>
  <si>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</si>
  <si>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</si>
  <si>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</si>
  <si>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</si>
  <si>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</si>
  <si>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</si>
  <si>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</si>
  <si>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</si>
  <si>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</si>
  <si>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</si>
  <si>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</si>
  <si>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</si>
  <si>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</si>
  <si>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</si>
  <si>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</si>
  <si>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</si>
  <si>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</si>
  <si>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</si>
  <si>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</si>
  <si>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</si>
  <si>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</si>
  <si>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</si>
  <si>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</si>
  <si>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</si>
  <si>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</si>
  <si>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</si>
  <si>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</si>
  <si>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</si>
  <si>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</si>
  <si>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</si>
  <si>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</si>
  <si>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</si>
  <si>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</si>
  <si>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</si>
  <si>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</si>
  <si>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</si>
  <si>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</si>
  <si>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</si>
  <si>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</si>
  <si>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</si>
  <si>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</si>
  <si>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</si>
  <si>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</si>
  <si>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</si>
  <si>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</si>
  <si>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</si>
  <si>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</si>
  <si>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</si>
  <si>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</si>
  <si>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</si>
  <si>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</si>
  <si>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</si>
  <si>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919</t>
  </si>
  <si>
    <t>Hospital Name</t>
  </si>
  <si>
    <t xml:space="preserve">Navos </t>
  </si>
  <si>
    <t>Mailing Address</t>
  </si>
  <si>
    <t>PO Box 46420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</si>
  <si>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</si>
  <si>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</si>
  <si>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</si>
  <si>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</si>
  <si>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</si>
  <si>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</si>
  <si>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</si>
  <si>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</si>
  <si>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</si>
  <si>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</si>
  <si>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</si>
  <si>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206-933-7189</t>
  </si>
  <si>
    <t>Facsimile Number</t>
  </si>
  <si>
    <t>206-833-7116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</si>
  <si>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</si>
  <si>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</si>
  <si>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</si>
  <si>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</si>
  <si>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</si>
  <si>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</si>
  <si>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</si>
  <si>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</si>
  <si>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</si>
  <si>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</si>
  <si>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</si>
  <si>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</si>
  <si>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</si>
  <si>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</si>
  <si>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</si>
  <si>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</si>
  <si>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</si>
  <si>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</si>
  <si>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</si>
  <si>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</si>
  <si>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</si>
  <si>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</si>
  <si>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</si>
  <si>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</si>
  <si>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</si>
  <si>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</si>
  <si>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</si>
  <si>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</si>
  <si>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</si>
  <si>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</si>
  <si>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</si>
  <si>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</si>
  <si>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</si>
  <si>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</si>
  <si>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</si>
  <si>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</si>
  <si>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</si>
  <si>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</si>
  <si>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</si>
  <si>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</si>
  <si>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</si>
  <si>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</si>
  <si>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</si>
  <si>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</si>
  <si>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</si>
  <si>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</si>
  <si>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</si>
  <si>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</si>
  <si>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</si>
  <si>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</si>
  <si>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</si>
  <si>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</si>
  <si>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</si>
  <si>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</si>
  <si>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</si>
  <si>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</si>
  <si>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</si>
  <si>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</si>
  <si>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</si>
  <si>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</si>
  <si>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</si>
  <si>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</si>
  <si>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</si>
  <si>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</si>
  <si>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</si>
  <si>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</si>
  <si>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</si>
  <si>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</si>
  <si>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</si>
  <si>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</si>
  <si>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</si>
  <si>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</si>
  <si>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</si>
  <si>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</si>
  <si>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</si>
  <si>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</si>
  <si>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</si>
  <si>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</si>
  <si>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</si>
  <si>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</si>
  <si>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</si>
  <si>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</si>
  <si>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</si>
  <si>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</si>
  <si>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</si>
  <si>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</si>
  <si>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</si>
  <si>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</si>
  <si>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</si>
  <si>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</si>
  <si>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</si>
  <si>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</si>
  <si>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</si>
  <si>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</si>
  <si>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</si>
  <si>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</si>
  <si>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</si>
  <si>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</si>
  <si>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</si>
  <si>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</si>
  <si>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</si>
  <si>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</si>
  <si>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</si>
  <si>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</si>
  <si>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</si>
  <si>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</si>
  <si>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</si>
  <si>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</si>
  <si>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</si>
  <si>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</si>
  <si>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</si>
  <si>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</si>
  <si>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</si>
  <si>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</si>
  <si>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</si>
  <si>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</si>
  <si>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</si>
  <si>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</si>
  <si>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</si>
  <si>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</si>
  <si>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</si>
  <si>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</si>
  <si>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</si>
  <si>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</si>
  <si>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</si>
  <si>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</si>
  <si>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</si>
  <si>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</si>
  <si>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</si>
  <si>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</si>
  <si>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</si>
  <si>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</si>
  <si>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</si>
  <si>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</si>
  <si>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</si>
  <si>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</si>
  <si>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</si>
  <si>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</si>
  <si>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</si>
  <si>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</si>
  <si>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</si>
  <si>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</si>
  <si>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</si>
  <si>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</si>
  <si>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</si>
  <si>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</si>
  <si>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</si>
  <si>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</si>
  <si>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</si>
  <si>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</si>
  <si>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</si>
  <si>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</si>
  <si>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</si>
  <si>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</si>
  <si>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</si>
  <si>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</si>
  <si>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</si>
  <si>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</si>
  <si>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</si>
  <si>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</si>
  <si>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</si>
  <si>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</si>
  <si>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</si>
  <si>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</si>
  <si>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</si>
  <si>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</si>
  <si>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</si>
  <si>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</si>
  <si>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</si>
  <si>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</si>
  <si>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</si>
  <si>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</si>
  <si>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</si>
  <si>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</si>
  <si>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</si>
  <si>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</si>
  <si>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</si>
  <si>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</si>
  <si>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</si>
  <si>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</si>
  <si>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</si>
  <si>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</si>
  <si>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</si>
  <si>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</si>
  <si>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</si>
  <si>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</si>
  <si>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</si>
  <si>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</si>
  <si>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</si>
  <si>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</si>
  <si>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</si>
  <si>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</si>
  <si>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</si>
  <si>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</si>
  <si>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</si>
  <si>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</si>
  <si>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</si>
  <si>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</si>
  <si>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</si>
  <si>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</si>
  <si>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</si>
  <si>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</si>
  <si>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</si>
  <si>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</si>
  <si>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</si>
  <si>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</si>
  <si>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</si>
  <si>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</si>
  <si>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</si>
  <si>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</si>
  <si>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</si>
  <si>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</si>
  <si>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</si>
  <si>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</si>
  <si>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</si>
  <si>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</si>
  <si>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</si>
  <si>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</si>
  <si>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</si>
  <si>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</si>
  <si>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</si>
  <si>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</si>
  <si>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</si>
  <si>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</si>
  <si>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</si>
  <si>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</si>
  <si>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</si>
  <si>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</si>
  <si>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</si>
  <si>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</si>
  <si>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</si>
  <si>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</si>
  <si>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</si>
  <si>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</si>
  <si>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</si>
  <si>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</si>
  <si>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</si>
  <si>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</si>
  <si>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</si>
  <si>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</si>
  <si>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</si>
  <si>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</si>
  <si>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</si>
  <si>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</si>
  <si>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</si>
  <si>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</si>
  <si>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</si>
  <si>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</si>
  <si>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</si>
  <si>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</si>
  <si>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</si>
  <si>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</si>
  <si>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</si>
  <si>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</si>
  <si>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</si>
  <si>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</si>
  <si>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</si>
  <si>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</si>
  <si>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</si>
  <si>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</si>
  <si>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</si>
  <si>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</si>
  <si>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</si>
  <si>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</si>
  <si>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</si>
  <si>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</si>
  <si>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</si>
  <si>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</si>
  <si>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</si>
  <si>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</si>
  <si>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</si>
  <si>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</si>
  <si>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</si>
  <si>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</si>
  <si>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</si>
  <si>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</si>
  <si>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</si>
  <si>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</si>
  <si>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</si>
  <si>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</si>
  <si>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</si>
  <si>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</si>
  <si>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</si>
  <si>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</si>
  <si>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</si>
  <si>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</si>
  <si>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</si>
  <si>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</si>
  <si>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</si>
  <si>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</si>
  <si>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</si>
  <si>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</si>
  <si>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</si>
  <si>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</si>
  <si>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</si>
  <si>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</si>
  <si>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</si>
  <si>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</si>
  <si>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</si>
  <si>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</si>
  <si>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</si>
  <si>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</si>
  <si>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</si>
  <si>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</si>
  <si>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</si>
  <si>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</si>
  <si>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</si>
  <si>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</si>
  <si>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</si>
  <si>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</si>
  <si>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</si>
  <si>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</si>
  <si>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</si>
  <si>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</si>
  <si>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</si>
  <si>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</si>
  <si>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</si>
  <si>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</si>
  <si>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</si>
  <si>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</si>
  <si>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</si>
  <si>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</si>
  <si>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</si>
  <si>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</si>
  <si>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</si>
  <si>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</si>
  <si>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</si>
  <si>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</si>
  <si>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</si>
  <si>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</si>
  <si>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</si>
  <si>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</si>
  <si>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</si>
  <si>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</si>
  <si>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</si>
  <si>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</si>
  <si>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</si>
  <si>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</si>
  <si>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</si>
  <si>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</si>
  <si>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</si>
  <si>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</si>
  <si>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</si>
  <si>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</si>
  <si>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</si>
  <si>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</si>
  <si>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</si>
  <si>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</si>
  <si>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</si>
  <si>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</si>
  <si>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</si>
  <si>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</si>
  <si>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</si>
  <si>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</si>
  <si>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</si>
  <si>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</si>
  <si>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</si>
  <si>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</si>
  <si>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</si>
  <si>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</si>
  <si>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</si>
  <si>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</si>
  <si>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</si>
  <si>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</si>
  <si>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</si>
  <si>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</si>
  <si>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</si>
  <si>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</si>
  <si>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</si>
  <si>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</si>
  <si>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</si>
  <si>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</si>
  <si>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</si>
  <si>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</si>
  <si>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</si>
  <si>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</si>
  <si>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</si>
  <si>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</si>
  <si>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</si>
  <si>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</si>
  <si>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</si>
  <si>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</si>
  <si>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</si>
  <si>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</si>
  <si>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</si>
  <si>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</si>
  <si>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</si>
  <si>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</si>
  <si>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</si>
  <si>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</si>
  <si>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</si>
  <si>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</si>
  <si>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</si>
  <si>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</si>
  <si>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</si>
  <si>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</si>
  <si>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</si>
  <si>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</si>
  <si>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</si>
  <si>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</si>
  <si>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</si>
  <si>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</si>
  <si>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</si>
  <si>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</si>
  <si>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</si>
  <si>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</si>
  <si>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</si>
  <si>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</si>
  <si>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</si>
  <si>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</si>
  <si>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</si>
  <si>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</si>
  <si>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</si>
  <si>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</si>
  <si>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</si>
  <si>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</si>
  <si>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</si>
  <si>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</si>
  <si>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</si>
  <si>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</si>
  <si>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</si>
  <si>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</si>
  <si>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</si>
  <si>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</si>
  <si>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</si>
  <si>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</si>
  <si>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</si>
  <si>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</si>
  <si>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</si>
  <si>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</si>
  <si>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</si>
  <si>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</si>
  <si>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</si>
  <si>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</si>
  <si>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</si>
  <si>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</si>
  <si>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</si>
  <si>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</si>
  <si>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</si>
  <si>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</si>
  <si>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</si>
  <si>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</si>
  <si>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</si>
  <si>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</si>
  <si>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</si>
  <si>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</si>
  <si>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</si>
  <si>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</si>
  <si>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</si>
  <si>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</si>
  <si>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</si>
  <si>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</si>
  <si>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</si>
  <si>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</si>
  <si>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</si>
  <si>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</si>
  <si>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</si>
  <si>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</si>
  <si>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</si>
  <si>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</si>
  <si>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</si>
  <si>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</si>
  <si>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</si>
  <si>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</si>
  <si>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</si>
  <si>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</si>
  <si>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</si>
  <si>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</si>
  <si>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</si>
  <si>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</si>
  <si>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</si>
  <si>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</si>
  <si>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</si>
  <si>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</si>
  <si>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</si>
  <si>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</si>
  <si>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</si>
  <si>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</si>
  <si>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</si>
  <si>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</si>
  <si>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</si>
  <si>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</si>
  <si>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</si>
  <si>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</si>
  <si>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</si>
  <si>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</si>
  <si>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</si>
  <si>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</si>
  <si>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</si>
  <si>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</si>
  <si>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</si>
  <si>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</si>
  <si>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</si>
  <si>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</si>
  <si>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</si>
  <si>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</si>
  <si>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</si>
  <si>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</si>
  <si>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</si>
  <si>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</si>
  <si>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</si>
  <si>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</si>
  <si>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</si>
  <si>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</si>
  <si>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</si>
  <si>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</si>
  <si>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</si>
  <si>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</si>
  <si>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</si>
  <si>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</si>
  <si>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</si>
  <si>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</si>
  <si>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</si>
  <si>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</si>
  <si>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</si>
  <si>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</si>
  <si>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</si>
  <si>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</si>
  <si>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</si>
  <si>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</si>
  <si>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</si>
  <si>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</si>
  <si>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</si>
  <si>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</si>
  <si>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</si>
  <si>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</si>
  <si>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</si>
  <si>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</si>
  <si>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</si>
  <si>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</si>
  <si>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</si>
  <si>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</si>
  <si>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</si>
  <si>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</si>
  <si>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</si>
  <si>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</si>
  <si>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</si>
  <si>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</si>
  <si>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</si>
  <si>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</si>
  <si>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</si>
  <si>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</si>
  <si>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</si>
  <si>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</si>
  <si>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</si>
  <si>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</si>
  <si>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</si>
  <si>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</si>
  <si>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</si>
  <si>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</si>
  <si>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</si>
  <si>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</si>
  <si>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</si>
  <si>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</si>
  <si>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</si>
  <si>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</si>
  <si>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</si>
  <si>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</si>
  <si>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</si>
  <si>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</si>
  <si>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</si>
  <si>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</si>
  <si>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</si>
  <si>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</si>
  <si>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</si>
  <si>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</si>
  <si>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</si>
  <si>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</si>
  <si>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</si>
  <si>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</si>
  <si>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</si>
  <si>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</si>
  <si>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</si>
  <si>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</si>
  <si>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</si>
  <si>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</si>
  <si>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</si>
  <si>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</si>
  <si>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</si>
  <si>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</si>
  <si>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</si>
  <si>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</si>
  <si>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</si>
  <si>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</si>
  <si>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</si>
  <si>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</si>
  <si>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</si>
  <si>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</si>
  <si>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</si>
  <si>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</si>
  <si>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</si>
  <si>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</si>
  <si>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</si>
  <si>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</si>
  <si>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</si>
  <si>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</si>
  <si>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</si>
  <si>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</si>
  <si>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</si>
  <si>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</si>
  <si>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</si>
  <si>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</si>
  <si>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</si>
  <si>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</si>
  <si>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</si>
  <si>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</si>
  <si>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</si>
  <si>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</si>
  <si>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</si>
  <si>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</si>
  <si>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</si>
  <si>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</si>
  <si>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</si>
  <si>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</si>
  <si>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</si>
  <si>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</si>
  <si>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</si>
  <si>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</si>
  <si>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</si>
  <si>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</si>
  <si>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</si>
  <si>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</si>
  <si>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</si>
  <si>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</si>
  <si>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</si>
  <si>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</si>
  <si>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</si>
  <si>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</si>
  <si>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</si>
  <si>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</si>
  <si>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</si>
  <si>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</si>
  <si>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</si>
  <si>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</si>
  <si>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</si>
  <si>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</si>
  <si>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</si>
  <si>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</si>
  <si>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</si>
  <si>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</si>
  <si>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</si>
  <si>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</si>
  <si>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</si>
  <si>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</si>
  <si>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</si>
  <si>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</si>
  <si>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</si>
  <si>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</si>
  <si>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</si>
  <si>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</si>
  <si>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</si>
  <si>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</si>
  <si>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</si>
  <si>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</si>
  <si>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</si>
  <si>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</si>
  <si>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</si>
  <si>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</si>
  <si>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</si>
  <si>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</si>
  <si>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</si>
  <si>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</si>
  <si>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</si>
  <si>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</si>
  <si>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</si>
  <si>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</si>
  <si>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</si>
  <si>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</si>
  <si>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</si>
  <si>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</si>
  <si>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</si>
  <si>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</si>
  <si>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</si>
  <si>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</si>
  <si>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</si>
  <si>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</si>
  <si>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</si>
  <si>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</si>
  <si>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</si>
  <si>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</si>
  <si>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</si>
  <si>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</si>
  <si>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</si>
  <si>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</si>
  <si>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</si>
  <si>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</si>
  <si>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</si>
  <si>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</si>
  <si>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</si>
  <si>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</si>
  <si>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</si>
  <si>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</si>
  <si>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</si>
  <si>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</si>
  <si>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</si>
  <si>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</si>
  <si>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</si>
  <si>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</si>
  <si>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</si>
  <si>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</si>
  <si>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</si>
  <si>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</si>
  <si>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</si>
  <si>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</si>
  <si>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</si>
  <si>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</si>
  <si>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</si>
  <si>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</si>
  <si>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</si>
  <si>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</si>
  <si>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</si>
  <si>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</si>
  <si>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</si>
  <si>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</si>
  <si>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</si>
  <si>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</si>
  <si>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</si>
  <si>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</si>
  <si>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</si>
  <si>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</si>
  <si>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</si>
  <si>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</si>
  <si>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</si>
  <si>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</si>
  <si>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</si>
  <si>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</si>
  <si>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</si>
  <si>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</si>
  <si>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</si>
  <si>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</si>
  <si>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</si>
  <si>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</si>
  <si>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</si>
  <si>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</si>
  <si>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</si>
  <si>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</si>
  <si>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</si>
  <si>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</si>
  <si>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</si>
  <si>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</si>
  <si>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</si>
  <si>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</si>
  <si>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</si>
  <si>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</si>
  <si>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</si>
  <si>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</si>
  <si>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</si>
  <si>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</si>
  <si>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</si>
  <si>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</si>
  <si>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</si>
  <si>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</si>
  <si>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</si>
  <si>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</si>
  <si>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</si>
  <si>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</si>
  <si>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</si>
  <si>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</si>
  <si>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</si>
  <si>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</si>
  <si>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</si>
  <si>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</si>
  <si>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</si>
  <si>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</si>
  <si>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</si>
  <si>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</si>
  <si>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</si>
  <si>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</si>
  <si>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</si>
  <si>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</si>
  <si>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</si>
  <si>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</si>
  <si>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</si>
  <si>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</si>
  <si>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</si>
  <si>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</si>
  <si>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</si>
  <si>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</si>
  <si>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</si>
  <si>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</si>
  <si>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</si>
  <si>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</si>
  <si>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</si>
  <si>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</si>
  <si>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</si>
  <si>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</si>
  <si>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</si>
  <si>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</si>
  <si>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</si>
  <si>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</si>
  <si>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</si>
  <si>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</si>
  <si>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</si>
  <si>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</si>
  <si>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</si>
  <si>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</si>
  <si>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</si>
  <si>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</si>
  <si>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</si>
  <si>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</si>
  <si>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</si>
  <si>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</si>
  <si>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</si>
  <si>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</si>
  <si>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</si>
  <si>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</si>
  <si>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</si>
  <si>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</si>
  <si>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</si>
  <si>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</si>
  <si>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</si>
  <si>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</si>
  <si>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</si>
  <si>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</si>
  <si>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</si>
  <si>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</si>
  <si>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</si>
  <si>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</si>
  <si>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</si>
  <si>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</si>
  <si>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</si>
  <si>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</si>
  <si>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</si>
  <si>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</si>
  <si>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</si>
  <si>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</si>
  <si>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</si>
  <si>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</si>
  <si>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</si>
  <si>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</si>
  <si>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</si>
  <si>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</si>
  <si>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</si>
  <si>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</si>
  <si>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</si>
  <si>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</si>
  <si>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</si>
  <si>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</si>
  <si>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</si>
  <si>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</si>
  <si>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</si>
  <si>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</si>
  <si>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</si>
  <si>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</si>
  <si>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</si>
  <si>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</si>
  <si>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</si>
  <si>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</si>
  <si>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</si>
  <si>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</si>
  <si>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</si>
  <si>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</si>
  <si>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</si>
  <si>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</si>
  <si>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</si>
  <si>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</si>
  <si>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</si>
  <si>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</si>
  <si>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</si>
  <si>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</si>
  <si>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</si>
  <si>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</si>
  <si>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</si>
  <si>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</si>
  <si>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</si>
  <si>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</si>
  <si>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</si>
  <si>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</si>
  <si>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</si>
  <si>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</si>
  <si>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</si>
  <si>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</si>
  <si>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</si>
  <si>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</si>
  <si>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</si>
  <si>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</si>
  <si>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</si>
  <si>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</si>
  <si>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</si>
  <si>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</si>
  <si>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</si>
  <si>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</si>
  <si>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</si>
  <si>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</si>
  <si>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</si>
  <si>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</si>
  <si>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</si>
  <si>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</si>
  <si>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</si>
  <si>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</si>
  <si>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</si>
  <si>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</si>
  <si>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</si>
  <si>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</si>
  <si>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</si>
  <si>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</si>
  <si>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</si>
  <si>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</si>
  <si>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</si>
  <si>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</si>
  <si>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</si>
  <si>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</si>
  <si>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</si>
  <si>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</si>
  <si>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</si>
  <si>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</si>
  <si>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</si>
  <si>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</si>
  <si>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</si>
  <si>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</si>
  <si>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</si>
  <si>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</si>
  <si>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</si>
  <si>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</si>
  <si>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</si>
  <si>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</si>
  <si>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</si>
  <si>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</si>
  <si>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</si>
  <si>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</si>
  <si>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</si>
  <si>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</si>
  <si>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</si>
  <si>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</si>
  <si>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</si>
  <si>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</si>
  <si>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</si>
  <si>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</si>
  <si>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</si>
  <si>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</si>
  <si>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</si>
  <si>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</si>
  <si>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</si>
  <si>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</si>
  <si>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</si>
  <si>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</si>
  <si>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</si>
  <si>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</si>
  <si>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</si>
  <si>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</si>
  <si>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</si>
  <si>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</si>
  <si>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</si>
  <si>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</si>
  <si>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</si>
  <si>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</si>
  <si>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</si>
  <si>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</si>
  <si>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</si>
  <si>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</si>
  <si>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</si>
  <si>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</si>
  <si>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</si>
  <si>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</si>
  <si>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</si>
  <si>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</si>
  <si>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</si>
  <si>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</si>
  <si>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</si>
  <si>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</si>
  <si>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</si>
  <si>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</si>
  <si>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</si>
  <si>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</si>
  <si>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</si>
  <si>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</si>
  <si>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</si>
  <si>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</si>
  <si>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</si>
  <si>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</si>
  <si>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</si>
  <si>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</si>
  <si>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</si>
  <si>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</si>
  <si>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</si>
  <si>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</si>
  <si>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</si>
  <si>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</si>
  <si>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</si>
  <si>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</si>
  <si>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</si>
  <si>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</si>
  <si>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</si>
  <si>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</si>
  <si>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</si>
  <si>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</si>
  <si>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</si>
  <si>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</si>
  <si>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</si>
  <si>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</si>
  <si>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</si>
  <si>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</si>
  <si>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</si>
  <si>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</si>
  <si>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</si>
  <si>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</si>
  <si>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</si>
  <si>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</si>
  <si>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</si>
  <si>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</si>
  <si>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</si>
  <si>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</si>
  <si>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</si>
  <si>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</si>
  <si>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</si>
  <si>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</si>
  <si>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</si>
  <si>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</si>
  <si>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</si>
  <si>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</si>
  <si>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</si>
  <si>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</si>
  <si>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</si>
  <si>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</si>
  <si>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</si>
  <si>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</si>
  <si>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</si>
  <si>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</si>
  <si>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</si>
  <si>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</si>
  <si>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</si>
  <si>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</si>
  <si>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</si>
  <si>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</si>
  <si>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</si>
  <si>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</si>
  <si>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</si>
  <si>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</si>
  <si>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</si>
  <si>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</si>
  <si>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</si>
  <si>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</si>
  <si>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</si>
  <si>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</si>
  <si>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</si>
  <si>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</si>
  <si>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</si>
  <si>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</si>
  <si>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</si>
  <si>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</si>
  <si>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</si>
  <si>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</si>
  <si>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</si>
  <si>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</si>
  <si>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</si>
  <si>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</si>
  <si>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</si>
  <si>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Safety Net Assessment cost</t>
  </si>
  <si>
    <t>Natalia Martinez-Kohler</t>
  </si>
  <si>
    <t>John Vinyard</t>
  </si>
  <si>
    <t>john.vinyard@multicare.org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</si>
</sst>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33">
    <xf numFmtId="37" fontId="0" fillId="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39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8" borderId="0"/>
    <xf numFmtId="0" fontId="42" fillId="28" borderId="0"/>
    <xf numFmtId="0" fontId="38" fillId="28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9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2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19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1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2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3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4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5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6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0" fontId="2" fillId="27" borderId="0"/>
    <xf numFmtId="43" fontId="2" fillId="0" borderId="0"/>
    <xf numFmtId="43" fontId="2" fillId="0" borderId="0"/>
    <xf numFmtId="43" fontId="11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0" fontId="2" fillId="9" borderId="33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</cellStyleXfs>
  <cellXfs count="344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6" borderId="0" xfId="0" applyFont="1" applyFill="1"/>
    <xf numFmtId="37" fontId="17" fillId="6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6" borderId="0" xfId="0" quotePrefix="1" applyFont="1" applyFill="1" applyAlignment="1">
      <alignment horizontal="left"/>
    </xf>
    <xf numFmtId="37" fontId="17" fillId="6" borderId="0" xfId="0" applyFont="1" applyFill="1" applyAlignment="1">
      <alignment horizontal="right"/>
    </xf>
    <xf numFmtId="37" fontId="17" fillId="6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6" borderId="0" xfId="0" applyFont="1" applyFill="1" applyAlignment="1">
      <alignment horizontal="centerContinuous"/>
    </xf>
    <xf numFmtId="37" fontId="17" fillId="6" borderId="0" xfId="0" applyFont="1" applyFill="1" applyAlignment="1">
      <alignment horizontal="left" indent="1"/>
    </xf>
    <xf numFmtId="10" fontId="17" fillId="0" borderId="0" xfId="939" applyNumberFormat="1" applyFont="1"/>
    <xf numFmtId="37" fontId="17" fillId="6" borderId="0" xfId="0" applyFont="1" applyFill="1" applyAlignment="1">
      <alignment horizontal="left" indent="2"/>
    </xf>
    <xf numFmtId="37" fontId="17" fillId="6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6" borderId="0" xfId="547" applyFont="1" applyFill="1"/>
    <xf numFmtId="37" fontId="22" fillId="6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7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8" borderId="0" xfId="0" applyFont="1" applyFill="1"/>
    <xf numFmtId="37" fontId="28" fillId="8" borderId="0" xfId="0" applyFont="1" applyFill="1" applyAlignment="1">
      <alignment horizontal="center"/>
    </xf>
    <xf numFmtId="37" fontId="28" fillId="9" borderId="0" xfId="0" applyFont="1" applyFill="1"/>
    <xf numFmtId="37" fontId="28" fillId="9" borderId="0" xfId="0" applyFont="1" applyFill="1" applyAlignment="1">
      <alignment horizontal="left"/>
    </xf>
    <xf numFmtId="37" fontId="28" fillId="9" borderId="0" xfId="0" applyFont="1" applyFill="1" applyAlignment="1">
      <alignment horizontal="center"/>
    </xf>
    <xf numFmtId="39" fontId="28" fillId="9" borderId="0" xfId="0" applyNumberFormat="1" applyFont="1" applyFill="1"/>
    <xf numFmtId="39" fontId="28" fillId="8" borderId="0" xfId="0" applyNumberFormat="1" applyFont="1" applyFill="1"/>
    <xf numFmtId="37" fontId="17" fillId="6" borderId="0" xfId="0" quotePrefix="1" applyFont="1" applyFill="1" applyAlignment="1">
      <alignment horizontal="fill"/>
    </xf>
    <xf numFmtId="38" fontId="17" fillId="6" borderId="0" xfId="0" applyNumberFormat="1" applyFont="1" applyFill="1"/>
    <xf numFmtId="39" fontId="17" fillId="6" borderId="0" xfId="0" applyNumberFormat="1" applyFont="1" applyFill="1"/>
    <xf numFmtId="2" fontId="17" fillId="6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4" borderId="2" xfId="0" applyFont="1" applyFill="1" applyBorder="1"/>
    <xf numFmtId="37" fontId="29" fillId="5" borderId="2" xfId="0" applyFont="1" applyFill="1" applyBorder="1"/>
    <xf numFmtId="37" fontId="32" fillId="0" borderId="0" xfId="0" applyFont="1"/>
    <xf numFmtId="37" fontId="29" fillId="5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5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5" borderId="2" xfId="0" quotePrefix="1" applyFont="1" applyFill="1" applyBorder="1"/>
    <xf numFmtId="39" fontId="29" fillId="5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5" borderId="2" xfId="0" applyNumberFormat="1" applyFont="1" applyFill="1" applyBorder="1"/>
    <xf numFmtId="2" fontId="29" fillId="0" borderId="2" xfId="0" applyNumberFormat="1" applyFont="1" applyBorder="1"/>
    <xf numFmtId="3" fontId="29" fillId="5" borderId="2" xfId="0" applyNumberFormat="1" applyFont="1" applyFill="1" applyBorder="1"/>
    <xf numFmtId="37" fontId="17" fillId="6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0" borderId="1" xfId="0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2" fontId="19" fillId="30" borderId="1" xfId="547" quotePrefix="1" applyNumberFormat="1" applyFont="1" applyFill="1" applyBorder="1" applyProtection="1">
      <protection locked="0"/>
    </xf>
    <xf numFmtId="37" fontId="19" fillId="30" borderId="1" xfId="547" quotePrefix="1" applyNumberFormat="1" applyFont="1" applyFill="1" applyBorder="1" applyProtection="1">
      <protection locked="0"/>
    </xf>
    <xf numFmtId="37" fontId="19" fillId="30" borderId="1" xfId="547" applyNumberFormat="1" applyFont="1" applyFill="1" applyBorder="1" applyProtection="1">
      <protection locked="0"/>
    </xf>
    <xf numFmtId="2" fontId="19" fillId="30" borderId="1" xfId="0" quotePrefix="1" applyNumberFormat="1" applyFont="1" applyFill="1" applyBorder="1" applyProtection="1">
      <protection locked="0"/>
    </xf>
    <xf numFmtId="2" fontId="19" fillId="30" borderId="1" xfId="939" quotePrefix="1" applyNumberFormat="1" applyFont="1" applyFill="1" applyBorder="1" applyProtection="1">
      <protection locked="0"/>
    </xf>
    <xf numFmtId="2" fontId="19" fillId="30" borderId="1" xfId="547" applyNumberFormat="1" applyFont="1" applyFill="1" applyBorder="1" applyProtection="1">
      <protection locked="0"/>
    </xf>
    <xf numFmtId="37" fontId="19" fillId="30" borderId="1" xfId="939" quotePrefix="1" applyNumberFormat="1" applyFont="1" applyFill="1" applyBorder="1" applyProtection="1">
      <protection locked="0"/>
    </xf>
    <xf numFmtId="1" fontId="19" fillId="30" borderId="1" xfId="0" quotePrefix="1" applyNumberFormat="1" applyFont="1" applyFill="1" applyBorder="1" applyProtection="1">
      <protection locked="0"/>
    </xf>
    <xf numFmtId="37" fontId="19" fillId="29" borderId="1" xfId="0" quotePrefix="1" applyFont="1" applyFill="1" applyBorder="1" applyProtection="1">
      <protection locked="0"/>
    </xf>
    <xf numFmtId="167" fontId="19" fillId="29" borderId="1" xfId="0" quotePrefix="1" applyNumberFormat="1" applyFont="1" applyFill="1" applyBorder="1" applyProtection="1">
      <protection locked="0"/>
    </xf>
    <xf numFmtId="38" fontId="19" fillId="29" borderId="8" xfId="0" applyNumberFormat="1" applyFont="1" applyFill="1" applyBorder="1" applyProtection="1">
      <protection locked="0"/>
    </xf>
    <xf numFmtId="38" fontId="19" fillId="29" borderId="2" xfId="0" applyNumberFormat="1" applyFont="1" applyFill="1" applyBorder="1" applyProtection="1">
      <protection locked="0"/>
    </xf>
    <xf numFmtId="3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4" xfId="0" applyNumberFormat="1" applyFont="1" applyFill="1" applyBorder="1" applyProtection="1">
      <protection locked="0"/>
    </xf>
    <xf numFmtId="38" fontId="19" fillId="29" borderId="14" xfId="0" quotePrefix="1" applyNumberFormat="1" applyFont="1" applyFill="1" applyBorder="1" applyProtection="1">
      <protection locked="0"/>
    </xf>
    <xf numFmtId="166" fontId="19" fillId="29" borderId="14" xfId="0" applyNumberFormat="1" applyFont="1" applyFill="1" applyBorder="1" applyAlignment="1" applyProtection="1">
      <alignment horizontal="left"/>
      <protection locked="0"/>
    </xf>
    <xf numFmtId="49" fontId="19" fillId="29" borderId="1" xfId="0" quotePrefix="1" applyNumberFormat="1" applyFont="1" applyFill="1" applyBorder="1" applyProtection="1">
      <protection locked="0"/>
    </xf>
    <xf numFmtId="16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right"/>
      <protection locked="0"/>
    </xf>
    <xf numFmtId="38" fontId="19" fillId="30" borderId="1" xfId="0" applyNumberFormat="1" applyFont="1" applyFill="1" applyBorder="1" applyProtection="1">
      <protection locked="0"/>
    </xf>
    <xf numFmtId="37" fontId="19" fillId="29" borderId="1" xfId="0" applyFont="1" applyFill="1" applyBorder="1" applyProtection="1">
      <protection locked="0"/>
    </xf>
    <xf numFmtId="38" fontId="27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center"/>
      <protection locked="0"/>
    </xf>
    <xf numFmtId="37" fontId="17" fillId="29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51" fillId="0" borderId="0" xfId="0" applyFont="1"/>
    <xf numFmtId="0" fontId="18" fillId="0" borderId="0" xfId="630" applyNumberFormat="1" applyFont="1" applyAlignment="1" applyProtection="1">
      <alignment vertical="top"/>
      <protection locked="0"/>
    </xf>
    <xf numFmtId="37" fontId="18" fillId="0" borderId="0" xfId="630" applyNumberFormat="1" applyFont="1"/>
    <xf numFmtId="37" fontId="34" fillId="30" borderId="34" xfId="0" quotePrefix="1" applyFont="1" applyFill="1" applyBorder="1" applyAlignment="1">
      <alignment horizontal="left"/>
    </xf>
    <xf numFmtId="37" fontId="3" fillId="30" borderId="35" xfId="0" applyFont="1" applyFill="1" applyBorder="1"/>
    <xf numFmtId="38" fontId="3" fillId="30" borderId="35" xfId="0" applyNumberFormat="1" applyFont="1" applyFill="1" applyBorder="1"/>
    <xf numFmtId="37" fontId="3" fillId="30" borderId="36" xfId="0" applyFont="1" applyFill="1" applyBorder="1"/>
    <xf numFmtId="37" fontId="3" fillId="30" borderId="37" xfId="0" quotePrefix="1" applyFont="1" applyFill="1" applyBorder="1" applyAlignment="1">
      <alignment vertical="center" readingOrder="1"/>
    </xf>
    <xf numFmtId="37" fontId="3" fillId="30" borderId="0" xfId="0" quotePrefix="1" applyFont="1" applyFill="1" applyAlignment="1">
      <alignment horizontal="left"/>
    </xf>
    <xf numFmtId="38" fontId="3" fillId="30" borderId="0" xfId="0" applyNumberFormat="1" applyFont="1" applyFill="1"/>
    <xf numFmtId="37" fontId="3" fillId="30" borderId="0" xfId="0" applyFont="1" applyFill="1"/>
    <xf numFmtId="37" fontId="3" fillId="30" borderId="38" xfId="0" applyFont="1" applyFill="1" applyBorder="1"/>
    <xf numFmtId="37" fontId="3" fillId="30" borderId="37" xfId="0" quotePrefix="1" applyFont="1" applyFill="1" applyBorder="1"/>
    <xf numFmtId="37" fontId="3" fillId="30" borderId="37" xfId="0" applyFont="1" applyFill="1" applyBorder="1" applyAlignment="1">
      <alignment vertical="center" readingOrder="1"/>
    </xf>
    <xf numFmtId="37" fontId="3" fillId="30" borderId="39" xfId="0" quotePrefix="1" applyFont="1" applyFill="1" applyBorder="1"/>
    <xf numFmtId="37" fontId="3" fillId="30" borderId="40" xfId="0" applyFont="1" applyFill="1" applyBorder="1"/>
    <xf numFmtId="38" fontId="3" fillId="30" borderId="40" xfId="0" applyNumberFormat="1" applyFont="1" applyFill="1" applyBorder="1"/>
    <xf numFmtId="37" fontId="3" fillId="30" borderId="41" xfId="0" applyFont="1" applyFill="1" applyBorder="1"/>
    <xf numFmtId="37" fontId="17" fillId="30" borderId="0" xfId="0" applyFont="1" applyFill="1"/>
    <xf numFmtId="37" fontId="52" fillId="30" borderId="1" xfId="0" applyFont="1" applyFill="1" applyBorder="1" applyProtection="1">
      <protection locked="0"/>
    </xf>
    <xf numFmtId="37" fontId="19" fillId="30" borderId="1" xfId="546" quotePrefix="1" applyNumberFormat="1" applyFont="1" applyFill="1" applyBorder="1" applyProtection="1">
      <protection locked="0"/>
    </xf>
    <xf numFmtId="37" fontId="17" fillId="6" borderId="0" xfId="546" applyNumberFormat="1" applyFont="1" applyFill="1"/>
    <xf numFmtId="37" fontId="19" fillId="30" borderId="1" xfId="546" applyNumberFormat="1" applyFont="1" applyFill="1" applyBorder="1" applyProtection="1">
      <protection locked="0"/>
    </xf>
    <xf numFmtId="2" fontId="19" fillId="30" borderId="1" xfId="546" quotePrefix="1" applyNumberFormat="1" applyFont="1" applyFill="1" applyBorder="1" applyProtection="1">
      <protection locked="0"/>
    </xf>
    <xf numFmtId="2" fontId="19" fillId="30" borderId="1" xfId="546" applyNumberFormat="1" applyFont="1" applyFill="1" applyBorder="1" applyProtection="1">
      <protection locked="0"/>
    </xf>
    <xf numFmtId="2" fontId="17" fillId="30" borderId="0" xfId="0" applyNumberFormat="1" applyFont="1" applyFill="1"/>
    <xf numFmtId="43" fontId="17" fillId="3" borderId="0" xfId="546" applyNumberFormat="1" applyFont="1" applyFill="1"/>
    <xf numFmtId="43" fontId="17" fillId="6" borderId="0" xfId="546" applyNumberFormat="1" applyFont="1" applyFill="1"/>
    <xf numFmtId="37" fontId="17" fillId="3" borderId="0" xfId="546" quotePrefix="1" applyNumberFormat="1" applyFont="1" applyFill="1" applyAlignment="1">
      <alignment horizontal="fill"/>
    </xf>
    <xf numFmtId="0" fontId="53" fillId="30" borderId="14" xfId="630" applyNumberFormat="1" applyFont="1" applyFill="1" applyBorder="1" applyAlignment="1" applyProtection="1">
      <alignment vertical="top"/>
      <protection locked="0"/>
    </xf>
    <xf numFmtId="38" fontId="19" fillId="29" borderId="1" xfId="0" quotePrefix="1" applyNumberFormat="1" applyFont="1" applyFill="1" applyBorder="1" applyProtection="1">
      <protection locked="0"/>
    </xf>
    <xf numFmtId="37" fontId="19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1833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981" xr:uid="{EFAFDC9F-DCCA-435E-B835-451E8D57CA17}"/>
    <cellStyle name="20% - Accent1 2 2 2 2 3" xfId="980" xr:uid="{D238E1AF-3607-4745-B4A6-DB4D387AB0B4}"/>
    <cellStyle name="20% - Accent1 2 2 2 3" xfId="6" xr:uid="{26B135B0-DBFD-4C38-A5EC-6D20E6884E6B}"/>
    <cellStyle name="20% - Accent1 2 2 2 3 2" xfId="982" xr:uid="{8EE136BD-A89C-4C7E-80BB-AD66D241555B}"/>
    <cellStyle name="20% - Accent1 2 2 2 4" xfId="979" xr:uid="{81E3A94F-366E-4C38-9459-F1FFFE1826ED}"/>
    <cellStyle name="20% - Accent1 2 2 3" xfId="7" xr:uid="{34F5D2DF-3B78-45CA-AF8C-7504DC647A68}"/>
    <cellStyle name="20% - Accent1 2 2 3 2" xfId="8" xr:uid="{C4648ED7-8BBA-4763-8A8C-C5C55F3DF9F3}"/>
    <cellStyle name="20% - Accent1 2 2 3 2 2" xfId="984" xr:uid="{DE642AEF-C599-441B-A125-42F83976BE7B}"/>
    <cellStyle name="20% - Accent1 2 2 3 3" xfId="983" xr:uid="{01D53D8F-51BE-4ED2-A622-6C33D2BC1E7D}"/>
    <cellStyle name="20% - Accent1 2 2 4" xfId="9" xr:uid="{B7D043C1-DD45-4BBD-9896-4711A3F21FE3}"/>
    <cellStyle name="20% - Accent1 2 2 4 2" xfId="985" xr:uid="{FF8A9B6E-5F27-42E4-93B6-926FD42576B1}"/>
    <cellStyle name="20% - Accent1 2 2 5" xfId="978" xr:uid="{8B6B717C-0F57-4481-8063-57A0A7ACC8F6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988" xr:uid="{D7321411-0042-4155-BF57-BDDC6D5ACE06}"/>
    <cellStyle name="20% - Accent1 2 3 2 3" xfId="987" xr:uid="{9F18A253-90D5-4665-AF7C-17E61DF63A0F}"/>
    <cellStyle name="20% - Accent1 2 3 3" xfId="13" xr:uid="{8FC03139-8E01-4F15-863D-86507BD2AEFF}"/>
    <cellStyle name="20% - Accent1 2 3 3 2" xfId="989" xr:uid="{3698804E-C4AD-409A-986C-8BF5B76D7681}"/>
    <cellStyle name="20% - Accent1 2 3 4" xfId="986" xr:uid="{38A4A663-4635-4F13-AE34-5CD0897C7D4C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992" xr:uid="{E7DC8E4A-632F-470A-9AFA-B09F90B1A887}"/>
    <cellStyle name="20% - Accent1 2 4 2 3" xfId="991" xr:uid="{F380257B-5C29-4CD6-8640-EADB3FA06EA2}"/>
    <cellStyle name="20% - Accent1 2 4 3" xfId="17" xr:uid="{C0B7DE4B-6ECB-4D3B-AC96-111103DC3EE7}"/>
    <cellStyle name="20% - Accent1 2 4 3 2" xfId="993" xr:uid="{BFDFE00E-2118-47F1-A6AB-965B2C56765E}"/>
    <cellStyle name="20% - Accent1 2 4 4" xfId="990" xr:uid="{96122898-3A76-45AA-BB8E-C29B799BC689}"/>
    <cellStyle name="20% - Accent1 2 5" xfId="18" xr:uid="{58B1AA26-8193-43E6-BBF2-C55FD7D65910}"/>
    <cellStyle name="20% - Accent1 2 5 2" xfId="19" xr:uid="{37736DF4-6DF2-4727-A4FF-04F5E070DE0E}"/>
    <cellStyle name="20% - Accent1 2 5 2 2" xfId="995" xr:uid="{D902CA72-AE08-46C6-B06F-040AA6D33DE1}"/>
    <cellStyle name="20% - Accent1 2 5 3" xfId="994" xr:uid="{26B31131-4988-48B2-8197-86702436528B}"/>
    <cellStyle name="20% - Accent1 2 6" xfId="20" xr:uid="{546318D8-AE79-4E37-B145-C0B95A126CFB}"/>
    <cellStyle name="20% - Accent1 2 6 2" xfId="21" xr:uid="{3D451600-FDD9-4816-9338-8C7E1761BC26}"/>
    <cellStyle name="20% - Accent1 2 6 2 2" xfId="997" xr:uid="{D4454F63-32D8-495E-93EC-0EB747762420}"/>
    <cellStyle name="20% - Accent1 2 6 3" xfId="996" xr:uid="{C3727565-CD31-40F9-B23C-F93EF3EB8E7D}"/>
    <cellStyle name="20% - Accent1 2 7" xfId="22" xr:uid="{25D7F9F4-F515-44CF-9CA8-2C45DE2E61A5}"/>
    <cellStyle name="20% - Accent1 2 7 2" xfId="998" xr:uid="{83D6AC43-15C0-4709-8F84-2BE3EF14159B}"/>
    <cellStyle name="20% - Accent1 2 8" xfId="977" xr:uid="{F130138B-3BE2-48CE-A007-F0C482A2A5C2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002" xr:uid="{984666EA-EE76-4AE2-8CE3-6D44AE39C6D6}"/>
    <cellStyle name="20% - Accent1 3 2 2 3" xfId="1001" xr:uid="{917B549E-036C-429E-B0B1-C14A8B217B82}"/>
    <cellStyle name="20% - Accent1 3 2 3" xfId="27" xr:uid="{915F006D-7270-4E55-A104-6414B38CEE22}"/>
    <cellStyle name="20% - Accent1 3 2 3 2" xfId="1003" xr:uid="{FA1CCDFE-4B1A-47CD-9296-49E03514E1BD}"/>
    <cellStyle name="20% - Accent1 3 2 4" xfId="1000" xr:uid="{0441F03A-CFD1-43B9-B60E-2567EB212BB5}"/>
    <cellStyle name="20% - Accent1 3 3" xfId="28" xr:uid="{1F6A3954-B96E-470E-8071-25CE5EBF3A9D}"/>
    <cellStyle name="20% - Accent1 3 3 2" xfId="29" xr:uid="{B2550B72-EA84-4BE6-AF7B-2C835D64613B}"/>
    <cellStyle name="20% - Accent1 3 3 2 2" xfId="1005" xr:uid="{11DDE564-A0B4-40F2-974A-8129823F59AE}"/>
    <cellStyle name="20% - Accent1 3 3 3" xfId="1004" xr:uid="{821963F1-80B9-4CD5-BAF5-C12AC167C4D6}"/>
    <cellStyle name="20% - Accent1 3 4" xfId="30" xr:uid="{A9EFB3CA-FCF6-4567-A86D-8C52AAD7B2E3}"/>
    <cellStyle name="20% - Accent1 3 4 2" xfId="1006" xr:uid="{DDABF71E-6151-41D6-89D6-A37A1260D18D}"/>
    <cellStyle name="20% - Accent1 3 5" xfId="999" xr:uid="{31A1C985-7694-4C74-8208-21876D9918D4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009" xr:uid="{3E972612-A985-4DC5-9CFD-EF35FF68E38F}"/>
    <cellStyle name="20% - Accent1 4 2 3" xfId="1008" xr:uid="{41E93B93-B805-4992-8D42-977CC5301407}"/>
    <cellStyle name="20% - Accent1 4 3" xfId="34" xr:uid="{96B4F023-C39D-4BA4-B1AB-3661D47C75B8}"/>
    <cellStyle name="20% - Accent1 4 3 2" xfId="1010" xr:uid="{B959B815-991D-4649-A1CE-12D0822E8377}"/>
    <cellStyle name="20% - Accent1 4 4" xfId="1007" xr:uid="{C044E6A9-42B5-4A62-9715-0084611DEC54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013" xr:uid="{A6FECA73-EC2C-4C30-AABF-C51EBE087FA5}"/>
    <cellStyle name="20% - Accent1 5 2 3" xfId="1012" xr:uid="{D3D40607-8C8A-445F-94A1-3E992BF3208B}"/>
    <cellStyle name="20% - Accent1 5 3" xfId="38" xr:uid="{CEC706B5-4F10-4E7E-8B73-DE3981B3F7BC}"/>
    <cellStyle name="20% - Accent1 5 3 2" xfId="1014" xr:uid="{B9685120-ECF9-4EA9-8849-FDE808F1B6E2}"/>
    <cellStyle name="20% - Accent1 5 4" xfId="1011" xr:uid="{033BBAC4-40A2-4866-A4B3-7859C282BBFC}"/>
    <cellStyle name="20% - Accent1 6" xfId="39" xr:uid="{842F35D3-FF51-4E2E-BAE7-84DCDBA2CF4E}"/>
    <cellStyle name="20% - Accent1 6 2" xfId="40" xr:uid="{1F023914-F1E2-4747-8E4F-A7D8DCEE6E25}"/>
    <cellStyle name="20% - Accent1 6 2 2" xfId="1016" xr:uid="{C427E381-F9D7-4BAA-BE1B-F359C7C1ADEF}"/>
    <cellStyle name="20% - Accent1 6 3" xfId="1015" xr:uid="{B35FFC28-86E6-474E-A429-F7FE9B8883D8}"/>
    <cellStyle name="20% - Accent1 7" xfId="41" xr:uid="{6F00EB95-F44A-4E02-A4A2-66BF32EF93D0}"/>
    <cellStyle name="20% - Accent1 7 2" xfId="42" xr:uid="{086D3584-1284-4CDB-951C-0AF0F7898BCE}"/>
    <cellStyle name="20% - Accent1 7 2 2" xfId="1018" xr:uid="{E161D560-8194-4096-B1BD-41535FCDF9F2}"/>
    <cellStyle name="20% - Accent1 7 3" xfId="1017" xr:uid="{80546B9E-E564-4E3A-BF1E-57F4CD39B6E1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023" xr:uid="{5E04233C-14C4-449C-A00D-E97575598B11}"/>
    <cellStyle name="20% - Accent2 2 2 2 2 3" xfId="1022" xr:uid="{6EE59068-7733-4102-A6EE-421C0C658AC9}"/>
    <cellStyle name="20% - Accent2 2 2 2 3" xfId="48" xr:uid="{7244480A-65E0-4EA4-9387-F45579C204D5}"/>
    <cellStyle name="20% - Accent2 2 2 2 3 2" xfId="1024" xr:uid="{7C5F555E-07FB-4BE3-943E-3BAA5CF520D3}"/>
    <cellStyle name="20% - Accent2 2 2 2 4" xfId="1021" xr:uid="{8A98AF9F-2F72-4A6A-9D70-EB3BBD6A5F44}"/>
    <cellStyle name="20% - Accent2 2 2 3" xfId="49" xr:uid="{DDF33C4C-23FD-44C0-85CA-CAE1ED3FEC71}"/>
    <cellStyle name="20% - Accent2 2 2 3 2" xfId="50" xr:uid="{8B11CEA3-28DE-4658-A806-AD36D8417B14}"/>
    <cellStyle name="20% - Accent2 2 2 3 2 2" xfId="1026" xr:uid="{CA582621-C59F-48AE-BB82-EA30D9FBD217}"/>
    <cellStyle name="20% - Accent2 2 2 3 3" xfId="1025" xr:uid="{22204DED-DFDB-4EBF-935E-89AEA448273C}"/>
    <cellStyle name="20% - Accent2 2 2 4" xfId="51" xr:uid="{B7FF2C2D-815B-41A8-8B42-4DB583DB47A2}"/>
    <cellStyle name="20% - Accent2 2 2 4 2" xfId="1027" xr:uid="{4C499522-778C-47F4-9920-E14D837EBBDF}"/>
    <cellStyle name="20% - Accent2 2 2 5" xfId="1020" xr:uid="{14F84C76-01C3-4477-9DCA-01A18C156AB0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030" xr:uid="{26E5E308-018E-4296-ADB9-43A6FA3C892F}"/>
    <cellStyle name="20% - Accent2 2 3 2 3" xfId="1029" xr:uid="{1D665864-5508-4CA4-BF1C-3245A8CFD85A}"/>
    <cellStyle name="20% - Accent2 2 3 3" xfId="55" xr:uid="{95AE32F4-8DDA-4B1D-9212-7506CA167704}"/>
    <cellStyle name="20% - Accent2 2 3 3 2" xfId="1031" xr:uid="{497281C6-DCAD-4660-9C6B-7661E5E9EBD7}"/>
    <cellStyle name="20% - Accent2 2 3 4" xfId="1028" xr:uid="{B8357EF3-23CD-41F2-BCD4-6DF1ACE8B2EE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034" xr:uid="{571983E3-9E93-435E-9BE2-5ECD222AEF28}"/>
    <cellStyle name="20% - Accent2 2 4 2 3" xfId="1033" xr:uid="{AAACCE36-7645-4C2D-95B8-6F4D100EA746}"/>
    <cellStyle name="20% - Accent2 2 4 3" xfId="59" xr:uid="{C213FAFE-5142-445B-BA47-88BF4FE7D849}"/>
    <cellStyle name="20% - Accent2 2 4 3 2" xfId="1035" xr:uid="{7A7EF3EA-BDAB-40AD-9EFE-7AE74B0001B4}"/>
    <cellStyle name="20% - Accent2 2 4 4" xfId="1032" xr:uid="{E1D13B10-774D-4B74-BD52-E25A8CEAAF94}"/>
    <cellStyle name="20% - Accent2 2 5" xfId="60" xr:uid="{50F9AD3F-06F7-499E-B5B2-DBE13CEA8349}"/>
    <cellStyle name="20% - Accent2 2 5 2" xfId="61" xr:uid="{033CC59D-B5E7-4060-8CA4-72033EBE92CF}"/>
    <cellStyle name="20% - Accent2 2 5 2 2" xfId="1037" xr:uid="{AEDD2C2E-F04B-4700-930A-A05C1494ADD3}"/>
    <cellStyle name="20% - Accent2 2 5 3" xfId="1036" xr:uid="{C282993D-B3C6-4818-A75D-369AFED9EB56}"/>
    <cellStyle name="20% - Accent2 2 6" xfId="62" xr:uid="{0F43AF63-D2E8-4CA8-8F99-70A3DA69682F}"/>
    <cellStyle name="20% - Accent2 2 6 2" xfId="63" xr:uid="{398F51DF-FA74-4B59-8C4F-F922359FEF55}"/>
    <cellStyle name="20% - Accent2 2 6 2 2" xfId="1039" xr:uid="{8030342E-25B1-4EC6-A19C-0C6E43029895}"/>
    <cellStyle name="20% - Accent2 2 6 3" xfId="1038" xr:uid="{540B875D-C80E-405A-B8AD-C0B8350C59B0}"/>
    <cellStyle name="20% - Accent2 2 7" xfId="64" xr:uid="{95D3EA1B-DB6B-4696-A849-D90133B1255C}"/>
    <cellStyle name="20% - Accent2 2 7 2" xfId="1040" xr:uid="{20217B22-09E5-4A18-B837-348F2A2FE225}"/>
    <cellStyle name="20% - Accent2 2 8" xfId="1019" xr:uid="{15981305-A09F-4901-BF18-486957FA5586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044" xr:uid="{8A14C22F-4BF2-44B2-90D9-4E9D77224925}"/>
    <cellStyle name="20% - Accent2 3 2 2 3" xfId="1043" xr:uid="{8F2FEFE9-01FE-4D2B-A42E-1E7BF5B34F99}"/>
    <cellStyle name="20% - Accent2 3 2 3" xfId="69" xr:uid="{52C6F2E7-8514-4A46-8C05-0D0F608B75F9}"/>
    <cellStyle name="20% - Accent2 3 2 3 2" xfId="1045" xr:uid="{6DDD9418-84C4-464F-9865-F3361AD77E49}"/>
    <cellStyle name="20% - Accent2 3 2 4" xfId="1042" xr:uid="{83F7A1F1-FE97-452D-BA0D-F36B4E8A267E}"/>
    <cellStyle name="20% - Accent2 3 3" xfId="70" xr:uid="{1491CE4D-5C03-4F94-AE3D-DBA968D0D958}"/>
    <cellStyle name="20% - Accent2 3 3 2" xfId="71" xr:uid="{C329CA93-655B-4FB1-96B3-6F5EB0163AE4}"/>
    <cellStyle name="20% - Accent2 3 3 2 2" xfId="1047" xr:uid="{678EEF18-0F2F-40C3-98E5-3653EF02E0C5}"/>
    <cellStyle name="20% - Accent2 3 3 3" xfId="1046" xr:uid="{0D58611E-2B34-421B-B741-0510AE0FCE0F}"/>
    <cellStyle name="20% - Accent2 3 4" xfId="72" xr:uid="{DC7E5E7B-1789-4A23-960D-9A98ACD9779D}"/>
    <cellStyle name="20% - Accent2 3 4 2" xfId="1048" xr:uid="{EEFA7E43-61F6-43C5-AAD3-B8478E0A5D7A}"/>
    <cellStyle name="20% - Accent2 3 5" xfId="1041" xr:uid="{40336E0A-18DE-40C5-A5FE-03AF42608C04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051" xr:uid="{09EF3FF9-2729-49F8-80EA-FD63B94A7E90}"/>
    <cellStyle name="20% - Accent2 4 2 3" xfId="1050" xr:uid="{E9EF9D0B-6203-4AD4-A7AB-AA342CCD415F}"/>
    <cellStyle name="20% - Accent2 4 3" xfId="76" xr:uid="{64D18BD1-190F-4D3F-9F0E-F5C4930C8057}"/>
    <cellStyle name="20% - Accent2 4 3 2" xfId="1052" xr:uid="{DE5484E1-9D96-4644-B1B3-4643B269C24F}"/>
    <cellStyle name="20% - Accent2 4 4" xfId="1049" xr:uid="{E69971C6-8461-4B8D-B6D0-D2638DDD12CD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055" xr:uid="{2A65BE12-C891-4980-8091-0ABED9D3DB4C}"/>
    <cellStyle name="20% - Accent2 5 2 3" xfId="1054" xr:uid="{FFFAC9A7-3438-4C33-969B-578644C037A1}"/>
    <cellStyle name="20% - Accent2 5 3" xfId="80" xr:uid="{7D4E7CFD-BC5D-43BD-A4E3-FB3118B12FD5}"/>
    <cellStyle name="20% - Accent2 5 3 2" xfId="1056" xr:uid="{E7361294-9A9E-45F9-910E-7978380DDD7B}"/>
    <cellStyle name="20% - Accent2 5 4" xfId="1053" xr:uid="{9005462C-275D-40F4-B2AD-CF8FEEF7B72B}"/>
    <cellStyle name="20% - Accent2 6" xfId="81" xr:uid="{22237C09-BE89-4E4F-8E35-32B2192A6E41}"/>
    <cellStyle name="20% - Accent2 6 2" xfId="82" xr:uid="{43D901A5-C3C5-47F2-80AB-DAAA3E3E7EA2}"/>
    <cellStyle name="20% - Accent2 6 2 2" xfId="1058" xr:uid="{A4037310-04AC-4BF0-858B-E5C3F35F5722}"/>
    <cellStyle name="20% - Accent2 6 3" xfId="1057" xr:uid="{74144E86-DD25-42D3-9138-CBF17BF957F3}"/>
    <cellStyle name="20% - Accent2 7" xfId="83" xr:uid="{E967E575-DDD1-416D-B2C6-DD2EE53D1FD7}"/>
    <cellStyle name="20% - Accent2 7 2" xfId="84" xr:uid="{A2970169-0F62-4ACA-AF43-831E258D563F}"/>
    <cellStyle name="20% - Accent2 7 2 2" xfId="1060" xr:uid="{D0F33E6D-4A19-47D6-97FC-8FB63D32A734}"/>
    <cellStyle name="20% - Accent2 7 3" xfId="1059" xr:uid="{BB82BA4B-EDE4-465E-B093-E4B68AA12712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065" xr:uid="{EE6A1FAC-ED88-4AE5-BBC2-08D51280C748}"/>
    <cellStyle name="20% - Accent3 2 2 2 2 3" xfId="1064" xr:uid="{E7C14BAA-FBE7-46CD-83E8-F20397FF5438}"/>
    <cellStyle name="20% - Accent3 2 2 2 3" xfId="90" xr:uid="{B7125913-5576-41E4-AC0B-86ABB0911581}"/>
    <cellStyle name="20% - Accent3 2 2 2 3 2" xfId="1066" xr:uid="{9957E65A-3DC7-4C81-A1B3-5C36FD54CE29}"/>
    <cellStyle name="20% - Accent3 2 2 2 4" xfId="1063" xr:uid="{BC7C1B38-D88A-485F-A234-9573CE245946}"/>
    <cellStyle name="20% - Accent3 2 2 3" xfId="91" xr:uid="{10A9E037-A1B2-408E-AFEA-D065DC60D38C}"/>
    <cellStyle name="20% - Accent3 2 2 3 2" xfId="92" xr:uid="{0F0EB2F4-F9C3-42F6-8151-9D1F230EE4B5}"/>
    <cellStyle name="20% - Accent3 2 2 3 2 2" xfId="1068" xr:uid="{2EFEFE7A-7C6D-445A-AA7C-67D1F15C21D3}"/>
    <cellStyle name="20% - Accent3 2 2 3 3" xfId="1067" xr:uid="{5A783C83-297C-44A9-AD29-D4E1E01076EF}"/>
    <cellStyle name="20% - Accent3 2 2 4" xfId="93" xr:uid="{DD2ECE43-93A4-4ADA-A8B0-DA2E2E088019}"/>
    <cellStyle name="20% - Accent3 2 2 4 2" xfId="1069" xr:uid="{2ECB985F-C11C-436F-90A8-9F84502EE38A}"/>
    <cellStyle name="20% - Accent3 2 2 5" xfId="1062" xr:uid="{54011EEE-7A46-47D9-91E0-49A1336BA6CE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072" xr:uid="{0069CD85-BCBA-4F0A-AB01-F3C2A60CBC8B}"/>
    <cellStyle name="20% - Accent3 2 3 2 3" xfId="1071" xr:uid="{414BEE31-FF46-495F-BC39-9C49D2A1FDBA}"/>
    <cellStyle name="20% - Accent3 2 3 3" xfId="97" xr:uid="{B4590507-E60C-41FD-B818-3574350D107D}"/>
    <cellStyle name="20% - Accent3 2 3 3 2" xfId="1073" xr:uid="{C943FD82-1AC9-4A95-AD29-159ADDAC46AD}"/>
    <cellStyle name="20% - Accent3 2 3 4" xfId="1070" xr:uid="{26CDE0C2-CC42-4F15-BAB4-0307E65057F9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076" xr:uid="{C6E32127-A011-473B-9A4D-D5CE5CAC4850}"/>
    <cellStyle name="20% - Accent3 2 4 2 3" xfId="1075" xr:uid="{F10F8DFE-E347-4E76-A58E-0BD3A4EDCBF1}"/>
    <cellStyle name="20% - Accent3 2 4 3" xfId="101" xr:uid="{826CE6AF-95AD-4615-85DB-C319CD372777}"/>
    <cellStyle name="20% - Accent3 2 4 3 2" xfId="1077" xr:uid="{D3D7971E-367B-4F96-AEFC-71B80B15CB23}"/>
    <cellStyle name="20% - Accent3 2 4 4" xfId="1074" xr:uid="{6B8FEDC2-F2A8-467D-B5C0-78682763F951}"/>
    <cellStyle name="20% - Accent3 2 5" xfId="102" xr:uid="{4099871A-0779-4E7E-83E9-B7F9ED2E58CA}"/>
    <cellStyle name="20% - Accent3 2 5 2" xfId="103" xr:uid="{B3BC5D0B-BC38-448D-9423-F584A89AEC4B}"/>
    <cellStyle name="20% - Accent3 2 5 2 2" xfId="1079" xr:uid="{2C769E71-0FB4-420D-AE54-FAE1A9463381}"/>
    <cellStyle name="20% - Accent3 2 5 3" xfId="1078" xr:uid="{624BFCA9-579A-4B31-96D4-D1358E1F596E}"/>
    <cellStyle name="20% - Accent3 2 6" xfId="104" xr:uid="{3DFCD6B4-4223-4D84-BE4D-F61DF549F95B}"/>
    <cellStyle name="20% - Accent3 2 6 2" xfId="105" xr:uid="{243FC673-335E-49CE-B62B-9EB7812BE798}"/>
    <cellStyle name="20% - Accent3 2 6 2 2" xfId="1081" xr:uid="{B4A5BFC8-8A7A-41F1-B70A-B157071CF2F7}"/>
    <cellStyle name="20% - Accent3 2 6 3" xfId="1080" xr:uid="{1063E855-B81D-4CBD-9698-464D493D80C8}"/>
    <cellStyle name="20% - Accent3 2 7" xfId="106" xr:uid="{DF7D5641-1181-4297-B5BC-0093C49A119F}"/>
    <cellStyle name="20% - Accent3 2 7 2" xfId="1082" xr:uid="{7CF545F2-FC6F-4BE6-8E22-DB8CC39A1F4A}"/>
    <cellStyle name="20% - Accent3 2 8" xfId="1061" xr:uid="{7012AB0F-CDE3-4380-9505-E489853E5012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086" xr:uid="{3E021C95-B8B8-4C0E-8E53-204D681096B3}"/>
    <cellStyle name="20% - Accent3 3 2 2 3" xfId="1085" xr:uid="{FDC59E5F-F1D1-41CC-ADE5-BBD0553C9D19}"/>
    <cellStyle name="20% - Accent3 3 2 3" xfId="111" xr:uid="{153224D8-4C0E-4CD5-96EF-05BD44E1B201}"/>
    <cellStyle name="20% - Accent3 3 2 3 2" xfId="1087" xr:uid="{C0A32756-C3A3-42AE-A541-22CEC1470030}"/>
    <cellStyle name="20% - Accent3 3 2 4" xfId="1084" xr:uid="{8CDF106F-52DB-4370-ABC4-1ADB132209FB}"/>
    <cellStyle name="20% - Accent3 3 3" xfId="112" xr:uid="{B9CD084E-C0ED-4B83-A0CE-52ABE7B0A06E}"/>
    <cellStyle name="20% - Accent3 3 3 2" xfId="113" xr:uid="{038D385C-4F44-4FEF-BDF9-831303BAAC81}"/>
    <cellStyle name="20% - Accent3 3 3 2 2" xfId="1089" xr:uid="{5E2B6C9A-0A0E-448E-8F1A-F77741FD73F2}"/>
    <cellStyle name="20% - Accent3 3 3 3" xfId="1088" xr:uid="{237B6E9C-E3C5-4C28-AEDC-A155F8D25590}"/>
    <cellStyle name="20% - Accent3 3 4" xfId="114" xr:uid="{A5D50AF0-3C74-4E64-85A8-EED6DB808E5A}"/>
    <cellStyle name="20% - Accent3 3 4 2" xfId="1090" xr:uid="{C248D334-9171-4D9A-9BCC-A6269B6FF64B}"/>
    <cellStyle name="20% - Accent3 3 5" xfId="1083" xr:uid="{4D506A9D-7C9B-412C-A9AC-C5FC2A8ABC62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093" xr:uid="{EB58580F-6DE7-47A0-BF2B-92354FE115D2}"/>
    <cellStyle name="20% - Accent3 4 2 3" xfId="1092" xr:uid="{551FE7C8-77D0-463A-A513-C510445ACD32}"/>
    <cellStyle name="20% - Accent3 4 3" xfId="118" xr:uid="{5C026BCF-5367-44D4-8FC1-75F6D18E8A62}"/>
    <cellStyle name="20% - Accent3 4 3 2" xfId="1094" xr:uid="{7A9D69FE-0ED3-423B-B1D6-E72FFB672B14}"/>
    <cellStyle name="20% - Accent3 4 4" xfId="1091" xr:uid="{25424C77-7DFD-4939-99F9-0285F1777A8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097" xr:uid="{0D73C0F3-2187-4A13-AF61-C55D896A06D7}"/>
    <cellStyle name="20% - Accent3 5 2 3" xfId="1096" xr:uid="{D718B04B-6E5E-484B-9218-883469726798}"/>
    <cellStyle name="20% - Accent3 5 3" xfId="122" xr:uid="{1E91EA4A-E022-44D7-86A9-A79352E38091}"/>
    <cellStyle name="20% - Accent3 5 3 2" xfId="1098" xr:uid="{94E68F6E-78FD-4906-9647-E71776785626}"/>
    <cellStyle name="20% - Accent3 5 4" xfId="1095" xr:uid="{AB588E2D-5C4B-4D05-ACE2-3C3DC42A7861}"/>
    <cellStyle name="20% - Accent3 6" xfId="123" xr:uid="{9276889E-8E59-4273-A464-A8AE33988C93}"/>
    <cellStyle name="20% - Accent3 6 2" xfId="124" xr:uid="{04EDD7CF-27B9-4D34-B71B-227C5BC5C838}"/>
    <cellStyle name="20% - Accent3 6 2 2" xfId="1100" xr:uid="{6D901443-6E93-4B56-BE84-F7088B285EE4}"/>
    <cellStyle name="20% - Accent3 6 3" xfId="1099" xr:uid="{161A0A29-D4B8-417D-AA97-8FEDBC885C14}"/>
    <cellStyle name="20% - Accent3 7" xfId="125" xr:uid="{3AECE89B-3D1C-4B37-9CB3-5E13CAC0B49C}"/>
    <cellStyle name="20% - Accent3 7 2" xfId="126" xr:uid="{D34F51AF-A0AE-4C9D-90A6-BEC693580D29}"/>
    <cellStyle name="20% - Accent3 7 2 2" xfId="1102" xr:uid="{E37AB241-1EFC-4AA3-856E-40B065003D43}"/>
    <cellStyle name="20% - Accent3 7 3" xfId="1101" xr:uid="{30C23A68-5A65-40C7-99A0-D8A85A7BD818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107" xr:uid="{424C252A-D0B4-45D0-B11F-EEF0119473FC}"/>
    <cellStyle name="20% - Accent4 2 2 2 2 3" xfId="1106" xr:uid="{606F6470-00FC-4397-9A4B-7EE6668F1FF8}"/>
    <cellStyle name="20% - Accent4 2 2 2 3" xfId="132" xr:uid="{6BF44937-4509-40C1-B364-2E1132A4C706}"/>
    <cellStyle name="20% - Accent4 2 2 2 3 2" xfId="1108" xr:uid="{48136552-70D3-4480-B883-62107F045C52}"/>
    <cellStyle name="20% - Accent4 2 2 2 4" xfId="1105" xr:uid="{B688828D-298C-4583-911D-8573504A9076}"/>
    <cellStyle name="20% - Accent4 2 2 3" xfId="133" xr:uid="{3BBC5F0E-CADD-444A-8D75-ED294FCF82A9}"/>
    <cellStyle name="20% - Accent4 2 2 3 2" xfId="134" xr:uid="{B805CBE9-9F10-4E7A-9595-90643D01085C}"/>
    <cellStyle name="20% - Accent4 2 2 3 2 2" xfId="1110" xr:uid="{3000BF26-1850-4C89-BD65-5BA2E4086337}"/>
    <cellStyle name="20% - Accent4 2 2 3 3" xfId="1109" xr:uid="{1E82DAA5-263A-4C1E-AE8C-559CA070FDE3}"/>
    <cellStyle name="20% - Accent4 2 2 4" xfId="135" xr:uid="{EAEECCD9-D7BC-4127-B19B-536027F0B459}"/>
    <cellStyle name="20% - Accent4 2 2 4 2" xfId="1111" xr:uid="{68A09CBD-A251-4193-9F8D-B4EE15C8BF7C}"/>
    <cellStyle name="20% - Accent4 2 2 5" xfId="1104" xr:uid="{3F7CB3EB-F679-4A2A-8D6F-741904F75881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114" xr:uid="{DAAF0D80-84DD-4099-B2C0-C1BA8D9C6666}"/>
    <cellStyle name="20% - Accent4 2 3 2 3" xfId="1113" xr:uid="{3E72D398-82A4-4B2C-9CFB-2600FA8FFD44}"/>
    <cellStyle name="20% - Accent4 2 3 3" xfId="139" xr:uid="{65479BCD-170C-429D-B21C-9343CE2D0078}"/>
    <cellStyle name="20% - Accent4 2 3 3 2" xfId="1115" xr:uid="{4A0CF4AF-6BD4-40B2-8468-AD8FB7611FAD}"/>
    <cellStyle name="20% - Accent4 2 3 4" xfId="1112" xr:uid="{C8BE7EC3-EC79-4880-80ED-2694C2922484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118" xr:uid="{97613EE4-D961-4826-9A91-6B1EC9F4B242}"/>
    <cellStyle name="20% - Accent4 2 4 2 3" xfId="1117" xr:uid="{8F714D56-10E0-47A8-8713-07FD05DDAF10}"/>
    <cellStyle name="20% - Accent4 2 4 3" xfId="143" xr:uid="{96F15470-D07F-447B-A7AE-C39A098825C5}"/>
    <cellStyle name="20% - Accent4 2 4 3 2" xfId="1119" xr:uid="{1A65317F-66A0-4A00-AE4D-24F689E00055}"/>
    <cellStyle name="20% - Accent4 2 4 4" xfId="1116" xr:uid="{EC048CE4-82EB-402C-9409-7F3E2BFDAB07}"/>
    <cellStyle name="20% - Accent4 2 5" xfId="144" xr:uid="{2361583A-9289-4407-8AE8-2A4DF52DD5A4}"/>
    <cellStyle name="20% - Accent4 2 5 2" xfId="145" xr:uid="{7C5F27C5-55BE-4CCD-9A42-8BA5FE41A663}"/>
    <cellStyle name="20% - Accent4 2 5 2 2" xfId="1121" xr:uid="{EB43D84D-E649-4AC4-B68C-CC1A73C7A51F}"/>
    <cellStyle name="20% - Accent4 2 5 3" xfId="1120" xr:uid="{702C99E2-A320-4EC8-A44D-1AA4199ADFDB}"/>
    <cellStyle name="20% - Accent4 2 6" xfId="146" xr:uid="{B7D85DAD-B7BE-4963-BF99-C08500D024D1}"/>
    <cellStyle name="20% - Accent4 2 6 2" xfId="147" xr:uid="{CD9F1B37-5784-4AC4-8F0D-9FC258AF452E}"/>
    <cellStyle name="20% - Accent4 2 6 2 2" xfId="1123" xr:uid="{0417B3F3-C438-4219-B393-F9C37F40A2A4}"/>
    <cellStyle name="20% - Accent4 2 6 3" xfId="1122" xr:uid="{3EB6DD17-92C5-49F3-9F91-1088681429E8}"/>
    <cellStyle name="20% - Accent4 2 7" xfId="148" xr:uid="{13D27386-34CB-424C-BA0C-3D688808ED93}"/>
    <cellStyle name="20% - Accent4 2 7 2" xfId="1124" xr:uid="{C9047569-68B8-417A-822D-26799E19C513}"/>
    <cellStyle name="20% - Accent4 2 8" xfId="1103" xr:uid="{FE6ABFD0-FBEB-4296-BCBD-B98E9127D0F1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128" xr:uid="{802A7A27-B215-4527-8FE4-FF6BDEAD9178}"/>
    <cellStyle name="20% - Accent4 3 2 2 3" xfId="1127" xr:uid="{86B6B564-BC24-4883-8F81-206BEA7B1E35}"/>
    <cellStyle name="20% - Accent4 3 2 3" xfId="153" xr:uid="{D1EC1766-09BC-4965-BC68-547AF19AC6E3}"/>
    <cellStyle name="20% - Accent4 3 2 3 2" xfId="1129" xr:uid="{8B92FFA0-4BEE-47E5-9792-96BD22491F55}"/>
    <cellStyle name="20% - Accent4 3 2 4" xfId="1126" xr:uid="{C9C27CB5-4357-4FCE-984E-700166658A30}"/>
    <cellStyle name="20% - Accent4 3 3" xfId="154" xr:uid="{BD53A6F4-6246-4A40-8E09-3116F6D7607E}"/>
    <cellStyle name="20% - Accent4 3 3 2" xfId="155" xr:uid="{04B5C08A-9BF6-4A73-B132-630C4CF3A406}"/>
    <cellStyle name="20% - Accent4 3 3 2 2" xfId="1131" xr:uid="{A133233E-1CD5-4E46-B997-6D527164E039}"/>
    <cellStyle name="20% - Accent4 3 3 3" xfId="1130" xr:uid="{944BD9AE-0746-433B-AA30-AD6D26DF6B20}"/>
    <cellStyle name="20% - Accent4 3 4" xfId="156" xr:uid="{6AD688DC-1241-44F8-88F5-FB0F738D0BB4}"/>
    <cellStyle name="20% - Accent4 3 4 2" xfId="1132" xr:uid="{2694523D-699C-4820-835F-6A89D55C2A5C}"/>
    <cellStyle name="20% - Accent4 3 5" xfId="1125" xr:uid="{2A3F85B7-0F1C-4197-854E-D12021E9201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135" xr:uid="{75AD0509-C568-48E5-B191-2B080C8C38DC}"/>
    <cellStyle name="20% - Accent4 4 2 3" xfId="1134" xr:uid="{CB6B51C0-45F5-440B-93EE-C60D1DC2CEA6}"/>
    <cellStyle name="20% - Accent4 4 3" xfId="160" xr:uid="{8468E94A-49EF-4D76-B755-9667CA20DFD4}"/>
    <cellStyle name="20% - Accent4 4 3 2" xfId="1136" xr:uid="{A04C7A37-5CED-41E2-8896-516C35A1AF60}"/>
    <cellStyle name="20% - Accent4 4 4" xfId="1133" xr:uid="{95F37414-BE9F-417B-B7D9-E2ADFCC4F806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139" xr:uid="{38FBEC28-2FD0-4B8F-9D8F-25C16980F076}"/>
    <cellStyle name="20% - Accent4 5 2 3" xfId="1138" xr:uid="{95AF98AE-A980-498A-942B-0ED5688BECFF}"/>
    <cellStyle name="20% - Accent4 5 3" xfId="164" xr:uid="{36A8BD4A-1F35-40FD-9630-854D3A3E164E}"/>
    <cellStyle name="20% - Accent4 5 3 2" xfId="1140" xr:uid="{AAB43EC1-F675-494C-8F81-BC0C514206D8}"/>
    <cellStyle name="20% - Accent4 5 4" xfId="1137" xr:uid="{6929D5E7-A3A4-47D6-AD6C-8E63B90D91D6}"/>
    <cellStyle name="20% - Accent4 6" xfId="165" xr:uid="{7C12A55B-0156-41AD-AC65-AB142561D03F}"/>
    <cellStyle name="20% - Accent4 6 2" xfId="166" xr:uid="{5757D283-FAE5-439F-B3D9-AF1B42CAD711}"/>
    <cellStyle name="20% - Accent4 6 2 2" xfId="1142" xr:uid="{F43FFB04-BFCE-4BC6-A664-F0EE6AD7E670}"/>
    <cellStyle name="20% - Accent4 6 3" xfId="1141" xr:uid="{EC30FF75-B0C1-4873-983F-35E6F31EC852}"/>
    <cellStyle name="20% - Accent4 7" xfId="167" xr:uid="{383F3CBF-C2A4-4980-97D2-65758AF9B8FA}"/>
    <cellStyle name="20% - Accent4 7 2" xfId="168" xr:uid="{EE6224D7-EC37-46FC-90EA-9F50E45172AC}"/>
    <cellStyle name="20% - Accent4 7 2 2" xfId="1144" xr:uid="{25FE99C6-16F7-40B0-ACD8-FFE8CD96E4E4}"/>
    <cellStyle name="20% - Accent4 7 3" xfId="1143" xr:uid="{40FABE01-E15F-46EE-B520-1099F604AB2B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1149" xr:uid="{409EABB0-305F-45DD-93F3-E0A553A3669B}"/>
    <cellStyle name="20% - Accent5 2 2 2 2 3" xfId="1148" xr:uid="{2E4C9E1B-3202-4E38-85CD-A4E5D917160C}"/>
    <cellStyle name="20% - Accent5 2 2 2 3" xfId="174" xr:uid="{6BD9DC75-5558-4D03-9656-3564A97EB146}"/>
    <cellStyle name="20% - Accent5 2 2 2 3 2" xfId="1150" xr:uid="{DC6EE157-64C6-4082-A469-6C70D5588F2C}"/>
    <cellStyle name="20% - Accent5 2 2 2 4" xfId="1147" xr:uid="{A50A8757-061C-433A-83AA-65660185E70F}"/>
    <cellStyle name="20% - Accent5 2 2 3" xfId="175" xr:uid="{FC602D45-3507-49FB-A1DE-E29FF75FB002}"/>
    <cellStyle name="20% - Accent5 2 2 3 2" xfId="176" xr:uid="{58A9FF09-4DD4-45B7-8832-17325360A466}"/>
    <cellStyle name="20% - Accent5 2 2 3 2 2" xfId="1152" xr:uid="{A605B1CB-292E-4889-9647-F2C9C8581AB7}"/>
    <cellStyle name="20% - Accent5 2 2 3 3" xfId="1151" xr:uid="{FE998E16-7BD1-4880-8084-F68DD6C4CEED}"/>
    <cellStyle name="20% - Accent5 2 2 4" xfId="177" xr:uid="{CC587974-EAD5-43DB-87E1-209399EAF932}"/>
    <cellStyle name="20% - Accent5 2 2 4 2" xfId="1153" xr:uid="{31982353-35ED-4734-A805-DD88EEDB4B2B}"/>
    <cellStyle name="20% - Accent5 2 2 5" xfId="1146" xr:uid="{FA6D93A0-A39E-46AC-8DCD-BA4D69528360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1156" xr:uid="{09FEAD23-E876-4152-B4CB-0A80DBD63D0E}"/>
    <cellStyle name="20% - Accent5 2 3 2 3" xfId="1155" xr:uid="{78FB686F-084B-49C3-84FC-354EC8DD581F}"/>
    <cellStyle name="20% - Accent5 2 3 3" xfId="181" xr:uid="{C5C6DFE8-57D9-4522-ACCD-834E7BF49FF5}"/>
    <cellStyle name="20% - Accent5 2 3 3 2" xfId="1157" xr:uid="{426C0C47-7E57-4D6A-B033-0C46FBE07C97}"/>
    <cellStyle name="20% - Accent5 2 3 4" xfId="1154" xr:uid="{00C54C59-6BA1-4469-97D3-5A5226EFC6FB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1160" xr:uid="{85A40387-1CA7-4990-AB11-5756FC1095E6}"/>
    <cellStyle name="20% - Accent5 2 4 2 3" xfId="1159" xr:uid="{F9B8CE25-0BA5-480B-812E-C82C31464F18}"/>
    <cellStyle name="20% - Accent5 2 4 3" xfId="185" xr:uid="{1CA06B35-E07A-46C3-A518-259C1FBC3122}"/>
    <cellStyle name="20% - Accent5 2 4 3 2" xfId="1161" xr:uid="{8353F887-B105-48B7-9604-C95F2BF04750}"/>
    <cellStyle name="20% - Accent5 2 4 4" xfId="1158" xr:uid="{0992ED31-2214-4506-ADC3-FA92886ED7C3}"/>
    <cellStyle name="20% - Accent5 2 5" xfId="186" xr:uid="{791FC132-8C16-4823-A457-7BE811B53C9E}"/>
    <cellStyle name="20% - Accent5 2 5 2" xfId="187" xr:uid="{972653D4-B8BE-4089-8089-90E5B01D5566}"/>
    <cellStyle name="20% - Accent5 2 5 2 2" xfId="1163" xr:uid="{07B2D965-ADEC-4325-B159-3D5641825625}"/>
    <cellStyle name="20% - Accent5 2 5 3" xfId="1162" xr:uid="{8DA0E787-DF26-43F3-89BE-A5D7D4AA2EAF}"/>
    <cellStyle name="20% - Accent5 2 6" xfId="188" xr:uid="{1ADAD278-6136-4846-9E71-45A9ABA8D9AC}"/>
    <cellStyle name="20% - Accent5 2 6 2" xfId="189" xr:uid="{22356EAA-C913-4C5C-8383-8FE0DCD55975}"/>
    <cellStyle name="20% - Accent5 2 6 2 2" xfId="1165" xr:uid="{05EE5891-0500-4C1B-B8D2-F809EB034414}"/>
    <cellStyle name="20% - Accent5 2 6 3" xfId="1164" xr:uid="{8073AE16-37BE-4CB5-9344-28F3D7713AFE}"/>
    <cellStyle name="20% - Accent5 2 7" xfId="190" xr:uid="{55BC07F6-2D33-47D2-9F6F-735001AC9F99}"/>
    <cellStyle name="20% - Accent5 2 7 2" xfId="1166" xr:uid="{53DF3093-5BF5-484C-88D8-9270CBCB300E}"/>
    <cellStyle name="20% - Accent5 2 8" xfId="1145" xr:uid="{B8D79175-3DA1-4F6D-9DEF-9ADAF90D30C0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1170" xr:uid="{AB8E912E-FA78-409B-BB10-F4BE9F76733F}"/>
    <cellStyle name="20% - Accent5 3 2 2 3" xfId="1169" xr:uid="{300113B6-B968-4626-A51E-7300547C36EE}"/>
    <cellStyle name="20% - Accent5 3 2 3" xfId="195" xr:uid="{DF45CF19-E2B1-4591-A3B9-E1E81E2B6FFB}"/>
    <cellStyle name="20% - Accent5 3 2 3 2" xfId="1171" xr:uid="{BA2B9942-1EC6-4069-903C-E6ACB47C5335}"/>
    <cellStyle name="20% - Accent5 3 2 4" xfId="1168" xr:uid="{B89C83B6-1005-4820-A9A5-6CF7D78C39CE}"/>
    <cellStyle name="20% - Accent5 3 3" xfId="196" xr:uid="{6802D7DE-4604-45E7-8B0A-6D995E754FF0}"/>
    <cellStyle name="20% - Accent5 3 3 2" xfId="197" xr:uid="{35D0C6B7-12E8-45AD-86F8-0F8FDBEB9312}"/>
    <cellStyle name="20% - Accent5 3 3 2 2" xfId="1173" xr:uid="{A47C51C8-E6EA-4040-BFBE-BCDCC71B87B9}"/>
    <cellStyle name="20% - Accent5 3 3 3" xfId="1172" xr:uid="{79FE1541-FCF3-4D90-A956-D3FE85444F8B}"/>
    <cellStyle name="20% - Accent5 3 4" xfId="198" xr:uid="{3A2C23E3-5098-4841-8620-60A4BC635EC2}"/>
    <cellStyle name="20% - Accent5 3 4 2" xfId="1174" xr:uid="{E40AC729-5AC2-432C-9EC5-62A26A2645B6}"/>
    <cellStyle name="20% - Accent5 3 5" xfId="1167" xr:uid="{DBD29635-B447-4AB3-A90A-4DB924D8FB5E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1177" xr:uid="{7160CD28-F296-490A-9898-C70D6EC6B4D6}"/>
    <cellStyle name="20% - Accent5 4 2 3" xfId="1176" xr:uid="{F7209A5F-6AD0-4CF4-AFE3-A70AD0B334F2}"/>
    <cellStyle name="20% - Accent5 4 3" xfId="202" xr:uid="{27B5E4E5-5DD8-41B4-977D-6B7A14C31919}"/>
    <cellStyle name="20% - Accent5 4 3 2" xfId="1178" xr:uid="{0B63D7C9-5EBB-4DFD-BCE2-A0E243EA0238}"/>
    <cellStyle name="20% - Accent5 4 4" xfId="1175" xr:uid="{6850445E-6F70-4E8E-8612-C08BFAE5F798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1181" xr:uid="{0AD15875-E610-40AA-B8B7-95168955AD39}"/>
    <cellStyle name="20% - Accent5 5 2 3" xfId="1180" xr:uid="{3BC45F45-40D0-4D3A-BE7B-C084B50FB779}"/>
    <cellStyle name="20% - Accent5 5 3" xfId="206" xr:uid="{15852968-FA1A-49AF-B363-04FFAEC8C114}"/>
    <cellStyle name="20% - Accent5 5 3 2" xfId="1182" xr:uid="{2027EC61-CCE5-4CF8-91DC-CE55DEFFDCF8}"/>
    <cellStyle name="20% - Accent5 5 4" xfId="1179" xr:uid="{D865317D-3FA9-434A-BE20-99A3DDEF473D}"/>
    <cellStyle name="20% - Accent5 6" xfId="207" xr:uid="{3B347272-4A8E-4B5E-8E59-B018A1E8407A}"/>
    <cellStyle name="20% - Accent5 6 2" xfId="208" xr:uid="{E3FBC8CF-01A1-4BE8-98E0-E0F3F6C98ED5}"/>
    <cellStyle name="20% - Accent5 6 2 2" xfId="1184" xr:uid="{F6EE88EA-1483-44F8-917D-9ECAA61820DE}"/>
    <cellStyle name="20% - Accent5 6 3" xfId="1183" xr:uid="{C25EBCCA-518C-448A-9E6C-782CE9820725}"/>
    <cellStyle name="20% - Accent5 7" xfId="209" xr:uid="{D1A74165-20A5-412F-880E-1E3E12681512}"/>
    <cellStyle name="20% - Accent5 7 2" xfId="210" xr:uid="{95230AA6-5975-4556-9B67-C6DC9B99C511}"/>
    <cellStyle name="20% - Accent5 7 2 2" xfId="1186" xr:uid="{E45CFDC8-F97D-4DE3-95EE-65CFC8EAA7D1}"/>
    <cellStyle name="20% - Accent5 7 3" xfId="1185" xr:uid="{715A4E02-38BA-4C43-B920-E6C6A94F1706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1191" xr:uid="{E64D7218-F741-445B-8B38-B6721343CE97}"/>
    <cellStyle name="20% - Accent6 2 2 2 2 3" xfId="1190" xr:uid="{BED0FDF9-53C5-4CEB-8B58-7D252DC8ABA4}"/>
    <cellStyle name="20% - Accent6 2 2 2 3" xfId="216" xr:uid="{77C4630A-E5F5-4DB4-AA39-1FB7E3F657E5}"/>
    <cellStyle name="20% - Accent6 2 2 2 3 2" xfId="1192" xr:uid="{17D2FE48-90D0-40A9-BA95-F5CD802DEE52}"/>
    <cellStyle name="20% - Accent6 2 2 2 4" xfId="1189" xr:uid="{9299965F-E6A3-4874-A73A-1BC5EFCD3C47}"/>
    <cellStyle name="20% - Accent6 2 2 3" xfId="217" xr:uid="{505F7625-9546-4B27-A21D-5BDFFF7B86DE}"/>
    <cellStyle name="20% - Accent6 2 2 3 2" xfId="218" xr:uid="{EF891727-30E3-4F26-B98C-6D57577C89AE}"/>
    <cellStyle name="20% - Accent6 2 2 3 2 2" xfId="1194" xr:uid="{68AB8DD4-D432-4DF9-B182-81A6CEB45B15}"/>
    <cellStyle name="20% - Accent6 2 2 3 3" xfId="1193" xr:uid="{8947C67E-5E91-489B-AF7E-F0929CFE32A1}"/>
    <cellStyle name="20% - Accent6 2 2 4" xfId="219" xr:uid="{612A2DB5-4CAF-4AF0-A530-559A8D4308FE}"/>
    <cellStyle name="20% - Accent6 2 2 4 2" xfId="1195" xr:uid="{EB7D23F5-89D5-4AE3-8A51-1A96478411F1}"/>
    <cellStyle name="20% - Accent6 2 2 5" xfId="1188" xr:uid="{3C2EA776-BB77-4F2A-9290-1211F3AB6A5B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1198" xr:uid="{59173BE7-BE74-44F7-BCD8-6DA433E1CA77}"/>
    <cellStyle name="20% - Accent6 2 3 2 3" xfId="1197" xr:uid="{E74C44ED-3344-4F3E-A2AD-4349CB522766}"/>
    <cellStyle name="20% - Accent6 2 3 3" xfId="223" xr:uid="{47559E48-956C-4E6A-894F-B7C3B5D0057A}"/>
    <cellStyle name="20% - Accent6 2 3 3 2" xfId="1199" xr:uid="{A6A00985-968A-49AD-BBBC-0A1EB05A4E50}"/>
    <cellStyle name="20% - Accent6 2 3 4" xfId="1196" xr:uid="{1A5057D7-2C60-48E4-B82D-A2139F89E937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1202" xr:uid="{A6937CD0-7CC8-4220-AFE6-91963C7853E7}"/>
    <cellStyle name="20% - Accent6 2 4 2 3" xfId="1201" xr:uid="{F5E981DE-343D-4168-AE63-D5B5F17FC619}"/>
    <cellStyle name="20% - Accent6 2 4 3" xfId="227" xr:uid="{E4A0CB5D-B2A3-4C28-B05C-7097D4A4D0DD}"/>
    <cellStyle name="20% - Accent6 2 4 3 2" xfId="1203" xr:uid="{E1ED4D92-303E-4E9D-9B36-B362AF5FCE14}"/>
    <cellStyle name="20% - Accent6 2 4 4" xfId="1200" xr:uid="{738A9010-4376-4D9D-BAE8-8810031E9CE1}"/>
    <cellStyle name="20% - Accent6 2 5" xfId="228" xr:uid="{54FFED0F-1832-4481-803A-E9B80938EF66}"/>
    <cellStyle name="20% - Accent6 2 5 2" xfId="229" xr:uid="{FA1CB3DE-BFE6-451B-8271-A81A040142CF}"/>
    <cellStyle name="20% - Accent6 2 5 2 2" xfId="1205" xr:uid="{96EE3A1C-2647-4312-9ADD-380B90F084B4}"/>
    <cellStyle name="20% - Accent6 2 5 3" xfId="1204" xr:uid="{7DA3CEE7-1131-42B1-9A44-81EAC9114951}"/>
    <cellStyle name="20% - Accent6 2 6" xfId="230" xr:uid="{2FCCED9E-B857-44AD-A77F-73B1AA4B7192}"/>
    <cellStyle name="20% - Accent6 2 6 2" xfId="231" xr:uid="{562EF24D-5D80-4D0F-B172-32C3C86F18E9}"/>
    <cellStyle name="20% - Accent6 2 6 2 2" xfId="1207" xr:uid="{C2949C16-1E20-48B9-B4C5-92286A6F3527}"/>
    <cellStyle name="20% - Accent6 2 6 3" xfId="1206" xr:uid="{E97C961D-2506-4A76-A6FC-852ACE86D2C8}"/>
    <cellStyle name="20% - Accent6 2 7" xfId="232" xr:uid="{F980843A-E4E5-4F70-B5D5-EB516EB72A57}"/>
    <cellStyle name="20% - Accent6 2 7 2" xfId="1208" xr:uid="{45455977-AB12-4953-B5C5-C4795E73E60F}"/>
    <cellStyle name="20% - Accent6 2 8" xfId="1187" xr:uid="{304BF2A4-7B2F-4801-B879-DB0C6CD14D2C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1212" xr:uid="{1A2D60FC-68C3-4B03-A7DC-3B96A29F5FF2}"/>
    <cellStyle name="20% - Accent6 3 2 2 3" xfId="1211" xr:uid="{26035613-9395-4854-B634-5561DF93B7A6}"/>
    <cellStyle name="20% - Accent6 3 2 3" xfId="237" xr:uid="{8D315B0F-CFC3-4B74-BA7A-3A2700984CF4}"/>
    <cellStyle name="20% - Accent6 3 2 3 2" xfId="1213" xr:uid="{2B305EA3-F465-4403-8E98-D3CE8691FEAE}"/>
    <cellStyle name="20% - Accent6 3 2 4" xfId="1210" xr:uid="{1DC70A4E-0B51-42D7-AE99-6B671E5B0A20}"/>
    <cellStyle name="20% - Accent6 3 3" xfId="238" xr:uid="{1209D388-3077-4568-BD81-75C9DD442709}"/>
    <cellStyle name="20% - Accent6 3 3 2" xfId="239" xr:uid="{82357551-57F7-4DF8-9971-96727CEC30BC}"/>
    <cellStyle name="20% - Accent6 3 3 2 2" xfId="1215" xr:uid="{2E9FBF36-05E7-4038-B380-4C54FAD67C0C}"/>
    <cellStyle name="20% - Accent6 3 3 3" xfId="1214" xr:uid="{737E9647-9E5B-4368-8C42-62BBE4AF2FD2}"/>
    <cellStyle name="20% - Accent6 3 4" xfId="240" xr:uid="{B336D7C0-D9B0-44CC-AF87-8A6CDDA2A2FE}"/>
    <cellStyle name="20% - Accent6 3 4 2" xfId="1216" xr:uid="{D506833D-CE8F-4E88-9CCF-C23092C2A186}"/>
    <cellStyle name="20% - Accent6 3 5" xfId="1209" xr:uid="{42E83E18-756C-4579-8F6A-50B0C7390817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1219" xr:uid="{EFE19B05-D705-481B-825B-6BA79D14B8F7}"/>
    <cellStyle name="20% - Accent6 4 2 3" xfId="1218" xr:uid="{7929A5FE-6CA0-417C-AB36-E083E60A40ED}"/>
    <cellStyle name="20% - Accent6 4 3" xfId="244" xr:uid="{A352790D-5F34-4974-BA14-05B9B1104C61}"/>
    <cellStyle name="20% - Accent6 4 3 2" xfId="1220" xr:uid="{3A186188-A0F4-4987-9DBF-6F3B77D62E90}"/>
    <cellStyle name="20% - Accent6 4 4" xfId="1217" xr:uid="{3DD776F8-46E3-4163-AB59-368EC3DCC520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1223" xr:uid="{866F85C2-89D6-4BE9-9DD5-87712AED2E92}"/>
    <cellStyle name="20% - Accent6 5 2 3" xfId="1222" xr:uid="{69B6ADA3-9D8F-430A-8239-91E87FA5B98F}"/>
    <cellStyle name="20% - Accent6 5 3" xfId="248" xr:uid="{0BC18E39-33EF-4062-A830-D88F64C27C68}"/>
    <cellStyle name="20% - Accent6 5 3 2" xfId="1224" xr:uid="{AE0C1FFD-0223-4823-ACE3-F46DE9EE27E5}"/>
    <cellStyle name="20% - Accent6 5 4" xfId="1221" xr:uid="{F325BD4E-902B-41B6-85F3-AEED29EF0486}"/>
    <cellStyle name="20% - Accent6 6" xfId="249" xr:uid="{AE56B88F-61EF-42D8-BC9B-B388C938737E}"/>
    <cellStyle name="20% - Accent6 6 2" xfId="250" xr:uid="{73B7AEC2-E3AB-43E5-8518-3CD6DC285C55}"/>
    <cellStyle name="20% - Accent6 6 2 2" xfId="1226" xr:uid="{6083647D-DFA3-43C3-BC62-8D754821C9F6}"/>
    <cellStyle name="20% - Accent6 6 3" xfId="1225" xr:uid="{25AC5358-74F1-4B99-9D68-FB0463AE5367}"/>
    <cellStyle name="20% - Accent6 7" xfId="251" xr:uid="{C511CF5A-03F0-4050-BE7E-39B7091022AD}"/>
    <cellStyle name="20% - Accent6 7 2" xfId="252" xr:uid="{98B169E4-5E1A-4AC9-A18B-2B5B8DF52F41}"/>
    <cellStyle name="20% - Accent6 7 2 2" xfId="1228" xr:uid="{085D6081-B38E-4699-9C27-A23D8B538DBA}"/>
    <cellStyle name="20% - Accent6 7 3" xfId="1227" xr:uid="{5DFF027D-CA68-4D09-BE94-1C79F5D93337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1233" xr:uid="{9CA19488-3BE5-444E-8759-1D725DD53DE4}"/>
    <cellStyle name="40% - Accent1 2 2 2 2 3" xfId="1232" xr:uid="{113C43B3-4D39-4D6F-905E-74C1EB064327}"/>
    <cellStyle name="40% - Accent1 2 2 2 3" xfId="258" xr:uid="{57497C4C-E059-4C6B-A888-917AA1BE497E}"/>
    <cellStyle name="40% - Accent1 2 2 2 3 2" xfId="1234" xr:uid="{86717798-C8A9-4C9C-9704-C3CE9173243F}"/>
    <cellStyle name="40% - Accent1 2 2 2 4" xfId="1231" xr:uid="{E67D83A9-30C2-4E63-A5DD-D69E63A92685}"/>
    <cellStyle name="40% - Accent1 2 2 3" xfId="259" xr:uid="{5EB4BCB1-2BCD-4B26-9130-0D1D09A44F15}"/>
    <cellStyle name="40% - Accent1 2 2 3 2" xfId="260" xr:uid="{7A9C30D0-AEC9-4C3F-AFFD-DBF19DD24FAD}"/>
    <cellStyle name="40% - Accent1 2 2 3 2 2" xfId="1236" xr:uid="{C9314A98-FD6C-4B4D-8F45-A08FD78B9DAE}"/>
    <cellStyle name="40% - Accent1 2 2 3 3" xfId="1235" xr:uid="{D57DE96D-62A6-40D2-9E55-9EDD29504926}"/>
    <cellStyle name="40% - Accent1 2 2 4" xfId="261" xr:uid="{A9B37054-72CC-4F1E-AFD5-A7CADBE2DF6C}"/>
    <cellStyle name="40% - Accent1 2 2 4 2" xfId="1237" xr:uid="{7B43856F-6474-4B93-964A-DEB65026FA85}"/>
    <cellStyle name="40% - Accent1 2 2 5" xfId="1230" xr:uid="{F4AD5673-B366-4643-81F7-50C13C349952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1240" xr:uid="{4523BB9B-BBCC-4E00-BDFD-063F8C6A4D73}"/>
    <cellStyle name="40% - Accent1 2 3 2 3" xfId="1239" xr:uid="{789B5C38-C441-4AFF-829C-CF17A09E8799}"/>
    <cellStyle name="40% - Accent1 2 3 3" xfId="265" xr:uid="{10FB5A83-6803-4684-A8AB-78DDB02E1435}"/>
    <cellStyle name="40% - Accent1 2 3 3 2" xfId="1241" xr:uid="{DD7C553B-391E-4B1B-99F2-B20CD4C6DDEF}"/>
    <cellStyle name="40% - Accent1 2 3 4" xfId="1238" xr:uid="{BDF431CE-F677-4CFF-A9EE-259B455BEE24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1244" xr:uid="{59DEEC52-F69A-41A9-A192-7B78D8F80031}"/>
    <cellStyle name="40% - Accent1 2 4 2 3" xfId="1243" xr:uid="{D180A4E2-E021-4BAC-9278-B8E4A33E28AC}"/>
    <cellStyle name="40% - Accent1 2 4 3" xfId="269" xr:uid="{A6DFA4F7-A909-4E76-93B0-E511EE959F56}"/>
    <cellStyle name="40% - Accent1 2 4 3 2" xfId="1245" xr:uid="{284A5241-AFB7-4213-B262-DEBC5389D952}"/>
    <cellStyle name="40% - Accent1 2 4 4" xfId="1242" xr:uid="{D9CA2452-246F-4312-A1C9-FCD12883E204}"/>
    <cellStyle name="40% - Accent1 2 5" xfId="270" xr:uid="{657CEBE8-61E6-46EE-A79A-9AB1EBA6682A}"/>
    <cellStyle name="40% - Accent1 2 5 2" xfId="271" xr:uid="{8C1FF0B5-A3D6-4076-AF3C-55D1E8BD47F3}"/>
    <cellStyle name="40% - Accent1 2 5 2 2" xfId="1247" xr:uid="{94BFB860-126F-47B0-94F0-0FF109430B9E}"/>
    <cellStyle name="40% - Accent1 2 5 3" xfId="1246" xr:uid="{C52E23B5-9BDA-4DFD-86AB-A0968F90BEE0}"/>
    <cellStyle name="40% - Accent1 2 6" xfId="272" xr:uid="{8936E1AB-0754-4BB4-AADD-C3DE9A827A55}"/>
    <cellStyle name="40% - Accent1 2 6 2" xfId="273" xr:uid="{ABBCD039-65DC-48ED-9FBF-F7FD0BDDC2B6}"/>
    <cellStyle name="40% - Accent1 2 6 2 2" xfId="1249" xr:uid="{AAA2CEC0-7F15-406B-B374-036FC887778D}"/>
    <cellStyle name="40% - Accent1 2 6 3" xfId="1248" xr:uid="{287D67A1-0466-4485-83A1-4851EDE68FDE}"/>
    <cellStyle name="40% - Accent1 2 7" xfId="274" xr:uid="{BC8A76FC-8DD7-4F83-A495-6208A3C95CA9}"/>
    <cellStyle name="40% - Accent1 2 7 2" xfId="1250" xr:uid="{A9437F3D-4928-4055-A05B-8DCCBC5FCE22}"/>
    <cellStyle name="40% - Accent1 2 8" xfId="1229" xr:uid="{8C3FB481-BB0D-48F7-B17F-F87341773BBA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1254" xr:uid="{A760403C-507D-412F-8216-E54C59507668}"/>
    <cellStyle name="40% - Accent1 3 2 2 3" xfId="1253" xr:uid="{844FFB72-86D1-4C77-B716-399D24668FB6}"/>
    <cellStyle name="40% - Accent1 3 2 3" xfId="279" xr:uid="{6BE6EC7A-FC27-4ACF-AABA-051E492FB45F}"/>
    <cellStyle name="40% - Accent1 3 2 3 2" xfId="1255" xr:uid="{1887B115-B057-4C60-B85E-B610D6A7EC96}"/>
    <cellStyle name="40% - Accent1 3 2 4" xfId="1252" xr:uid="{40F1AFFF-FC36-4F80-923A-F5D106F62E2B}"/>
    <cellStyle name="40% - Accent1 3 3" xfId="280" xr:uid="{28AF3D3C-66F1-4669-96EF-8F89F132583E}"/>
    <cellStyle name="40% - Accent1 3 3 2" xfId="281" xr:uid="{D3FD9086-0CE7-4D6A-ABB1-8DC0CCF46217}"/>
    <cellStyle name="40% - Accent1 3 3 2 2" xfId="1257" xr:uid="{12AE9DD1-224E-41E7-B20F-6DD179962614}"/>
    <cellStyle name="40% - Accent1 3 3 3" xfId="1256" xr:uid="{0EEB16AD-B443-40CC-8F35-699D98B9BFC3}"/>
    <cellStyle name="40% - Accent1 3 4" xfId="282" xr:uid="{F11A53C2-0265-4E5F-814C-2A5E845F9DF6}"/>
    <cellStyle name="40% - Accent1 3 4 2" xfId="1258" xr:uid="{4EBBCF8E-87CC-4276-B4E9-FB72BDE68322}"/>
    <cellStyle name="40% - Accent1 3 5" xfId="1251" xr:uid="{2CBD7D57-5875-44AD-B4B0-FC3A287826F0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1261" xr:uid="{B4CC2DBB-BA66-431B-AFF0-593FA8240862}"/>
    <cellStyle name="40% - Accent1 4 2 3" xfId="1260" xr:uid="{A9FF1EE3-5F36-4851-B4ED-16720377D837}"/>
    <cellStyle name="40% - Accent1 4 3" xfId="286" xr:uid="{9AC79106-45BF-466A-9C83-A54A702096D1}"/>
    <cellStyle name="40% - Accent1 4 3 2" xfId="1262" xr:uid="{E1E69EBF-F640-4452-AB53-CD25FA6E3676}"/>
    <cellStyle name="40% - Accent1 4 4" xfId="1259" xr:uid="{411B6BA7-E44E-49B1-8655-984C222EA0DA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1265" xr:uid="{88523110-969E-4AFF-9867-DA3D703890E4}"/>
    <cellStyle name="40% - Accent1 5 2 3" xfId="1264" xr:uid="{2D333AEA-0090-4D42-B693-E7A425AD6EBE}"/>
    <cellStyle name="40% - Accent1 5 3" xfId="290" xr:uid="{E315FFA1-7D1A-4183-BA56-A339FB32A44D}"/>
    <cellStyle name="40% - Accent1 5 3 2" xfId="1266" xr:uid="{96AD461C-A65F-41ED-B430-570775A572AC}"/>
    <cellStyle name="40% - Accent1 5 4" xfId="1263" xr:uid="{4D875D7A-60B3-4258-9B99-2A2CAA60FF25}"/>
    <cellStyle name="40% - Accent1 6" xfId="291" xr:uid="{D471CFD4-0CC6-4E2D-892D-180B5C4ED99F}"/>
    <cellStyle name="40% - Accent1 6 2" xfId="292" xr:uid="{A848637D-52AA-44E0-89CF-2394B448ECCF}"/>
    <cellStyle name="40% - Accent1 6 2 2" xfId="1268" xr:uid="{AC93C255-F11F-4524-B811-AE9915290B12}"/>
    <cellStyle name="40% - Accent1 6 3" xfId="1267" xr:uid="{DBA14992-9DC0-42E6-8AD6-6C6E5F9343FD}"/>
    <cellStyle name="40% - Accent1 7" xfId="293" xr:uid="{13306025-2F7F-4741-B8D4-F69EB839FADE}"/>
    <cellStyle name="40% - Accent1 7 2" xfId="294" xr:uid="{A892EC3C-1CC8-426D-8289-2F897D45B33B}"/>
    <cellStyle name="40% - Accent1 7 2 2" xfId="1270" xr:uid="{4F87EC29-9E9F-4EF7-B66F-D563185B5F78}"/>
    <cellStyle name="40% - Accent1 7 3" xfId="1269" xr:uid="{7FDBDDF8-BBB2-4A00-9DA1-4F1B8ED7D9B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1275" xr:uid="{B0A89955-8D1A-48DA-A4F3-12030EBF92EE}"/>
    <cellStyle name="40% - Accent2 2 2 2 2 3" xfId="1274" xr:uid="{520ABF38-DB59-4B35-8C2D-9EC1A43F79F3}"/>
    <cellStyle name="40% - Accent2 2 2 2 3" xfId="300" xr:uid="{349E3DB0-7F53-4359-92D5-C9DA07145ACE}"/>
    <cellStyle name="40% - Accent2 2 2 2 3 2" xfId="1276" xr:uid="{3065013E-D788-4AE0-B623-3D6E6DFC32A7}"/>
    <cellStyle name="40% - Accent2 2 2 2 4" xfId="1273" xr:uid="{5BFF7A0A-9D9E-4B0C-AFDB-E8BC298FAE10}"/>
    <cellStyle name="40% - Accent2 2 2 3" xfId="301" xr:uid="{27975DF4-C665-417C-BAFA-7201F660F466}"/>
    <cellStyle name="40% - Accent2 2 2 3 2" xfId="302" xr:uid="{33112A0E-8DDF-46DF-AFE3-66CA5D4FC84C}"/>
    <cellStyle name="40% - Accent2 2 2 3 2 2" xfId="1278" xr:uid="{137172E9-8567-4E2C-BDC2-22907D0F58FC}"/>
    <cellStyle name="40% - Accent2 2 2 3 3" xfId="1277" xr:uid="{F4B7F7F3-10ED-4EAA-AF50-092FFD2B16FB}"/>
    <cellStyle name="40% - Accent2 2 2 4" xfId="303" xr:uid="{0DD1F9C4-2EDD-4A60-9F76-8C96A3294C91}"/>
    <cellStyle name="40% - Accent2 2 2 4 2" xfId="1279" xr:uid="{8283067D-6547-43AE-A3C5-C21EBD877EEB}"/>
    <cellStyle name="40% - Accent2 2 2 5" xfId="1272" xr:uid="{1EA7211F-A93F-46A7-8D5E-15038BF7B9FE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1282" xr:uid="{0AA7A1AA-9A27-4B59-9744-CB4D7BAA383E}"/>
    <cellStyle name="40% - Accent2 2 3 2 3" xfId="1281" xr:uid="{6236BE47-CFE8-454C-BE08-91CACABCC258}"/>
    <cellStyle name="40% - Accent2 2 3 3" xfId="307" xr:uid="{000C3385-C0FD-47E0-80BD-EAE0C31FDF4E}"/>
    <cellStyle name="40% - Accent2 2 3 3 2" xfId="1283" xr:uid="{81873717-18FA-46E0-82AA-7B52FA0E79BA}"/>
    <cellStyle name="40% - Accent2 2 3 4" xfId="1280" xr:uid="{1D69B8A6-9C8F-403D-A889-7EBA4B4B7C58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1286" xr:uid="{0835B5BD-3459-40B2-957D-0E03BE2EFD96}"/>
    <cellStyle name="40% - Accent2 2 4 2 3" xfId="1285" xr:uid="{595F0B2D-0630-4071-B222-83D3974F7CB6}"/>
    <cellStyle name="40% - Accent2 2 4 3" xfId="311" xr:uid="{3E627D31-52B3-4E8F-A321-F5613BF5E907}"/>
    <cellStyle name="40% - Accent2 2 4 3 2" xfId="1287" xr:uid="{FFEA0642-ABBA-4328-B9B3-8EB4F663967E}"/>
    <cellStyle name="40% - Accent2 2 4 4" xfId="1284" xr:uid="{63460411-88A9-4555-83C2-13313C70AF3B}"/>
    <cellStyle name="40% - Accent2 2 5" xfId="312" xr:uid="{417388A5-0EE7-4414-8DC5-0888EFBA8FFB}"/>
    <cellStyle name="40% - Accent2 2 5 2" xfId="313" xr:uid="{D2A3239C-A07B-4229-92FD-9BD722354D6C}"/>
    <cellStyle name="40% - Accent2 2 5 2 2" xfId="1289" xr:uid="{C2051703-F2F9-4F1A-981D-221C6F7A6A87}"/>
    <cellStyle name="40% - Accent2 2 5 3" xfId="1288" xr:uid="{4268847B-2B71-4AB7-AFD2-BD470BEE2ED7}"/>
    <cellStyle name="40% - Accent2 2 6" xfId="314" xr:uid="{16DB5B07-17B5-44AB-947C-5ACD91CAC009}"/>
    <cellStyle name="40% - Accent2 2 6 2" xfId="315" xr:uid="{4DD06764-5A9D-4ED8-BBA7-FCB92885D669}"/>
    <cellStyle name="40% - Accent2 2 6 2 2" xfId="1291" xr:uid="{7FC15215-856A-42F1-BAD7-FE4A69F761CF}"/>
    <cellStyle name="40% - Accent2 2 6 3" xfId="1290" xr:uid="{E75FC518-3C7F-4EC5-95F1-F061C91D9BB6}"/>
    <cellStyle name="40% - Accent2 2 7" xfId="316" xr:uid="{23A1FD96-08EF-42BF-802B-8E7F928B69A9}"/>
    <cellStyle name="40% - Accent2 2 7 2" xfId="1292" xr:uid="{16A88CE1-F116-49A4-B62D-0D5BF732EFE8}"/>
    <cellStyle name="40% - Accent2 2 8" xfId="1271" xr:uid="{C44C06AA-F48B-40DC-853F-DD7EAE974A12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1296" xr:uid="{4249D9D7-D42D-46A5-8FD9-91F192A2F8F7}"/>
    <cellStyle name="40% - Accent2 3 2 2 3" xfId="1295" xr:uid="{FC49ACA7-7A0F-4374-B35A-894F66162043}"/>
    <cellStyle name="40% - Accent2 3 2 3" xfId="321" xr:uid="{9233C834-BA41-4213-8D5D-C64A0E9D2190}"/>
    <cellStyle name="40% - Accent2 3 2 3 2" xfId="1297" xr:uid="{BA8DE92B-913E-4D2F-B91C-2A0F3C1CBBF3}"/>
    <cellStyle name="40% - Accent2 3 2 4" xfId="1294" xr:uid="{55B93AC5-8929-4FEE-85EA-A9BF6A666267}"/>
    <cellStyle name="40% - Accent2 3 3" xfId="322" xr:uid="{2B3E817C-8C3D-4583-A5A4-830CA0B8C16D}"/>
    <cellStyle name="40% - Accent2 3 3 2" xfId="323" xr:uid="{4FEF4FA1-AEE0-49E6-8FC1-E699651B14D3}"/>
    <cellStyle name="40% - Accent2 3 3 2 2" xfId="1299" xr:uid="{89749179-8F16-487F-9414-493E179AF231}"/>
    <cellStyle name="40% - Accent2 3 3 3" xfId="1298" xr:uid="{05A3B4BE-B6F2-48BC-92F2-7827ADA75C34}"/>
    <cellStyle name="40% - Accent2 3 4" xfId="324" xr:uid="{A4F91980-E4E7-4B8C-AF80-09D61E8D879D}"/>
    <cellStyle name="40% - Accent2 3 4 2" xfId="1300" xr:uid="{6BFDFBE4-26B0-4174-955A-90CE5BFAD450}"/>
    <cellStyle name="40% - Accent2 3 5" xfId="1293" xr:uid="{87585AD5-A006-45FF-B278-D7D301B443F6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1303" xr:uid="{67EF6E2B-1F46-4017-BC06-F059BE5FC289}"/>
    <cellStyle name="40% - Accent2 4 2 3" xfId="1302" xr:uid="{D5BC629F-63E1-49CF-90FC-BF12B85C0BA2}"/>
    <cellStyle name="40% - Accent2 4 3" xfId="328" xr:uid="{9147CC8F-00C9-474E-937A-FC0A744156E1}"/>
    <cellStyle name="40% - Accent2 4 3 2" xfId="1304" xr:uid="{00156161-1F21-4F94-BAF6-BF526B2EF888}"/>
    <cellStyle name="40% - Accent2 4 4" xfId="1301" xr:uid="{D2A83D68-CEBB-44AF-8E4B-34DA01C49329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1307" xr:uid="{E94F2220-C982-4160-B16B-5D34BE650C50}"/>
    <cellStyle name="40% - Accent2 5 2 3" xfId="1306" xr:uid="{B017620C-AE2C-4BD7-B748-7911A121632D}"/>
    <cellStyle name="40% - Accent2 5 3" xfId="332" xr:uid="{59F9F5CE-3158-4FD9-9A88-A734DB48C25D}"/>
    <cellStyle name="40% - Accent2 5 3 2" xfId="1308" xr:uid="{33740EE0-AE1C-499A-9B5B-515B0A840246}"/>
    <cellStyle name="40% - Accent2 5 4" xfId="1305" xr:uid="{88B006C0-FA98-48AD-A767-009F11C2AFED}"/>
    <cellStyle name="40% - Accent2 6" xfId="333" xr:uid="{A55A3AE5-557F-4C18-B6C6-47418F44B52E}"/>
    <cellStyle name="40% - Accent2 6 2" xfId="334" xr:uid="{3131B50C-E393-4843-8FED-0F7934B1A224}"/>
    <cellStyle name="40% - Accent2 6 2 2" xfId="1310" xr:uid="{D1642051-3FB6-4D2B-B44A-829EE0E964D6}"/>
    <cellStyle name="40% - Accent2 6 3" xfId="1309" xr:uid="{D0765CF7-1588-48D0-8B22-E5AC649BFF23}"/>
    <cellStyle name="40% - Accent2 7" xfId="335" xr:uid="{6E4D8FD3-0FF5-47FC-A963-A28D789BC390}"/>
    <cellStyle name="40% - Accent2 7 2" xfId="336" xr:uid="{6CBE59F8-1847-41CB-8D01-D218AE7DA5A1}"/>
    <cellStyle name="40% - Accent2 7 2 2" xfId="1312" xr:uid="{0F09D1CF-8155-41E6-85EC-D14B8E609892}"/>
    <cellStyle name="40% - Accent2 7 3" xfId="1311" xr:uid="{CDDF6EF2-ADF9-4F11-B3FB-69CD9696D3D4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1317" xr:uid="{323F194A-DA0B-451D-9601-C00EA0688A87}"/>
    <cellStyle name="40% - Accent3 2 2 2 2 3" xfId="1316" xr:uid="{34DC3D6F-1122-4419-A7B7-F9F2D4CD7128}"/>
    <cellStyle name="40% - Accent3 2 2 2 3" xfId="342" xr:uid="{286AAE45-6642-491F-895F-91794B5D3332}"/>
    <cellStyle name="40% - Accent3 2 2 2 3 2" xfId="1318" xr:uid="{01FFB874-D062-4CA9-8AEF-7623E26FA1B8}"/>
    <cellStyle name="40% - Accent3 2 2 2 4" xfId="1315" xr:uid="{8107BEAF-BD33-44AD-BAFE-7690E85ED6C5}"/>
    <cellStyle name="40% - Accent3 2 2 3" xfId="343" xr:uid="{762F9FFB-6577-460B-A39E-A0CCEF9A7B4B}"/>
    <cellStyle name="40% - Accent3 2 2 3 2" xfId="344" xr:uid="{7A5A3A83-29D2-4387-A871-8E71243F2F74}"/>
    <cellStyle name="40% - Accent3 2 2 3 2 2" xfId="1320" xr:uid="{4747E19B-6CED-4FD0-AC9B-9C49BC85CE50}"/>
    <cellStyle name="40% - Accent3 2 2 3 3" xfId="1319" xr:uid="{8322211D-61F0-459A-B442-B34649733490}"/>
    <cellStyle name="40% - Accent3 2 2 4" xfId="345" xr:uid="{31CC545E-3AF0-4F95-9FBA-CD0F2070A886}"/>
    <cellStyle name="40% - Accent3 2 2 4 2" xfId="1321" xr:uid="{8B8A0050-1801-4053-8864-20777367A68C}"/>
    <cellStyle name="40% - Accent3 2 2 5" xfId="1314" xr:uid="{365D039A-5462-474B-B50F-D872553D12EE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1324" xr:uid="{DCCE00E4-981F-45F2-AC3D-5CBABF43902A}"/>
    <cellStyle name="40% - Accent3 2 3 2 3" xfId="1323" xr:uid="{55AD7480-8CB0-402F-8985-F6EC6AB3B810}"/>
    <cellStyle name="40% - Accent3 2 3 3" xfId="349" xr:uid="{445B8B71-DCB5-4F55-B9C3-F59EAC6F0F11}"/>
    <cellStyle name="40% - Accent3 2 3 3 2" xfId="1325" xr:uid="{BD31D51D-82C9-4D57-A3A4-6F38BD3A34E4}"/>
    <cellStyle name="40% - Accent3 2 3 4" xfId="1322" xr:uid="{B139919D-7248-446A-AFC3-4B63867D1166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1328" xr:uid="{33D156E9-9152-461D-AC60-90A04A175482}"/>
    <cellStyle name="40% - Accent3 2 4 2 3" xfId="1327" xr:uid="{565BDFF5-E5EA-41A9-9B85-1B26344058F2}"/>
    <cellStyle name="40% - Accent3 2 4 3" xfId="353" xr:uid="{CE4C7860-5062-4C6C-AF3E-E09123CF039C}"/>
    <cellStyle name="40% - Accent3 2 4 3 2" xfId="1329" xr:uid="{F141B3CE-9788-4319-9A6F-4E53AF864A27}"/>
    <cellStyle name="40% - Accent3 2 4 4" xfId="1326" xr:uid="{FA8E1221-8718-4269-A40D-4A9F5CCBA4AC}"/>
    <cellStyle name="40% - Accent3 2 5" xfId="354" xr:uid="{44FE2787-1945-4A44-93A6-3578D0E0413B}"/>
    <cellStyle name="40% - Accent3 2 5 2" xfId="355" xr:uid="{C92F01CF-F696-458B-AE7A-EB7163058976}"/>
    <cellStyle name="40% - Accent3 2 5 2 2" xfId="1331" xr:uid="{76C03047-CFC0-4E90-AAB4-00FD34FCAB11}"/>
    <cellStyle name="40% - Accent3 2 5 3" xfId="1330" xr:uid="{89CE68A0-E65E-4151-BE00-72DC7BF45B53}"/>
    <cellStyle name="40% - Accent3 2 6" xfId="356" xr:uid="{71FF4680-1710-4633-97E4-3269104ABCA0}"/>
    <cellStyle name="40% - Accent3 2 6 2" xfId="357" xr:uid="{193F2F2C-AA8B-4C1F-A99E-2D58C5BB92BE}"/>
    <cellStyle name="40% - Accent3 2 6 2 2" xfId="1333" xr:uid="{7DD0159C-7425-4BF0-A405-1DAAB8692478}"/>
    <cellStyle name="40% - Accent3 2 6 3" xfId="1332" xr:uid="{CAF74F8E-23B0-492B-BD00-23DC1FEDB58F}"/>
    <cellStyle name="40% - Accent3 2 7" xfId="358" xr:uid="{09D364B2-92F9-4FE1-82E7-059075FDCD92}"/>
    <cellStyle name="40% - Accent3 2 7 2" xfId="1334" xr:uid="{02C1F74E-33C2-4273-9427-7E8C63AB0F6D}"/>
    <cellStyle name="40% - Accent3 2 8" xfId="1313" xr:uid="{EB8AC11B-C362-4BED-9890-B215D925FC28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1338" xr:uid="{566E02E2-22A7-4CCE-8538-BC2F874D91E5}"/>
    <cellStyle name="40% - Accent3 3 2 2 3" xfId="1337" xr:uid="{35D577D0-9B26-463A-8B09-0498FC5A4D2D}"/>
    <cellStyle name="40% - Accent3 3 2 3" xfId="363" xr:uid="{8819C5C2-FAE1-4D7D-9FB2-2ED3436BD2B4}"/>
    <cellStyle name="40% - Accent3 3 2 3 2" xfId="1339" xr:uid="{F843EB79-04D1-40C9-B29A-72B9B2688770}"/>
    <cellStyle name="40% - Accent3 3 2 4" xfId="1336" xr:uid="{652FDDAD-4384-405E-A0DB-E743264E95F5}"/>
    <cellStyle name="40% - Accent3 3 3" xfId="364" xr:uid="{7F89123A-2386-4A13-8622-9D9D626A14B5}"/>
    <cellStyle name="40% - Accent3 3 3 2" xfId="365" xr:uid="{1D6EBC21-57C9-4138-8282-CF032D7AD4D5}"/>
    <cellStyle name="40% - Accent3 3 3 2 2" xfId="1341" xr:uid="{F0C0772C-C139-4B3F-B4B4-4EF077EF05D3}"/>
    <cellStyle name="40% - Accent3 3 3 3" xfId="1340" xr:uid="{031CA990-081E-4AAE-82A2-D7045ED37762}"/>
    <cellStyle name="40% - Accent3 3 4" xfId="366" xr:uid="{9FB1FCAD-BC4A-4329-BBC2-1E4E35367F0B}"/>
    <cellStyle name="40% - Accent3 3 4 2" xfId="1342" xr:uid="{B9EED063-FE56-4FED-924A-58000736FF7D}"/>
    <cellStyle name="40% - Accent3 3 5" xfId="1335" xr:uid="{7B788B8C-8210-4424-9485-8C1FB83877F3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1345" xr:uid="{1F2F2A7A-705B-4177-85DA-54F30690565E}"/>
    <cellStyle name="40% - Accent3 4 2 3" xfId="1344" xr:uid="{B59F0476-ED2C-414F-94AD-16E216FD25BE}"/>
    <cellStyle name="40% - Accent3 4 3" xfId="370" xr:uid="{8D377D81-6101-497D-A879-EBF36C2783C2}"/>
    <cellStyle name="40% - Accent3 4 3 2" xfId="1346" xr:uid="{56E920F2-2B2D-47B2-A5B9-1AA92D189210}"/>
    <cellStyle name="40% - Accent3 4 4" xfId="1343" xr:uid="{B510BF2D-111D-4A60-919B-3438609817E6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1349" xr:uid="{1D8B0312-4E5C-4A47-946E-53BA743DFB5C}"/>
    <cellStyle name="40% - Accent3 5 2 3" xfId="1348" xr:uid="{91125EAF-58A6-4CE1-B36A-9B3E6FD9B89A}"/>
    <cellStyle name="40% - Accent3 5 3" xfId="374" xr:uid="{B962106D-AB30-4311-9DB6-629E3042EE31}"/>
    <cellStyle name="40% - Accent3 5 3 2" xfId="1350" xr:uid="{8551D2E9-AA12-453D-A7C7-A51F80B74E03}"/>
    <cellStyle name="40% - Accent3 5 4" xfId="1347" xr:uid="{7B3C3B48-6ED1-4054-9FC4-441576235C0D}"/>
    <cellStyle name="40% - Accent3 6" xfId="375" xr:uid="{FA54B4A6-317B-4B28-9B5E-EF39D060E943}"/>
    <cellStyle name="40% - Accent3 6 2" xfId="376" xr:uid="{C4E0D6C8-7468-4142-90BB-6BDF7530DACC}"/>
    <cellStyle name="40% - Accent3 6 2 2" xfId="1352" xr:uid="{CE15E253-313B-489B-92B7-A99AE7B450E5}"/>
    <cellStyle name="40% - Accent3 6 3" xfId="1351" xr:uid="{1B140ABF-169E-457A-AFE5-F3D9DDD26D33}"/>
    <cellStyle name="40% - Accent3 7" xfId="377" xr:uid="{A27D9880-A7CD-4561-BB7E-463DFB5EE476}"/>
    <cellStyle name="40% - Accent3 7 2" xfId="378" xr:uid="{751A72F5-0BCF-476D-ADFF-DDA848FEA1E4}"/>
    <cellStyle name="40% - Accent3 7 2 2" xfId="1354" xr:uid="{52FBE2E2-0423-4DBC-89C2-29C885C23AD2}"/>
    <cellStyle name="40% - Accent3 7 3" xfId="1353" xr:uid="{48DC06AB-B738-4457-9504-E27B4F5CB85C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1359" xr:uid="{963E8E66-CBDF-412F-B420-051F31AF47A3}"/>
    <cellStyle name="40% - Accent4 2 2 2 2 3" xfId="1358" xr:uid="{DD8DE998-AA6B-432D-9005-D9193E426F8E}"/>
    <cellStyle name="40% - Accent4 2 2 2 3" xfId="384" xr:uid="{34E5BA05-FE6A-4581-AB54-2838D9450EDB}"/>
    <cellStyle name="40% - Accent4 2 2 2 3 2" xfId="1360" xr:uid="{E47A8B5D-54B0-48FE-9B6A-248BFDF2B62A}"/>
    <cellStyle name="40% - Accent4 2 2 2 4" xfId="1357" xr:uid="{36F8394D-D9BD-47DD-AD90-6C57D00222E3}"/>
    <cellStyle name="40% - Accent4 2 2 3" xfId="385" xr:uid="{B365A40B-3FA5-48FF-A1D2-C47E1A081A6F}"/>
    <cellStyle name="40% - Accent4 2 2 3 2" xfId="386" xr:uid="{6FF4D0DE-EB9B-4FF6-9416-3237F313381C}"/>
    <cellStyle name="40% - Accent4 2 2 3 2 2" xfId="1362" xr:uid="{877062C3-ADB3-4B88-B4F8-FCE7B4C6B211}"/>
    <cellStyle name="40% - Accent4 2 2 3 3" xfId="1361" xr:uid="{A725DA3B-0D9D-420C-AC1E-2340B773E595}"/>
    <cellStyle name="40% - Accent4 2 2 4" xfId="387" xr:uid="{8A4BB3DF-A4D8-43FC-B5D9-6888D5769EB1}"/>
    <cellStyle name="40% - Accent4 2 2 4 2" xfId="1363" xr:uid="{255D2C0C-CD69-4BB7-8B06-55718296F1F5}"/>
    <cellStyle name="40% - Accent4 2 2 5" xfId="1356" xr:uid="{0949D4AB-91C6-496F-A11F-4A0627725D15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1366" xr:uid="{41D682D1-89B2-4F43-963E-6347AC12A4E5}"/>
    <cellStyle name="40% - Accent4 2 3 2 3" xfId="1365" xr:uid="{6982DB31-0F24-4B52-B901-9A7AC202C207}"/>
    <cellStyle name="40% - Accent4 2 3 3" xfId="391" xr:uid="{4B100289-6D20-4A98-97AF-73BDDFA93FD5}"/>
    <cellStyle name="40% - Accent4 2 3 3 2" xfId="1367" xr:uid="{7B075D8B-B6A7-43C9-8C7E-CB4D80B29B3A}"/>
    <cellStyle name="40% - Accent4 2 3 4" xfId="1364" xr:uid="{95626C7A-E605-46F2-A019-75EEEE9AF374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1370" xr:uid="{66A50801-963F-4506-8226-32806FCA751A}"/>
    <cellStyle name="40% - Accent4 2 4 2 3" xfId="1369" xr:uid="{DC3623E0-A626-4551-BEA5-C2E245FA21D8}"/>
    <cellStyle name="40% - Accent4 2 4 3" xfId="395" xr:uid="{20F2B0F4-1604-47B3-9BC6-D8D2AD7E0A19}"/>
    <cellStyle name="40% - Accent4 2 4 3 2" xfId="1371" xr:uid="{D715AB77-0EB6-4357-82A7-268D393C05A7}"/>
    <cellStyle name="40% - Accent4 2 4 4" xfId="1368" xr:uid="{2DA48E22-4C85-4549-BF0A-FD4E29EBBD44}"/>
    <cellStyle name="40% - Accent4 2 5" xfId="396" xr:uid="{CCA72493-E2F1-4F32-AA9D-983E88102B1A}"/>
    <cellStyle name="40% - Accent4 2 5 2" xfId="397" xr:uid="{2D65DEA4-2E07-43C3-9993-D8B6A253DF32}"/>
    <cellStyle name="40% - Accent4 2 5 2 2" xfId="1373" xr:uid="{4B329990-782D-4230-A6E7-8F32FA300D47}"/>
    <cellStyle name="40% - Accent4 2 5 3" xfId="1372" xr:uid="{8DF1D223-0E27-43AC-A8BA-CCDF6F165B26}"/>
    <cellStyle name="40% - Accent4 2 6" xfId="398" xr:uid="{14FEA210-3BF3-4017-9630-1993DF0C960F}"/>
    <cellStyle name="40% - Accent4 2 6 2" xfId="399" xr:uid="{7EF2EF11-B649-4154-8D22-892BC5F514D7}"/>
    <cellStyle name="40% - Accent4 2 6 2 2" xfId="1375" xr:uid="{65A8B210-F7D8-4472-8EB3-6D470344FD42}"/>
    <cellStyle name="40% - Accent4 2 6 3" xfId="1374" xr:uid="{28B945A9-884B-4C6C-B6B9-A3EBEBFFE481}"/>
    <cellStyle name="40% - Accent4 2 7" xfId="400" xr:uid="{93028B9F-B9E4-47CF-9E32-F4CF6D1F39B2}"/>
    <cellStyle name="40% - Accent4 2 7 2" xfId="1376" xr:uid="{C0E7343A-0C70-4527-8B02-F629B4713493}"/>
    <cellStyle name="40% - Accent4 2 8" xfId="1355" xr:uid="{8C18EDBD-BAA9-4C87-A273-2B03C763C501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1380" xr:uid="{F22304B7-9D7A-47BF-9E1B-7D23F77065F3}"/>
    <cellStyle name="40% - Accent4 3 2 2 3" xfId="1379" xr:uid="{583F9BF4-C2E2-4DCE-9F6A-B7D00CA8713D}"/>
    <cellStyle name="40% - Accent4 3 2 3" xfId="405" xr:uid="{2683FC22-5DD4-4891-803C-D7EA0411E78E}"/>
    <cellStyle name="40% - Accent4 3 2 3 2" xfId="1381" xr:uid="{9829B8B3-4A1B-4AB5-90C0-98B98E4173F6}"/>
    <cellStyle name="40% - Accent4 3 2 4" xfId="1378" xr:uid="{BCAC5617-67E0-4858-AD71-222D8FAAD80E}"/>
    <cellStyle name="40% - Accent4 3 3" xfId="406" xr:uid="{47E83481-906A-4966-962D-13751C211C69}"/>
    <cellStyle name="40% - Accent4 3 3 2" xfId="407" xr:uid="{D94440C4-6319-463E-BCA2-4BA1D22B47AF}"/>
    <cellStyle name="40% - Accent4 3 3 2 2" xfId="1383" xr:uid="{281F5544-C5AC-4D7D-9BB0-F97FE9B2B594}"/>
    <cellStyle name="40% - Accent4 3 3 3" xfId="1382" xr:uid="{713957AB-A3F2-41B5-A0EB-DD9ACB61D431}"/>
    <cellStyle name="40% - Accent4 3 4" xfId="408" xr:uid="{141BC7C2-9B22-4522-889A-961142DEB2EF}"/>
    <cellStyle name="40% - Accent4 3 4 2" xfId="1384" xr:uid="{CBB47C5E-D77C-45A0-961D-2B0EAD7A0BAF}"/>
    <cellStyle name="40% - Accent4 3 5" xfId="1377" xr:uid="{44805AEE-4E2F-41B0-918D-57F060E0706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1387" xr:uid="{AAB72DB6-339A-4847-8A1C-D01D3B8C69AD}"/>
    <cellStyle name="40% - Accent4 4 2 3" xfId="1386" xr:uid="{67FE09E6-9BA5-4602-ADEE-20835F737A4E}"/>
    <cellStyle name="40% - Accent4 4 3" xfId="412" xr:uid="{5B0DE5E1-AE37-456B-939D-516CF0F67594}"/>
    <cellStyle name="40% - Accent4 4 3 2" xfId="1388" xr:uid="{4E06A94F-94FC-4608-A589-61C4BF4EDC9A}"/>
    <cellStyle name="40% - Accent4 4 4" xfId="1385" xr:uid="{3E3C2BAD-B532-4AE1-8203-65AD2F420716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1391" xr:uid="{0B1FBB1D-90DE-4D8E-84B7-6C9F4A5721D0}"/>
    <cellStyle name="40% - Accent4 5 2 3" xfId="1390" xr:uid="{BE0E0E82-32D7-466E-9A88-E2A36A7537D4}"/>
    <cellStyle name="40% - Accent4 5 3" xfId="416" xr:uid="{8E4B61C1-271F-4582-AFD0-9474082E0EA5}"/>
    <cellStyle name="40% - Accent4 5 3 2" xfId="1392" xr:uid="{9897E7C0-F40B-4C0E-89BF-F5AEB0E4E48E}"/>
    <cellStyle name="40% - Accent4 5 4" xfId="1389" xr:uid="{BAB530AD-0055-481E-89B5-7DEABB1D7E43}"/>
    <cellStyle name="40% - Accent4 6" xfId="417" xr:uid="{0F79F545-B159-42F2-A57B-206896E79B24}"/>
    <cellStyle name="40% - Accent4 6 2" xfId="418" xr:uid="{64747DE7-62CB-4427-B630-0612DFFEE8BA}"/>
    <cellStyle name="40% - Accent4 6 2 2" xfId="1394" xr:uid="{0FFFF72B-4189-4D4E-9C10-0B8110CEF115}"/>
    <cellStyle name="40% - Accent4 6 3" xfId="1393" xr:uid="{57AAAA45-25F0-4814-B1A5-D956F60BD6FE}"/>
    <cellStyle name="40% - Accent4 7" xfId="419" xr:uid="{6AB9616A-DB4A-44CB-8DD4-B1AF6263A96F}"/>
    <cellStyle name="40% - Accent4 7 2" xfId="420" xr:uid="{170081EA-DEDB-4744-99E5-51C0528B71DB}"/>
    <cellStyle name="40% - Accent4 7 2 2" xfId="1396" xr:uid="{E610BD40-659E-4D24-AB0A-156E84542795}"/>
    <cellStyle name="40% - Accent4 7 3" xfId="1395" xr:uid="{A0B96E2E-3AAB-4111-91EF-ED02CDFA2C1C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1401" xr:uid="{90FD51A1-AF12-42F4-A059-8C347C8161DF}"/>
    <cellStyle name="40% - Accent5 2 2 2 2 3" xfId="1400" xr:uid="{0182EBBD-7765-413C-B672-3CEA8030F2C2}"/>
    <cellStyle name="40% - Accent5 2 2 2 3" xfId="426" xr:uid="{AC24316C-6C1F-42C4-9BDE-8770034D48AD}"/>
    <cellStyle name="40% - Accent5 2 2 2 3 2" xfId="1402" xr:uid="{B556A979-C9B0-48B5-9F4F-3CC39A81BC6E}"/>
    <cellStyle name="40% - Accent5 2 2 2 4" xfId="1399" xr:uid="{DD008DFB-DE1C-477F-9F28-8E08457F7A86}"/>
    <cellStyle name="40% - Accent5 2 2 3" xfId="427" xr:uid="{15BE5621-DCD2-49CB-90E9-3BB537BDE6ED}"/>
    <cellStyle name="40% - Accent5 2 2 3 2" xfId="428" xr:uid="{EF6B16BB-385D-4778-BFD9-6DA60D277D5C}"/>
    <cellStyle name="40% - Accent5 2 2 3 2 2" xfId="1404" xr:uid="{0966B483-E07B-4566-B9D1-0CBDD34A30C2}"/>
    <cellStyle name="40% - Accent5 2 2 3 3" xfId="1403" xr:uid="{7727F5E9-9AC7-4CC5-919E-68072EE0D6AB}"/>
    <cellStyle name="40% - Accent5 2 2 4" xfId="429" xr:uid="{D40D5ADD-6BFE-4896-8010-CEFECF2895D9}"/>
    <cellStyle name="40% - Accent5 2 2 4 2" xfId="1405" xr:uid="{B6603D89-098C-4527-AA4F-3B947C751C87}"/>
    <cellStyle name="40% - Accent5 2 2 5" xfId="1398" xr:uid="{9055A300-1AB7-45C4-83A1-2A86420C2563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1408" xr:uid="{59F4343E-5C37-42C3-9470-20F046B86A32}"/>
    <cellStyle name="40% - Accent5 2 3 2 3" xfId="1407" xr:uid="{61546735-494B-4331-A301-51BACFE54BB7}"/>
    <cellStyle name="40% - Accent5 2 3 3" xfId="433" xr:uid="{292B2A2E-97CD-43AA-A9F3-81EF7E05724F}"/>
    <cellStyle name="40% - Accent5 2 3 3 2" xfId="1409" xr:uid="{FE33DAEF-C1B8-4EB5-ABC3-8C48529C00A9}"/>
    <cellStyle name="40% - Accent5 2 3 4" xfId="1406" xr:uid="{2DD38104-F8D3-4B5D-947D-F0D9F5A68F23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1412" xr:uid="{682E481A-62D8-45CA-804B-2D16DE1DDC99}"/>
    <cellStyle name="40% - Accent5 2 4 2 3" xfId="1411" xr:uid="{A07E7F12-C74D-4548-B57A-07C19DA8CE42}"/>
    <cellStyle name="40% - Accent5 2 4 3" xfId="437" xr:uid="{CC6D7CC7-637F-492A-ADE6-A487A17D6F26}"/>
    <cellStyle name="40% - Accent5 2 4 3 2" xfId="1413" xr:uid="{FB671009-A3DC-4A73-B504-104EE9891599}"/>
    <cellStyle name="40% - Accent5 2 4 4" xfId="1410" xr:uid="{298E6226-B24C-48D7-8A7D-8196C4E104F8}"/>
    <cellStyle name="40% - Accent5 2 5" xfId="438" xr:uid="{D7E54B2D-6EEE-45BB-844A-E2A7A3AE9BD4}"/>
    <cellStyle name="40% - Accent5 2 5 2" xfId="439" xr:uid="{E26ADD1C-AFF4-4B13-8270-A31A2E7C5C87}"/>
    <cellStyle name="40% - Accent5 2 5 2 2" xfId="1415" xr:uid="{943161F5-3133-4703-A52F-2A3B994EA4F9}"/>
    <cellStyle name="40% - Accent5 2 5 3" xfId="1414" xr:uid="{1FCD57B2-4FFE-4427-87F9-B8CC60919659}"/>
    <cellStyle name="40% - Accent5 2 6" xfId="440" xr:uid="{FC89CCA4-90E4-493D-808A-9C6ABE8766DC}"/>
    <cellStyle name="40% - Accent5 2 6 2" xfId="441" xr:uid="{8AE1A73E-3C74-4435-9199-9F1E05F7057A}"/>
    <cellStyle name="40% - Accent5 2 6 2 2" xfId="1417" xr:uid="{4512F1E6-B79F-44D0-AE09-EFE95371F717}"/>
    <cellStyle name="40% - Accent5 2 6 3" xfId="1416" xr:uid="{E16BFC5C-77DF-406E-8ABE-563D97650E14}"/>
    <cellStyle name="40% - Accent5 2 7" xfId="442" xr:uid="{F92FD0DA-B3F8-4D81-9AD2-5C85D5A3789A}"/>
    <cellStyle name="40% - Accent5 2 7 2" xfId="1418" xr:uid="{E1400574-5DA4-4510-8833-8071173A339A}"/>
    <cellStyle name="40% - Accent5 2 8" xfId="1397" xr:uid="{EF12A8C2-D509-40E6-8327-FF8A94C300A3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1422" xr:uid="{8CD531D2-4CF8-4CC4-8FE4-5F4F3AC224E7}"/>
    <cellStyle name="40% - Accent5 3 2 2 3" xfId="1421" xr:uid="{5BFEB8E5-C87B-4BDF-9586-C2BD0B389050}"/>
    <cellStyle name="40% - Accent5 3 2 3" xfId="447" xr:uid="{25520F9F-AB70-4490-A175-8188EB8CE8C1}"/>
    <cellStyle name="40% - Accent5 3 2 3 2" xfId="1423" xr:uid="{C4E68027-B303-400C-865D-14270356E75C}"/>
    <cellStyle name="40% - Accent5 3 2 4" xfId="1420" xr:uid="{063D798F-50C9-4BD7-9BAF-C07E70E12B0E}"/>
    <cellStyle name="40% - Accent5 3 3" xfId="448" xr:uid="{56FCCE78-4102-414A-89B6-3E55CB219E38}"/>
    <cellStyle name="40% - Accent5 3 3 2" xfId="449" xr:uid="{89026B74-D657-4162-A648-995D498A42F4}"/>
    <cellStyle name="40% - Accent5 3 3 2 2" xfId="1425" xr:uid="{FCE0290C-820E-4068-BCF4-327E04D3610B}"/>
    <cellStyle name="40% - Accent5 3 3 3" xfId="1424" xr:uid="{7A64C6E6-6956-44F8-B78A-BD31D526BF88}"/>
    <cellStyle name="40% - Accent5 3 4" xfId="450" xr:uid="{F33C06BF-D3C5-4263-8375-3602DC647D5B}"/>
    <cellStyle name="40% - Accent5 3 4 2" xfId="1426" xr:uid="{AF3F29D0-D6C3-43BA-A23B-A6CFD143ED05}"/>
    <cellStyle name="40% - Accent5 3 5" xfId="1419" xr:uid="{6CC7AD7D-E2ED-4108-A750-38D5773BA21C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1429" xr:uid="{6728C8E1-6761-4A84-9569-6536AE8DD444}"/>
    <cellStyle name="40% - Accent5 4 2 3" xfId="1428" xr:uid="{2EAE0400-8A0C-4DEF-A8D2-45D11FEB79C9}"/>
    <cellStyle name="40% - Accent5 4 3" xfId="454" xr:uid="{7E12F578-C145-454E-9528-48E0F52B4722}"/>
    <cellStyle name="40% - Accent5 4 3 2" xfId="1430" xr:uid="{2A373CC3-FB14-4BD6-B37C-AB064B380F96}"/>
    <cellStyle name="40% - Accent5 4 4" xfId="1427" xr:uid="{C009D9E8-D613-4622-8D01-564C45E01E4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1433" xr:uid="{ABBA8E68-16B9-456C-A3FB-E7BCC9A23A17}"/>
    <cellStyle name="40% - Accent5 5 2 3" xfId="1432" xr:uid="{DAEC0BA3-A919-4E3A-8E2C-D7DAFC90B563}"/>
    <cellStyle name="40% - Accent5 5 3" xfId="458" xr:uid="{155698AE-2F2D-4CCF-A33D-7DAF61BFD07D}"/>
    <cellStyle name="40% - Accent5 5 3 2" xfId="1434" xr:uid="{AFEE04C7-4552-44AE-AA16-2067813F37E5}"/>
    <cellStyle name="40% - Accent5 5 4" xfId="1431" xr:uid="{A6B5D19F-F3FF-40F9-B95D-2CDD97261034}"/>
    <cellStyle name="40% - Accent5 6" xfId="459" xr:uid="{B88290F0-6DE2-45B7-A0BD-89A591C4DBDC}"/>
    <cellStyle name="40% - Accent5 6 2" xfId="460" xr:uid="{2D0C5C52-97D9-4DE4-A351-6FA5E47A9E4B}"/>
    <cellStyle name="40% - Accent5 6 2 2" xfId="1436" xr:uid="{FC9D62C6-1F19-4AB5-9812-C21F6AAB0AF7}"/>
    <cellStyle name="40% - Accent5 6 3" xfId="1435" xr:uid="{4F11D8DC-48C5-454C-A355-C8108734B745}"/>
    <cellStyle name="40% - Accent5 7" xfId="461" xr:uid="{E589AC6A-4858-4BB5-90AB-5E2BCEEB7FCE}"/>
    <cellStyle name="40% - Accent5 7 2" xfId="462" xr:uid="{A8181C09-0DD5-4BE0-8F97-E2598B9CE11D}"/>
    <cellStyle name="40% - Accent5 7 2 2" xfId="1438" xr:uid="{28333B16-3CE4-489C-8EB1-F0BC8ACECF55}"/>
    <cellStyle name="40% - Accent5 7 3" xfId="1437" xr:uid="{A3C7F189-3A7D-4DF5-8F41-B8E9CD0303A3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1443" xr:uid="{3B99B4E8-BEF4-4B50-BB19-27BB718ED46E}"/>
    <cellStyle name="40% - Accent6 2 2 2 2 3" xfId="1442" xr:uid="{3738445B-A618-4F62-B4A2-621C5ACB500F}"/>
    <cellStyle name="40% - Accent6 2 2 2 3" xfId="468" xr:uid="{42B2959D-2CBF-4341-B206-568FDC471673}"/>
    <cellStyle name="40% - Accent6 2 2 2 3 2" xfId="1444" xr:uid="{80D02D9D-2466-4621-93BA-0CC97102C060}"/>
    <cellStyle name="40% - Accent6 2 2 2 4" xfId="1441" xr:uid="{CEC59698-90A8-4CF3-8995-F0D206F31861}"/>
    <cellStyle name="40% - Accent6 2 2 3" xfId="469" xr:uid="{E42D6270-4B32-48C9-9466-C312BE2C06AE}"/>
    <cellStyle name="40% - Accent6 2 2 3 2" xfId="470" xr:uid="{78CB20BC-069E-43F7-BEAE-42D90F13AD40}"/>
    <cellStyle name="40% - Accent6 2 2 3 2 2" xfId="1446" xr:uid="{7B19486E-74A5-4EB3-B921-3A9E2D3FBEC7}"/>
    <cellStyle name="40% - Accent6 2 2 3 3" xfId="1445" xr:uid="{67245B36-CB28-4F70-A4CB-1290A83FCD1C}"/>
    <cellStyle name="40% - Accent6 2 2 4" xfId="471" xr:uid="{744165B7-93CC-41FA-8DF2-D60537C3529C}"/>
    <cellStyle name="40% - Accent6 2 2 4 2" xfId="1447" xr:uid="{4213F021-DF1B-44D8-AA1F-3634C8BEDBD6}"/>
    <cellStyle name="40% - Accent6 2 2 5" xfId="1440" xr:uid="{F94EA2D2-9183-4FB0-AC69-76AFE77C7AAA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1450" xr:uid="{08C9F5BB-9631-46F5-8647-9BACE52420B4}"/>
    <cellStyle name="40% - Accent6 2 3 2 3" xfId="1449" xr:uid="{D6577FB6-EB0C-4BE0-9340-E0ACD56E5FE4}"/>
    <cellStyle name="40% - Accent6 2 3 3" xfId="475" xr:uid="{A7D655FF-C881-4AC4-960C-C4AC6A1C50F0}"/>
    <cellStyle name="40% - Accent6 2 3 3 2" xfId="1451" xr:uid="{D6BE7583-7FDD-4FA6-9DF6-5B512045B17C}"/>
    <cellStyle name="40% - Accent6 2 3 4" xfId="1448" xr:uid="{12AF7C90-D91D-44F1-9CC1-66E11C6677B6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1454" xr:uid="{91799DB8-6950-4506-AA57-81AEF4F289DE}"/>
    <cellStyle name="40% - Accent6 2 4 2 3" xfId="1453" xr:uid="{8D8E048B-DDC6-4087-8935-7A0313E7B02E}"/>
    <cellStyle name="40% - Accent6 2 4 3" xfId="479" xr:uid="{E168F463-3097-44CB-8F94-6608E5663773}"/>
    <cellStyle name="40% - Accent6 2 4 3 2" xfId="1455" xr:uid="{2DE20919-2F34-4CFB-9CA2-67F1DB7F2CDF}"/>
    <cellStyle name="40% - Accent6 2 4 4" xfId="1452" xr:uid="{0E85CCB2-92BA-4D7F-92FD-B89647C4921D}"/>
    <cellStyle name="40% - Accent6 2 5" xfId="480" xr:uid="{3915BDA4-F3B5-460A-831F-6D98A7E94543}"/>
    <cellStyle name="40% - Accent6 2 5 2" xfId="481" xr:uid="{FD2EAC76-C3C7-47C3-A047-6D9C0632D397}"/>
    <cellStyle name="40% - Accent6 2 5 2 2" xfId="1457" xr:uid="{87E2C86B-A87B-478D-96FC-788DC6207D5E}"/>
    <cellStyle name="40% - Accent6 2 5 3" xfId="1456" xr:uid="{D91DBCD5-E43C-40C0-ABC5-30B6B2C4DEF9}"/>
    <cellStyle name="40% - Accent6 2 6" xfId="482" xr:uid="{85A04089-C0DC-4F89-929D-BFD5527C6DEC}"/>
    <cellStyle name="40% - Accent6 2 6 2" xfId="483" xr:uid="{8E197106-BC11-4844-99E7-A6C6AF8653AE}"/>
    <cellStyle name="40% - Accent6 2 6 2 2" xfId="1459" xr:uid="{50534BD0-6F41-4C04-9E1D-8BBD9BC34665}"/>
    <cellStyle name="40% - Accent6 2 6 3" xfId="1458" xr:uid="{746D14E5-62E2-406F-AC2F-BA6FFAA64343}"/>
    <cellStyle name="40% - Accent6 2 7" xfId="484" xr:uid="{4C071D00-8E6E-4A1A-AD7B-5A0C79027D12}"/>
    <cellStyle name="40% - Accent6 2 7 2" xfId="1460" xr:uid="{132714D6-12D6-4675-A40D-EDDFDDEF779A}"/>
    <cellStyle name="40% - Accent6 2 8" xfId="1439" xr:uid="{C934CFF3-4D92-47F6-AE02-1F4694231564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1464" xr:uid="{F06F0B2A-4CBF-438C-9133-B86B2A9E59BE}"/>
    <cellStyle name="40% - Accent6 3 2 2 3" xfId="1463" xr:uid="{C6DCB1CE-6AF9-424B-B4DC-B88301AA166A}"/>
    <cellStyle name="40% - Accent6 3 2 3" xfId="489" xr:uid="{F8FF69A4-9AD3-4E9F-B365-CA742F37F1C3}"/>
    <cellStyle name="40% - Accent6 3 2 3 2" xfId="1465" xr:uid="{2BAEE4C4-7261-44BA-857C-21E0707E3678}"/>
    <cellStyle name="40% - Accent6 3 2 4" xfId="1462" xr:uid="{DDB3B855-247D-46D4-A7CF-77D2CD817722}"/>
    <cellStyle name="40% - Accent6 3 3" xfId="490" xr:uid="{BD5EEFA9-417B-4383-8B7D-39FF211C8634}"/>
    <cellStyle name="40% - Accent6 3 3 2" xfId="491" xr:uid="{AAA6DC21-1676-434C-9B53-62D9C509B8AA}"/>
    <cellStyle name="40% - Accent6 3 3 2 2" xfId="1467" xr:uid="{28739E50-AE19-49BC-8949-A6763CDE5DE7}"/>
    <cellStyle name="40% - Accent6 3 3 3" xfId="1466" xr:uid="{30FDB6C2-937E-4B02-95E9-CB0523B3440C}"/>
    <cellStyle name="40% - Accent6 3 4" xfId="492" xr:uid="{A36A28A4-02C1-4017-A0AA-767571F6ADF0}"/>
    <cellStyle name="40% - Accent6 3 4 2" xfId="1468" xr:uid="{8010322E-4B49-464B-BF3E-EDBB127B9B2D}"/>
    <cellStyle name="40% - Accent6 3 5" xfId="1461" xr:uid="{0A2AD27D-4F9D-4644-B3C8-2DFD620B0F84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1471" xr:uid="{D0435722-1986-4FF1-A142-6766B735861C}"/>
    <cellStyle name="40% - Accent6 4 2 3" xfId="1470" xr:uid="{AE25549B-A750-4180-B631-4D0A790F5566}"/>
    <cellStyle name="40% - Accent6 4 3" xfId="496" xr:uid="{2F085BD0-F79D-46D2-B909-DA1E0EC01691}"/>
    <cellStyle name="40% - Accent6 4 3 2" xfId="1472" xr:uid="{5B3E240F-90F7-497D-99B9-2A330B1ED56E}"/>
    <cellStyle name="40% - Accent6 4 4" xfId="1469" xr:uid="{53E0692B-C7EA-4F0A-BA88-27BCADCC7F52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1475" xr:uid="{172322E7-F56E-4D9C-BD6D-96B64AA4E918}"/>
    <cellStyle name="40% - Accent6 5 2 3" xfId="1474" xr:uid="{53E3BA55-44AB-48DF-9FD9-6A3BFE981D7C}"/>
    <cellStyle name="40% - Accent6 5 3" xfId="500" xr:uid="{AE46395A-37F8-4AFD-8FC6-09AC0F6222C9}"/>
    <cellStyle name="40% - Accent6 5 3 2" xfId="1476" xr:uid="{370C3364-C4E2-471A-8E26-EE5AC7C2E94D}"/>
    <cellStyle name="40% - Accent6 5 4" xfId="1473" xr:uid="{76BEF21A-38D2-4104-BD31-4B8AEAEB70D6}"/>
    <cellStyle name="40% - Accent6 6" xfId="501" xr:uid="{C90CCF8B-5FD9-4F20-B633-8587608F8A5E}"/>
    <cellStyle name="40% - Accent6 6 2" xfId="502" xr:uid="{DDA721E9-4EC1-470D-89DB-E06F08E110D4}"/>
    <cellStyle name="40% - Accent6 6 2 2" xfId="1478" xr:uid="{93F17D27-8A16-4E3F-8C23-7356E21D7F4C}"/>
    <cellStyle name="40% - Accent6 6 3" xfId="1477" xr:uid="{B7B8586A-C508-497B-A769-000C1CAE89E4}"/>
    <cellStyle name="40% - Accent6 7" xfId="503" xr:uid="{B133C1CB-491F-49B9-BBF3-19A641EAD6FD}"/>
    <cellStyle name="40% - Accent6 7 2" xfId="504" xr:uid="{EA8D3A5B-9961-46E7-A983-ED09A429FB48}"/>
    <cellStyle name="40% - Accent6 7 2 2" xfId="1480" xr:uid="{03C804C4-6B94-4CB5-B149-946E586DDCFA}"/>
    <cellStyle name="40% - Accent6 7 3" xfId="1479" xr:uid="{81FECF79-4C4F-467B-8BAC-92BA43BD765F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1483" xr:uid="{BE859AE6-0198-41CB-981B-27F9BB4D7621}"/>
    <cellStyle name="60% - Accent1 2 2 3" xfId="1482" xr:uid="{7BBB6D17-1A44-4582-A5E7-4FF34C9CC57F}"/>
    <cellStyle name="60% - Accent1 2 3" xfId="508" xr:uid="{0465A5DF-7375-4D0B-B614-36A191C63898}"/>
    <cellStyle name="60% - Accent1 2 3 2" xfId="1484" xr:uid="{89A75A7F-A9AB-49EF-9C28-8D8627ADE00E}"/>
    <cellStyle name="60% - Accent1 2 4" xfId="1481" xr:uid="{F3737D9C-883F-4D18-9C5C-72D877AE54F4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1 4 2 2" xfId="1486" xr:uid="{38C234AF-4974-4945-A8A7-331108CE69AD}"/>
    <cellStyle name="60% - Accent1 4 3" xfId="1485" xr:uid="{0EA85545-948B-4D8D-BBC9-0A15DAF98FE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1489" xr:uid="{B8C6B362-7DEF-4117-9019-F34B35FA3966}"/>
    <cellStyle name="60% - Accent2 2 2 3" xfId="1488" xr:uid="{54512727-D277-4A12-BACD-ED1D92F20850}"/>
    <cellStyle name="60% - Accent2 2 3" xfId="515" xr:uid="{78DD4310-28F5-4ED9-A37E-5AD624F51618}"/>
    <cellStyle name="60% - Accent2 2 3 2" xfId="1490" xr:uid="{35C1C5F4-611D-4181-977E-FCE2008E35FE}"/>
    <cellStyle name="60% - Accent2 2 4" xfId="1487" xr:uid="{4EB10743-6CE2-49FB-9F6C-9BABF4E5CB60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2 4 2 2" xfId="1492" xr:uid="{9A1F538B-89D6-4D66-979C-BA7C3AF3F75C}"/>
    <cellStyle name="60% - Accent2 4 3" xfId="1491" xr:uid="{D05522DA-D3BA-4688-8478-31EB6AAC605F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1495" xr:uid="{FCA45519-B75B-4DE7-A099-004E048C25F4}"/>
    <cellStyle name="60% - Accent3 2 2 3" xfId="1494" xr:uid="{F44CB539-ED0E-44B7-8823-5F84DA4FFC51}"/>
    <cellStyle name="60% - Accent3 2 3" xfId="522" xr:uid="{49714B12-BE6A-4F03-A4A7-BA6E54774F60}"/>
    <cellStyle name="60% - Accent3 2 3 2" xfId="1496" xr:uid="{2D637383-DE4C-4356-B319-8284D5157434}"/>
    <cellStyle name="60% - Accent3 2 4" xfId="1493" xr:uid="{88084ED3-25F4-4A55-8E90-DCBF2A0C0629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3 4 2 2" xfId="1498" xr:uid="{364892A0-8AC5-4EE3-BC0A-D43A03295CF2}"/>
    <cellStyle name="60% - Accent3 4 3" xfId="1497" xr:uid="{7CBE6625-00A8-441D-BA4E-80C87E0A145E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1501" xr:uid="{31DF31A7-9EB9-4E5A-B448-22776A976326}"/>
    <cellStyle name="60% - Accent4 2 2 3" xfId="1500" xr:uid="{EF739B79-0FCE-42C4-8681-A6E8228C4135}"/>
    <cellStyle name="60% - Accent4 2 3" xfId="529" xr:uid="{64FEE3F4-6332-4014-ABD0-2EA707DEF35A}"/>
    <cellStyle name="60% - Accent4 2 3 2" xfId="1502" xr:uid="{DE5AAA71-6398-4BF4-8270-845425994473}"/>
    <cellStyle name="60% - Accent4 2 4" xfId="1499" xr:uid="{FF99A3CE-B161-44F1-9DA3-998FF1208A82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4 4 2 2" xfId="1504" xr:uid="{DC08729F-A44A-4366-926A-6386B67BBC05}"/>
    <cellStyle name="60% - Accent4 4 3" xfId="1503" xr:uid="{08E47EEA-4343-402C-8F18-A030D273511F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1507" xr:uid="{14CF9B31-E393-403B-9781-8D76C2757FE6}"/>
    <cellStyle name="60% - Accent5 2 2 3" xfId="1506" xr:uid="{A174EA0C-B4BF-459C-95EB-AA2143CE80DA}"/>
    <cellStyle name="60% - Accent5 2 3" xfId="536" xr:uid="{ABCF7A70-8AD9-4CEE-9DC1-35340C374930}"/>
    <cellStyle name="60% - Accent5 2 3 2" xfId="1508" xr:uid="{1FB00784-528D-432F-985B-5A06400C73B3}"/>
    <cellStyle name="60% - Accent5 2 4" xfId="1505" xr:uid="{4B0F59C2-ADE1-4052-8F89-DB8E73B7894C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5 4 2 2" xfId="1510" xr:uid="{1471FB17-5AD3-4E0A-8FDF-48E549FC6012}"/>
    <cellStyle name="60% - Accent5 4 3" xfId="1509" xr:uid="{D826893F-63ED-4D4D-96C1-EC1576169B4C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1513" xr:uid="{DFBE91D7-7D42-41BB-8515-EE3EB1884893}"/>
    <cellStyle name="60% - Accent6 2 2 3" xfId="1512" xr:uid="{C2CD4BB5-1DD6-499D-A902-528F38968B65}"/>
    <cellStyle name="60% - Accent6 2 3" xfId="543" xr:uid="{49C268AA-B8AC-4D42-94E1-EDEDBDBD3940}"/>
    <cellStyle name="60% - Accent6 2 3 2" xfId="1514" xr:uid="{64400221-6871-4AE1-8890-6A6738FBA647}"/>
    <cellStyle name="60% - Accent6 2 4" xfId="1511" xr:uid="{4957CEEA-8C4A-4436-9BA3-79FCF6297E18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60% - Accent6 4 2 2" xfId="1516" xr:uid="{CEA64E9A-9390-4878-8B91-B88986A4A665}"/>
    <cellStyle name="60% - Accent6 4 3" xfId="1515" xr:uid="{6293E771-2E6B-4A8F-9F05-08DD86A277CF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2 2" xfId="1517" xr:uid="{3DD9962D-965F-436E-8A84-36F1ECC8523D}"/>
    <cellStyle name="Comma 10 3" xfId="552" xr:uid="{387331F8-3DAB-4D2C-9958-81E64462BC2C}"/>
    <cellStyle name="Comma 10 3 2" xfId="1518" xr:uid="{2B92BFFF-4C64-405B-8ECA-8D2DD24D0256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4 2" xfId="1519" xr:uid="{CC5E0541-2BE7-4854-9670-81A3DB04FF16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2 2 2" xfId="1522" xr:uid="{323D8FC6-C07B-4A1B-80FE-F1F95F33086C}"/>
    <cellStyle name="Comma 2 2 2 2 3" xfId="1521" xr:uid="{7888DE7F-3E48-4415-BECE-D84A8C6013FA}"/>
    <cellStyle name="Comma 2 2 2 3" xfId="563" xr:uid="{00DCB2DA-16FB-4D95-A47C-721E714337B3}"/>
    <cellStyle name="Comma 2 2 2 3 2" xfId="564" xr:uid="{5F98B3C2-4D94-4AB1-BC05-659A639BE5BE}"/>
    <cellStyle name="Comma 2 2 2 3 2 2" xfId="1524" xr:uid="{3473712E-8DD0-4AA3-98AC-A270A20185DA}"/>
    <cellStyle name="Comma 2 2 2 3 3" xfId="1523" xr:uid="{EE2317D9-8DDE-4988-A181-07B0930F5A91}"/>
    <cellStyle name="Comma 2 2 2 4" xfId="565" xr:uid="{49C8415D-CDA4-4B77-9ED0-3D1A1113B7CE}"/>
    <cellStyle name="Comma 2 2 2 5" xfId="566" xr:uid="{015C5C5D-6BF7-4701-B56A-39AA5D64A98F}"/>
    <cellStyle name="Comma 2 2 2 5 2" xfId="1525" xr:uid="{B4AEC6FA-AA9D-4B60-8456-BD547F85EE46}"/>
    <cellStyle name="Comma 2 2 2 6" xfId="1520" xr:uid="{D4FFDDD1-43E9-4114-BA1E-5B76503EF483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2 2 2" xfId="1528" xr:uid="{2B598439-5C47-45EC-9936-495DF66DF829}"/>
    <cellStyle name="Comma 2 4 2 3" xfId="1527" xr:uid="{B120703E-8A31-4916-9430-DBF6D9DF1B4D}"/>
    <cellStyle name="Comma 2 4 3" xfId="575" xr:uid="{D98F50E7-2F34-4F17-B1EA-B721F8EA0B72}"/>
    <cellStyle name="Comma 2 4 3 2" xfId="576" xr:uid="{3796252C-1054-4AE4-8E58-9290DAF8842A}"/>
    <cellStyle name="Comma 2 4 3 2 2" xfId="1530" xr:uid="{47D0BFB2-74ED-4EC6-A018-6573C006BD40}"/>
    <cellStyle name="Comma 2 4 3 3" xfId="1529" xr:uid="{3D80AA22-B5BB-4EF3-B93F-40950B6491BC}"/>
    <cellStyle name="Comma 2 4 4" xfId="577" xr:uid="{1CCF9010-917F-4467-AF40-31EC859BC004}"/>
    <cellStyle name="Comma 2 4 4 2" xfId="578" xr:uid="{1D6999D9-284E-48A1-8C07-46950C9EB86D}"/>
    <cellStyle name="Comma 2 4 4 2 2" xfId="1532" xr:uid="{382C7C93-74FF-41DD-9269-2123843AC2A4}"/>
    <cellStyle name="Comma 2 4 4 3" xfId="1531" xr:uid="{22DF62A6-1B7E-4DB5-9616-7E84DE0E7CD7}"/>
    <cellStyle name="Comma 2 4 5" xfId="579" xr:uid="{6C5F79FF-6622-4F1B-A976-B322D88252D9}"/>
    <cellStyle name="Comma 2 4 6" xfId="580" xr:uid="{878C6536-34C9-4999-9166-7341F3FAECA4}"/>
    <cellStyle name="Comma 2 4 6 2" xfId="1533" xr:uid="{EDE2E649-D315-42A4-8CF8-9A46EE1F8CD7}"/>
    <cellStyle name="Comma 2 4 7" xfId="1526" xr:uid="{396739A6-CE6B-42AB-A8AC-4983F8C3E91A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2 3 2" xfId="1535" xr:uid="{6C7B9893-4ADE-4EF6-9581-BC3F64B09040}"/>
    <cellStyle name="Comma 3 2 4" xfId="1534" xr:uid="{B3455654-2614-4263-89CF-25C3AC9ABA3A}"/>
    <cellStyle name="Comma 3 3" xfId="586" xr:uid="{0CE4A1E9-F3F3-438E-A772-B196508CF7AF}"/>
    <cellStyle name="Comma 3 4" xfId="587" xr:uid="{17A4AC75-242A-49AE-937B-5870927A98FA}"/>
    <cellStyle name="Comma 3 4 2" xfId="1536" xr:uid="{BEBBE334-7951-40F8-8D68-915492C8A31F}"/>
    <cellStyle name="Comma 3 5" xfId="588" xr:uid="{0E0092A1-4A68-4310-9CC0-DADFFA4AB7BB}"/>
    <cellStyle name="Comma 3 5 2" xfId="1537" xr:uid="{1CFC4DC5-5159-480B-8562-565DE51A490A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4 2 3 2" xfId="1539" xr:uid="{D42E10F8-1A6E-4069-9704-04BAE7871CBC}"/>
    <cellStyle name="Comma 4 2 4" xfId="1538" xr:uid="{AB4F7659-0FC8-405B-9FB8-A1B9C72FEC65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5 4 2 2" xfId="1541" xr:uid="{8DBB80C7-B3DA-4921-9409-B7E01DA5D196}"/>
    <cellStyle name="Comma 5 4 3" xfId="1540" xr:uid="{1885D01C-7131-4A0A-8DEF-1B426FB57320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6 3 2 2" xfId="1543" xr:uid="{14CC7408-8481-40E3-8CC7-3E36A82C15D1}"/>
    <cellStyle name="Comma 6 3 3" xfId="1542" xr:uid="{89560A88-F80F-42A5-AA1D-8B5B83ED4D8B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2 2 2" xfId="1545" xr:uid="{AFCCB52E-37EA-4AA7-8FCC-E79E53AC14BB}"/>
    <cellStyle name="Comma 7 2 3" xfId="1544" xr:uid="{73FEB096-4814-47E2-A761-A497B95B9AFB}"/>
    <cellStyle name="Comma 7 3" xfId="605" xr:uid="{B06BAE1B-D059-4E4B-96AB-344A63DF24C8}"/>
    <cellStyle name="Comma 7 3 2" xfId="1546" xr:uid="{17ED014C-0769-4EB5-B7FD-38C311679AA1}"/>
    <cellStyle name="Comma 7 4" xfId="606" xr:uid="{E43A030B-9DE4-4F08-BF90-4A953744DAFD}"/>
    <cellStyle name="Comma 7 4 2" xfId="1547" xr:uid="{6EEEF29F-1873-4ACF-87C1-2967586C5F13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2 2" xfId="1548" xr:uid="{271EB041-10A5-4299-891B-BE61AD407854}"/>
    <cellStyle name="Comma 9 3" xfId="614" xr:uid="{E9ADA992-6A6F-4731-8312-36F678236A6B}"/>
    <cellStyle name="Comma 9 3 2" xfId="1549" xr:uid="{952819C1-02FD-4C83-82BE-F7D0A7750145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1551" xr:uid="{DDB67DAA-A353-4E96-B1AE-A38F1921D8BC}"/>
    <cellStyle name="Currency 2 2 2 3" xfId="1550" xr:uid="{81AE5836-E2F9-474B-A27B-F080714F8A7C}"/>
    <cellStyle name="Currency 2 3" xfId="621" xr:uid="{976B9A1B-17E3-4754-B13E-F5D3C585CFAE}"/>
    <cellStyle name="Currency 2 3 2" xfId="622" xr:uid="{6E06CFD6-2470-424F-8CE0-771AE22E1419}"/>
    <cellStyle name="Currency 2 3 2 2" xfId="1553" xr:uid="{998205EA-C73C-4C10-8B43-AA831F1350B9}"/>
    <cellStyle name="Currency 2 3 3" xfId="1552" xr:uid="{77946881-DE85-431E-9A36-999972C884B2}"/>
    <cellStyle name="Currency 2 4" xfId="623" xr:uid="{D3F320E5-DBA9-44AD-A944-C3B3A60EDD29}"/>
    <cellStyle name="Currency 2 4 2" xfId="1554" xr:uid="{8E124D25-90E6-45DA-B81C-C19B714A7B30}"/>
    <cellStyle name="Currency 2 5" xfId="624" xr:uid="{F2C74B1E-7E29-4687-8D89-F494831056D1}"/>
    <cellStyle name="Currency 2 5 2" xfId="1555" xr:uid="{5E565B08-9841-4184-81DB-00AFB5403ED4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1560" xr:uid="{FAF72838-2B0E-4F02-AA8B-14FA37AF99F1}"/>
    <cellStyle name="Normal 10 2 2 2 3" xfId="1559" xr:uid="{37A1FC18-E34C-42EC-B5ED-EC6B6DD34BCC}"/>
    <cellStyle name="Normal 10 2 2 3" xfId="643" xr:uid="{A484FED7-637B-4A0F-9A5B-26DDDF44F7BF}"/>
    <cellStyle name="Normal 10 2 2 3 2" xfId="1561" xr:uid="{00DA51A7-EAC2-4E60-A85D-167CC5FAFCE2}"/>
    <cellStyle name="Normal 10 2 2 4" xfId="1558" xr:uid="{3A9A7CB1-E6F2-46C5-9278-FE823EFAB76A}"/>
    <cellStyle name="Normal 10 2 3" xfId="644" xr:uid="{ACBF9B93-4116-429A-97F7-B795CACE7D99}"/>
    <cellStyle name="Normal 10 2 3 2" xfId="645" xr:uid="{C20DD564-555A-48FF-9AAE-EEDE546498B6}"/>
    <cellStyle name="Normal 10 2 3 2 2" xfId="1563" xr:uid="{C8AAEF3C-F044-4769-9912-BB8059E62E4D}"/>
    <cellStyle name="Normal 10 2 3 3" xfId="1562" xr:uid="{2F7E8088-235F-4E9A-A59E-D4D0CCAA1F78}"/>
    <cellStyle name="Normal 10 2 4" xfId="646" xr:uid="{DC3DD205-F7BB-4FE2-9685-8F1C1B1F4F57}"/>
    <cellStyle name="Normal 10 2 4 2" xfId="1564" xr:uid="{CF6937FF-48D1-44AC-807D-4D81C85BBB21}"/>
    <cellStyle name="Normal 10 2 5" xfId="1557" xr:uid="{C9B5B79C-7311-4F15-9FA5-C3994631570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1567" xr:uid="{530CFBFE-740C-4497-9BC0-FCFED538A657}"/>
    <cellStyle name="Normal 10 3 2 3" xfId="1566" xr:uid="{8D25A73A-6C86-4139-BF09-3C63FDFD8FD7}"/>
    <cellStyle name="Normal 10 3 3" xfId="650" xr:uid="{F739C181-A55B-4208-BA30-28843C3C3905}"/>
    <cellStyle name="Normal 10 3 3 2" xfId="1568" xr:uid="{E1F79CAC-8DC1-4135-B4E2-FBED76E4B1AC}"/>
    <cellStyle name="Normal 10 3 4" xfId="1565" xr:uid="{E1D25E86-F705-4F13-950D-36F14FA4EB14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1571" xr:uid="{31613EB2-F5A2-4E09-9B00-74EE4953836F}"/>
    <cellStyle name="Normal 10 4 2 3" xfId="1570" xr:uid="{000B059B-95F4-4217-A881-32B04C61113D}"/>
    <cellStyle name="Normal 10 4 3" xfId="654" xr:uid="{2E0076E5-588F-4600-ADAB-65BF50C4BF6B}"/>
    <cellStyle name="Normal 10 4 3 2" xfId="1572" xr:uid="{518C59DF-EAEA-4819-A351-8C2431BAAE6D}"/>
    <cellStyle name="Normal 10 4 4" xfId="1569" xr:uid="{057F87F8-575C-4A22-A390-263F171CC9D2}"/>
    <cellStyle name="Normal 10 5" xfId="655" xr:uid="{9819C990-34C3-4BED-84E5-59C38EFDA677}"/>
    <cellStyle name="Normal 10 5 2" xfId="656" xr:uid="{27D0A213-C87F-460C-8B8A-79126D5D14FC}"/>
    <cellStyle name="Normal 10 5 2 2" xfId="1574" xr:uid="{4FF5D27D-D273-488B-A536-B137C9A07F95}"/>
    <cellStyle name="Normal 10 5 3" xfId="1573" xr:uid="{E2FCDE8D-45FD-4E88-A708-14EFCE2C499A}"/>
    <cellStyle name="Normal 10 6" xfId="657" xr:uid="{AFA34B20-5EFE-4B2F-9DC6-FCC3B9546F27}"/>
    <cellStyle name="Normal 10 6 2" xfId="1575" xr:uid="{AD09870A-C93A-47FE-9099-357B40F65594}"/>
    <cellStyle name="Normal 10 7" xfId="1556" xr:uid="{35091719-A768-4445-8CB2-718FC38E9222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1578" xr:uid="{7F6AA050-6BF2-470D-98E8-81446915E1A0}"/>
    <cellStyle name="Normal 11 2 3" xfId="1577" xr:uid="{7D7198BC-6171-4108-9402-DEB86376359D}"/>
    <cellStyle name="Normal 11 3" xfId="661" xr:uid="{8C0773E3-FEAE-4787-83F1-F4767A577642}"/>
    <cellStyle name="Normal 11 3 2" xfId="1579" xr:uid="{0325DFF1-68BD-4B95-81EC-720C9EA78A6F}"/>
    <cellStyle name="Normal 11 4" xfId="1576" xr:uid="{5F3BD208-AFB5-4CC4-8923-C59B1BC26398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1581" xr:uid="{753DD5DB-2C4A-4E46-8DE8-84D801F5E9DF}"/>
    <cellStyle name="Normal 12 2 3" xfId="1580" xr:uid="{AF14A11D-BC21-427F-BACA-F2F6C6409924}"/>
    <cellStyle name="Normal 13" xfId="665" xr:uid="{C0C5C85F-5CA4-4ADC-82A5-5444DF57AF2E}"/>
    <cellStyle name="Normal 13 2" xfId="666" xr:uid="{F4466316-6B99-460C-8517-F2EA99C15592}"/>
    <cellStyle name="Normal 13 2 2" xfId="1583" xr:uid="{FB495F2B-D147-4EF0-B491-75F3F66C2015}"/>
    <cellStyle name="Normal 13 3" xfId="1582" xr:uid="{4B24FF6A-B636-449C-B64C-04D19FDD542C}"/>
    <cellStyle name="Normal 14" xfId="667" xr:uid="{57B6D162-5BA2-4D24-99D4-37FD4888EBBE}"/>
    <cellStyle name="Normal 15" xfId="668" xr:uid="{0B0AA0B6-4F0A-4164-949C-FFC676BC6229}"/>
    <cellStyle name="Normal 15 2" xfId="1584" xr:uid="{510E0CC7-1A49-4B74-9F8A-1854BA746C86}"/>
    <cellStyle name="Normal 2" xfId="669" xr:uid="{B190D761-ADDB-4CFB-8149-54EEFCE0B1C0}"/>
    <cellStyle name="Normal 2 10" xfId="670" xr:uid="{25635D35-6675-4E4D-AAB1-9A83726B5117}"/>
    <cellStyle name="Normal 2 10 2" xfId="1585" xr:uid="{A4FFDD8B-ED81-4C56-BEC8-4A50C2608E1A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2 9 2" xfId="1586" xr:uid="{80C8E545-8E28-4A1D-9377-CC83CF2DDD51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1591" xr:uid="{83893015-EA7D-445D-8C77-16BCAF65F662}"/>
    <cellStyle name="Normal 3 2 2 2 2 2 3" xfId="1590" xr:uid="{C79E81B6-7649-405C-ABAE-F7F9B5D515AE}"/>
    <cellStyle name="Normal 3 2 2 2 2 3" xfId="694" xr:uid="{EF49C759-4180-43D3-A67A-292B6F990792}"/>
    <cellStyle name="Normal 3 2 2 2 2 3 2" xfId="1592" xr:uid="{493341D3-E2D0-4953-B8E3-592A7CE3728A}"/>
    <cellStyle name="Normal 3 2 2 2 2 4" xfId="1589" xr:uid="{16083F46-DBDB-4121-8610-E887C590EA41}"/>
    <cellStyle name="Normal 3 2 2 2 3" xfId="695" xr:uid="{F0A25478-B998-4266-A275-2CC74B35F8B5}"/>
    <cellStyle name="Normal 3 2 2 2 3 2" xfId="696" xr:uid="{A7230ABC-CBCA-43C0-8C9A-5D6FE9E33408}"/>
    <cellStyle name="Normal 3 2 2 2 3 2 2" xfId="1594" xr:uid="{0BC29BCB-52E4-478D-BA19-B9A20B1F264B}"/>
    <cellStyle name="Normal 3 2 2 2 3 3" xfId="1593" xr:uid="{50801EDF-7419-4D07-99BC-EE6D6F1A361F}"/>
    <cellStyle name="Normal 3 2 2 2 4" xfId="697" xr:uid="{B525BC2D-12DE-44CD-934C-6E90F4F5AC76}"/>
    <cellStyle name="Normal 3 2 2 2 4 2" xfId="1595" xr:uid="{00C1EEAA-9C33-4FE8-A789-AC9B9CA5A474}"/>
    <cellStyle name="Normal 3 2 2 2 5" xfId="1588" xr:uid="{9470636A-92F2-4190-A74E-C8B48A279699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1598" xr:uid="{B35F277E-C437-494A-91E7-B7E2F7E73811}"/>
    <cellStyle name="Normal 3 2 2 3 2 3" xfId="1597" xr:uid="{69D6023D-4849-4AA9-88D8-C2AF10DDD670}"/>
    <cellStyle name="Normal 3 2 2 3 3" xfId="701" xr:uid="{ECC9F8C5-081B-4588-AA52-3F45F81F1FCC}"/>
    <cellStyle name="Normal 3 2 2 3 3 2" xfId="1599" xr:uid="{CB239DCF-A7C5-42C8-BAB5-A5115B421261}"/>
    <cellStyle name="Normal 3 2 2 3 4" xfId="1596" xr:uid="{A4FC7D0A-2B11-4CB0-A35E-4EBDF910D8EE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1602" xr:uid="{5117E06B-F4E2-4329-92D7-22B1A987F9C5}"/>
    <cellStyle name="Normal 3 2 2 4 2 3" xfId="1601" xr:uid="{B5127619-3FA7-42E3-A3C3-015A92C78D81}"/>
    <cellStyle name="Normal 3 2 2 4 3" xfId="705" xr:uid="{7D8BB6D3-E8F1-41A0-A43B-A984197EF5B1}"/>
    <cellStyle name="Normal 3 2 2 4 3 2" xfId="1603" xr:uid="{6FABE016-2E56-4EDE-889E-E0459B343C70}"/>
    <cellStyle name="Normal 3 2 2 4 4" xfId="1600" xr:uid="{C7708F96-BF87-4598-9FB5-A695F1624315}"/>
    <cellStyle name="Normal 3 2 2 5" xfId="706" xr:uid="{4498BB89-B864-421F-BB6E-449085AE8AD8}"/>
    <cellStyle name="Normal 3 2 2 5 2" xfId="707" xr:uid="{BEE51D17-757E-4A5D-9F72-C9A1FA2C0514}"/>
    <cellStyle name="Normal 3 2 2 5 2 2" xfId="1605" xr:uid="{4C29A0F3-D8CB-4D49-A24A-78782491197A}"/>
    <cellStyle name="Normal 3 2 2 5 3" xfId="1604" xr:uid="{6BDBCC1E-4DFB-4DBB-8B82-5130555505E4}"/>
    <cellStyle name="Normal 3 2 2 6" xfId="708" xr:uid="{B8C92B9F-8386-4A1C-ACE4-3AB3142E1929}"/>
    <cellStyle name="Normal 3 2 2 6 2" xfId="1606" xr:uid="{8D96B438-0AD2-4AE2-B73E-54EB6ED46617}"/>
    <cellStyle name="Normal 3 2 2 7" xfId="1587" xr:uid="{29C1A6F7-7251-4FC9-A374-CFA4EA1C584F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1610" xr:uid="{C885942A-DCF7-4637-9A8D-4F4443D79603}"/>
    <cellStyle name="Normal 3 2 3 2 2 3" xfId="1609" xr:uid="{9637FA35-9321-4115-8F2E-528C82CD0C5E}"/>
    <cellStyle name="Normal 3 2 3 2 3" xfId="713" xr:uid="{E7BF92E8-01DC-4D3E-9763-7B6C8A6AC278}"/>
    <cellStyle name="Normal 3 2 3 2 3 2" xfId="1611" xr:uid="{ACE5230A-BF5D-4359-8919-A5CEC07E22E7}"/>
    <cellStyle name="Normal 3 2 3 2 4" xfId="1608" xr:uid="{8B03441B-9930-4F9E-ADE3-E2167078A706}"/>
    <cellStyle name="Normal 3 2 3 3" xfId="714" xr:uid="{7700AAF2-49A7-441A-B865-0911529CEB94}"/>
    <cellStyle name="Normal 3 2 3 3 2" xfId="715" xr:uid="{25DA516C-F5DE-49FD-AC94-CC821CC1F880}"/>
    <cellStyle name="Normal 3 2 3 3 2 2" xfId="1613" xr:uid="{48243B4C-32CA-4141-9476-FE225CF01FD7}"/>
    <cellStyle name="Normal 3 2 3 3 3" xfId="1612" xr:uid="{A49A0120-2D98-4DC1-90D4-E7BBAB4D818C}"/>
    <cellStyle name="Normal 3 2 3 4" xfId="716" xr:uid="{A9DAD83A-794B-43DA-9D86-8B1B4BFD87F9}"/>
    <cellStyle name="Normal 3 2 3 4 2" xfId="1614" xr:uid="{9F671892-7877-4E65-866C-142C2CE3ECF9}"/>
    <cellStyle name="Normal 3 2 3 5" xfId="1607" xr:uid="{FF9C9A57-3052-4F32-A81A-549DA03A2B2A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1617" xr:uid="{919780AA-0DA2-4F27-B15A-AC49F6D93551}"/>
    <cellStyle name="Normal 3 2 4 2 3" xfId="1616" xr:uid="{CA2A6573-C6E6-4DCF-9A3C-5E63DB7AC3D8}"/>
    <cellStyle name="Normal 3 2 4 3" xfId="720" xr:uid="{4538E28C-B035-4376-901F-57D2F660E618}"/>
    <cellStyle name="Normal 3 2 4 3 2" xfId="1618" xr:uid="{BE41FD7A-B589-4239-BDA4-A2A2D0B02C17}"/>
    <cellStyle name="Normal 3 2 4 4" xfId="1615" xr:uid="{0D3C566D-F190-457B-BFBD-7610935AB10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1621" xr:uid="{FD177F5B-30E0-479D-B790-44CDD674C6D2}"/>
    <cellStyle name="Normal 3 2 6 2 3" xfId="1620" xr:uid="{B2367336-1615-473A-ACAB-78B4F16076F8}"/>
    <cellStyle name="Normal 3 2 6 3" xfId="725" xr:uid="{F40B7711-5978-41B5-9782-FFBEA49568C6}"/>
    <cellStyle name="Normal 3 2 6 3 2" xfId="1622" xr:uid="{6B493535-A7CB-42E7-A219-3E5158864175}"/>
    <cellStyle name="Normal 3 2 6 4" xfId="1619" xr:uid="{50F10A0D-8306-42E7-BC94-D5FBB95DF1E1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1625" xr:uid="{F577E66E-B7BB-4498-B443-2275EF3FFC71}"/>
    <cellStyle name="Normal 3 2 7 2 3" xfId="1624" xr:uid="{D09558B2-8EA1-49B7-A69F-CEE45652B121}"/>
    <cellStyle name="Normal 3 2 7 3" xfId="729" xr:uid="{81D0F847-F1B5-45F7-945B-9B43247768BB}"/>
    <cellStyle name="Normal 3 2 7 3 2" xfId="1626" xr:uid="{EF17856A-63E9-4ADA-81C4-B766CB6E1A9C}"/>
    <cellStyle name="Normal 3 2 7 4" xfId="1623" xr:uid="{06C999D3-32B5-4E6F-8405-7137DD29E574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1630" xr:uid="{3732FC55-9568-4A56-800D-39356A7953EC}"/>
    <cellStyle name="Normal 3 3 2 2 2 3" xfId="1629" xr:uid="{A7197D8A-9CDD-4713-B8A8-A7E3FBE159AF}"/>
    <cellStyle name="Normal 3 3 2 2 3" xfId="735" xr:uid="{99132380-225D-4978-8A2F-5CDBFB1D5107}"/>
    <cellStyle name="Normal 3 3 2 2 3 2" xfId="1631" xr:uid="{E1BE67A5-9A5F-499E-B586-D6D263768269}"/>
    <cellStyle name="Normal 3 3 2 2 4" xfId="1628" xr:uid="{A096FAC2-852F-4925-B796-7D33EF3E6A26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3 3 2 2" xfId="1633" xr:uid="{69127499-123F-4FE4-8B95-54D39D361452}"/>
    <cellStyle name="Normal 3 3 2 3 3 3" xfId="1632" xr:uid="{8C2EDABB-964F-4998-9335-B769FB4687AE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1635" xr:uid="{E1FB3ED8-F395-4697-9BEA-33AB91900841}"/>
    <cellStyle name="Normal 3 3 2 4 2 3" xfId="1634" xr:uid="{E4E81C68-3B8D-42F1-8ACC-A95B6590B1C6}"/>
    <cellStyle name="Normal 3 3 2 5" xfId="744" xr:uid="{BC9AE9C6-F1D1-41AF-934D-90F54514E75F}"/>
    <cellStyle name="Normal 3 3 2 5 2" xfId="1636" xr:uid="{BCD80465-8DEC-4176-BCAE-93E9FBBBC1EF}"/>
    <cellStyle name="Normal 3 3 2 6" xfId="1627" xr:uid="{1EF27444-C06A-420A-867E-7E9255C776B3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1639" xr:uid="{69B63E82-6481-4A09-AC1E-1DA95B9AC6B9}"/>
    <cellStyle name="Normal 3 3 3 2 3" xfId="1638" xr:uid="{3F6C54C5-CE9A-481C-AB91-4E6700C6F088}"/>
    <cellStyle name="Normal 3 3 3 3" xfId="748" xr:uid="{E0A389F1-B2CE-4A04-8A55-422F8B7CC18C}"/>
    <cellStyle name="Normal 3 3 3 3 2" xfId="1640" xr:uid="{618A4D14-CF92-4321-8B0D-D702EBDA94F5}"/>
    <cellStyle name="Normal 3 3 3 4" xfId="1637" xr:uid="{F1F8656E-177B-4664-9468-C33A3C81DC84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1643" xr:uid="{E04BB2FF-22E8-41D2-AFD9-66B84A2D3DDC}"/>
    <cellStyle name="Normal 3 3 4 2 3" xfId="1642" xr:uid="{C691BBAB-AE2E-4BD3-B744-09856A9DB55C}"/>
    <cellStyle name="Normal 3 3 4 3" xfId="752" xr:uid="{D5DF03D1-0235-4214-A608-8DCD337182B7}"/>
    <cellStyle name="Normal 3 3 4 3 2" xfId="1644" xr:uid="{4C1BE5CD-138B-46DF-880A-65C25FB8EAD6}"/>
    <cellStyle name="Normal 3 3 4 4" xfId="1641" xr:uid="{5E38401F-E221-476E-907A-FA4220116AD4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1647" xr:uid="{24E414B5-336C-405D-90D1-E39F0B90B745}"/>
    <cellStyle name="Normal 3 3 5 2 3" xfId="1646" xr:uid="{ECEA6022-04CB-4EFC-A84B-30DDF309B7DA}"/>
    <cellStyle name="Normal 3 3 5 3" xfId="756" xr:uid="{FDAFEE01-4373-4099-A938-6E0E18D57027}"/>
    <cellStyle name="Normal 3 3 5 3 2" xfId="1648" xr:uid="{F8A949D1-36C3-4238-9542-5E784355CC0C}"/>
    <cellStyle name="Normal 3 3 5 4" xfId="1645" xr:uid="{9F7D3FA8-0C2E-4023-8E72-5900842554E0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1652" xr:uid="{A5128255-3B2A-46C8-9AC6-9F8C3319B094}"/>
    <cellStyle name="Normal 3 4 2 2 2 3" xfId="1651" xr:uid="{7B2B0B2B-1733-47AC-92BD-FBD515179508}"/>
    <cellStyle name="Normal 3 4 2 2 3" xfId="763" xr:uid="{42322AA4-5E52-4611-8FE7-BA12B908C600}"/>
    <cellStyle name="Normal 3 4 2 2 3 2" xfId="1653" xr:uid="{857FE701-8A53-440A-8ABE-22457A53BD8E}"/>
    <cellStyle name="Normal 3 4 2 2 4" xfId="1650" xr:uid="{1394C6C9-7503-4714-922C-005282D9806F}"/>
    <cellStyle name="Normal 3 4 2 3" xfId="764" xr:uid="{660FF2EF-D82E-4895-99AE-FF6D2CB3C0AA}"/>
    <cellStyle name="Normal 3 4 2 3 2" xfId="765" xr:uid="{A5AF76C7-711D-40D7-821C-CCA6F6A1C607}"/>
    <cellStyle name="Normal 3 4 2 3 2 2" xfId="1655" xr:uid="{93CCEC18-D587-433D-AF7A-A88F2850B020}"/>
    <cellStyle name="Normal 3 4 2 3 3" xfId="1654" xr:uid="{80A4F9BC-DA8B-4978-A727-E8903DED28FC}"/>
    <cellStyle name="Normal 3 4 2 4" xfId="766" xr:uid="{21734E5E-ACD1-4837-8EE5-4C6599962D16}"/>
    <cellStyle name="Normal 3 4 2 4 2" xfId="1656" xr:uid="{C27634A5-CA21-4646-B493-23AF88A197B4}"/>
    <cellStyle name="Normal 3 4 2 5" xfId="1649" xr:uid="{57B3E71D-86EB-4F20-A63D-71FEF94EEACA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1659" xr:uid="{BC655064-347D-4A6F-B1EA-790947FA3D0F}"/>
    <cellStyle name="Normal 3 4 3 2 3" xfId="1658" xr:uid="{F8BBC741-E45D-4FDF-9176-A56841AD8F10}"/>
    <cellStyle name="Normal 3 4 3 3" xfId="770" xr:uid="{1D74C723-9142-4C17-AD07-8440935E0D39}"/>
    <cellStyle name="Normal 3 4 3 3 2" xfId="1660" xr:uid="{1D857C09-8282-4C45-A1E1-2473E4ECB202}"/>
    <cellStyle name="Normal 3 4 3 4" xfId="1657" xr:uid="{F3478BCC-C5C2-48E6-A7C0-12AC2ECDCC1D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1663" xr:uid="{D6240E2A-2500-4095-BAD5-0123737F6854}"/>
    <cellStyle name="Normal 3 4 4 2 3" xfId="1662" xr:uid="{C8080BB1-0965-4792-AAE8-8485F2210C61}"/>
    <cellStyle name="Normal 3 4 4 3" xfId="774" xr:uid="{4D377FCB-335F-47FC-B783-D92C7AECE9D1}"/>
    <cellStyle name="Normal 3 4 4 3 2" xfId="1664" xr:uid="{B0E7C8B6-455B-467B-86BD-023AF1FB667D}"/>
    <cellStyle name="Normal 3 4 4 4" xfId="1661" xr:uid="{25DAD8B3-9C94-4D40-A706-31F2DC5049A6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1667" xr:uid="{2309332F-0E41-4AE4-9A22-E869D07D2702}"/>
    <cellStyle name="Normal 3 4 5 2 3" xfId="1666" xr:uid="{EB35AB7F-A40C-459E-BCF2-B3E6154F6296}"/>
    <cellStyle name="Normal 3 4 5 3" xfId="778" xr:uid="{7477BD7B-946F-4FFB-9C3A-BAA6883FFB21}"/>
    <cellStyle name="Normal 3 4 5 3 2" xfId="1668" xr:uid="{CDD7F63D-B767-4734-BA7C-CEA4D393CCB0}"/>
    <cellStyle name="Normal 3 4 5 4" xfId="1665" xr:uid="{1D9AE46D-DC4B-4FFE-BABF-94B683E5ECFF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1672" xr:uid="{E63E9ACC-E767-47F1-8498-307B0DF0E5F6}"/>
    <cellStyle name="Normal 3 5 2 2 3" xfId="1671" xr:uid="{D6AA36A2-298F-4E83-AB9A-CDEFD075B486}"/>
    <cellStyle name="Normal 3 5 2 3" xfId="783" xr:uid="{9506690E-BFF2-4C62-8F25-63A279217D71}"/>
    <cellStyle name="Normal 3 5 2 3 2" xfId="1673" xr:uid="{7A23EEC8-79A2-4838-B352-C46CF899A6CC}"/>
    <cellStyle name="Normal 3 5 2 4" xfId="1670" xr:uid="{42CB8426-1B0C-4DAE-A221-333C92BCE387}"/>
    <cellStyle name="Normal 3 5 3" xfId="784" xr:uid="{DA816FA3-E839-4B6A-B2EC-ECB0B9779924}"/>
    <cellStyle name="Normal 3 5 3 2" xfId="785" xr:uid="{C5FE0C4E-1A6C-415B-93DB-94CCFF1156BA}"/>
    <cellStyle name="Normal 3 5 3 2 2" xfId="1675" xr:uid="{4A898472-AA15-407C-A44C-66DFB9B0AACA}"/>
    <cellStyle name="Normal 3 5 3 3" xfId="1674" xr:uid="{4EE5C0CB-8FE0-4B4C-AB33-1C4397F9CC17}"/>
    <cellStyle name="Normal 3 5 4" xfId="786" xr:uid="{6B9ACA1D-FB21-4FA6-8650-B15ED748739D}"/>
    <cellStyle name="Normal 3 5 4 2" xfId="1676" xr:uid="{3471001E-39A0-4532-8D36-D8FC3D00CF40}"/>
    <cellStyle name="Normal 3 5 5" xfId="1669" xr:uid="{19A648C9-60E5-4074-8E07-6155FC85F25B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1679" xr:uid="{14EFB7A3-EB79-4D41-8ADC-8F7DDF870CE7}"/>
    <cellStyle name="Normal 3 6 2 3" xfId="1678" xr:uid="{E39C55C8-5DF3-4EA4-A399-E266F666C4EA}"/>
    <cellStyle name="Normal 3 6 3" xfId="790" xr:uid="{F83CC2CB-798D-4A73-B173-294A9801445C}"/>
    <cellStyle name="Normal 3 6 3 2" xfId="1680" xr:uid="{7324A7CA-F21B-4D80-A4EA-FAB7FEA7D055}"/>
    <cellStyle name="Normal 3 6 4" xfId="1677" xr:uid="{E351E3CA-FCF3-4290-A4F4-9FD822B414CB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1683" xr:uid="{5A110F47-EE47-4ADB-9CE1-FDEF4CBB1300}"/>
    <cellStyle name="Normal 3 8 2 3" xfId="1682" xr:uid="{E61F5419-70B1-41C2-A5ED-453CADB62136}"/>
    <cellStyle name="Normal 3 8 3" xfId="795" xr:uid="{D42A0CB4-E4FC-48F2-B9BB-1E3BEC1D3835}"/>
    <cellStyle name="Normal 3 8 3 2" xfId="1684" xr:uid="{C86B2E87-A5E7-4DB0-9BE9-BA8021F50E37}"/>
    <cellStyle name="Normal 3 8 4" xfId="1681" xr:uid="{2C843566-2385-41DE-A502-99D89B001F66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1687" xr:uid="{25AD7C91-9D99-4052-915D-BC000257BBC2}"/>
    <cellStyle name="Normal 3 9 2 3" xfId="1686" xr:uid="{AD47ECFA-A6AD-4B32-BC6E-DBBDB2BA0E71}"/>
    <cellStyle name="Normal 3 9 3" xfId="799" xr:uid="{BAD45978-21FA-4362-B342-065B858DFB74}"/>
    <cellStyle name="Normal 3 9 3 2" xfId="1688" xr:uid="{0397F89C-7D12-4DA6-8077-84580FB05DEC}"/>
    <cellStyle name="Normal 3 9 4" xfId="1685" xr:uid="{FD4C7659-A4CE-4992-9DC5-5A3DA2878423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1691" xr:uid="{DDADCA26-C3A5-49F5-BFD8-1FA97C8E361E}"/>
    <cellStyle name="Normal 4 2 2 3" xfId="1690" xr:uid="{4BDB6C9D-9245-4BD1-B374-9456E4C236F9}"/>
    <cellStyle name="Normal 4 2 3" xfId="804" xr:uid="{44DA1297-8985-42EB-9508-12DB949A0957}"/>
    <cellStyle name="Normal 4 2 3 2" xfId="805" xr:uid="{8358CA1C-6788-482E-AA10-22104055CD20}"/>
    <cellStyle name="Normal 4 2 3 2 2" xfId="1693" xr:uid="{B3091B79-3507-4B4D-92A2-48CD257A12A6}"/>
    <cellStyle name="Normal 4 2 3 3" xfId="1692" xr:uid="{21BB2B9A-B4AF-4BBA-92CC-3CBAAFE5425F}"/>
    <cellStyle name="Normal 4 2 4" xfId="806" xr:uid="{A9FD5343-5700-4B48-B61A-BBBEDC2C4343}"/>
    <cellStyle name="Normal 4 2 4 2" xfId="1694" xr:uid="{6322486E-EE24-4893-8CE3-0A6D4F56809E}"/>
    <cellStyle name="Normal 4 2 5" xfId="1689" xr:uid="{84C0F4A8-4FCA-4D76-B2FC-84D2FA51A781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3 2" xfId="1696" xr:uid="{DE762FCA-FC5B-4F9C-AD90-548FC5BF1080}"/>
    <cellStyle name="Normal 6 2 4" xfId="1695" xr:uid="{8425E76A-ED46-467F-AF7D-92DD0F980FBC}"/>
    <cellStyle name="Normal 63" xfId="819" xr:uid="{DC6344B4-84D0-4197-9DC3-F76847E0800F}"/>
    <cellStyle name="Normal 63 2" xfId="820" xr:uid="{D748FED0-FF16-4804-A67B-5ED2A442E56F}"/>
    <cellStyle name="Normal 63 2 2" xfId="1698" xr:uid="{91DA0FD3-C570-4765-B508-BAB574A5A234}"/>
    <cellStyle name="Normal 63 3" xfId="1697" xr:uid="{F4B1BC73-904D-4DCF-A99E-6B514D701208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3 2 2" xfId="1700" xr:uid="{C0617A27-DC6C-427B-B0C7-D78AC4A1A75D}"/>
    <cellStyle name="Normal 7 3 3" xfId="1699" xr:uid="{B6BC3F40-CCB7-4CC4-B360-E6F5092C3BF6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1706" xr:uid="{01E559A4-C1AD-49B3-9963-5FF70A2C36D8}"/>
    <cellStyle name="Normal 8 2 2 2 2 3" xfId="1705" xr:uid="{E3986D74-5CAF-4AAE-8075-075E450EB079}"/>
    <cellStyle name="Normal 8 2 2 2 3" xfId="831" xr:uid="{CB3DD3A2-BC75-4340-AFF7-42110BE4E319}"/>
    <cellStyle name="Normal 8 2 2 2 3 2" xfId="1707" xr:uid="{576DFB30-8B8A-4D3C-BCDD-683F91F526F4}"/>
    <cellStyle name="Normal 8 2 2 2 4" xfId="1704" xr:uid="{90B83E73-0798-45A9-BC7B-2C8AAA2F0187}"/>
    <cellStyle name="Normal 8 2 2 3" xfId="832" xr:uid="{23F90A30-8ECF-4FED-800A-71D1D0A269DE}"/>
    <cellStyle name="Normal 8 2 2 3 2" xfId="833" xr:uid="{C54923C6-F265-4852-B75A-40660F5E93A0}"/>
    <cellStyle name="Normal 8 2 2 3 2 2" xfId="1709" xr:uid="{3F7AE7CF-32C5-4BC5-98DC-9D39E14BF9D6}"/>
    <cellStyle name="Normal 8 2 2 3 3" xfId="1708" xr:uid="{4F1E2C56-BBAA-4CCD-81A4-D6C48140F1BA}"/>
    <cellStyle name="Normal 8 2 2 4" xfId="834" xr:uid="{F7E2C98C-9921-479D-8283-F1FDB875CD5B}"/>
    <cellStyle name="Normal 8 2 2 4 2" xfId="1710" xr:uid="{6D767137-4B20-458E-9B0F-69BEA5C64BBF}"/>
    <cellStyle name="Normal 8 2 2 5" xfId="1703" xr:uid="{4225E4E9-DC2B-4F40-8EF5-F3A11B2D5001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1713" xr:uid="{BD3234BB-E8ED-42CB-87DF-175D80B8A5EC}"/>
    <cellStyle name="Normal 8 2 3 2 3" xfId="1712" xr:uid="{7D27CC5D-FA9B-4D5B-9696-A7C4C6D94920}"/>
    <cellStyle name="Normal 8 2 3 3" xfId="838" xr:uid="{9363D61C-780A-44D4-870F-92B7D0E9C53D}"/>
    <cellStyle name="Normal 8 2 3 3 2" xfId="1714" xr:uid="{96A1FD7B-591B-4D71-B2F2-476E56969F5A}"/>
    <cellStyle name="Normal 8 2 3 4" xfId="1711" xr:uid="{57F4B463-B2F0-4B68-9720-E12F427E6F46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1717" xr:uid="{69326719-1670-4F0A-A726-46A7537B3698}"/>
    <cellStyle name="Normal 8 2 4 2 3" xfId="1716" xr:uid="{645398FB-3C71-4E02-851C-D83F23854D39}"/>
    <cellStyle name="Normal 8 2 4 3" xfId="842" xr:uid="{3F49E3BD-F613-440C-875E-737FA83F0675}"/>
    <cellStyle name="Normal 8 2 4 3 2" xfId="1718" xr:uid="{46EE7BE8-205A-4BB5-9CE4-77FB0FCCA116}"/>
    <cellStyle name="Normal 8 2 4 4" xfId="1715" xr:uid="{4DC497E2-475C-4FDB-ADC4-9AAD58EC0A6F}"/>
    <cellStyle name="Normal 8 2 5" xfId="843" xr:uid="{FFF206D5-A1E3-45F4-B062-8496F179B1BC}"/>
    <cellStyle name="Normal 8 2 5 2" xfId="844" xr:uid="{78D050F1-6B95-4783-A052-70FC50A41B52}"/>
    <cellStyle name="Normal 8 2 5 2 2" xfId="1720" xr:uid="{08505CBF-4704-4382-8811-A79EE11E4240}"/>
    <cellStyle name="Normal 8 2 5 3" xfId="1719" xr:uid="{561DB573-B71B-4560-AAAE-F388E5A38DDD}"/>
    <cellStyle name="Normal 8 2 6" xfId="845" xr:uid="{F903C11D-1575-4B2D-802B-72606F4E0F7D}"/>
    <cellStyle name="Normal 8 2 6 2" xfId="1721" xr:uid="{8386B770-F3BD-4FA1-87E6-CD40BDDF3778}"/>
    <cellStyle name="Normal 8 2 7" xfId="1702" xr:uid="{DD941FCC-C3DA-4657-8E43-B05EB08A6329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1725" xr:uid="{0C5F0AD3-97A4-4324-9C02-53ADFEC91243}"/>
    <cellStyle name="Normal 8 3 2 2 3" xfId="1724" xr:uid="{10881BFF-AEEA-467A-B65D-AC6A1EC0B696}"/>
    <cellStyle name="Normal 8 3 2 3" xfId="850" xr:uid="{C7115FDB-39D1-4F94-B195-E95FBE37EBCA}"/>
    <cellStyle name="Normal 8 3 2 3 2" xfId="1726" xr:uid="{7E387E4F-9877-4469-8790-FC39535DA82E}"/>
    <cellStyle name="Normal 8 3 2 4" xfId="1723" xr:uid="{231E007D-50C5-43AF-B1F0-BA716C9DB462}"/>
    <cellStyle name="Normal 8 3 3" xfId="851" xr:uid="{4B689CBF-DFBE-43BA-AB88-ACE446EE3A05}"/>
    <cellStyle name="Normal 8 3 3 2" xfId="852" xr:uid="{A07B3ABC-57B7-45DB-A2FC-2A77ECD41FB0}"/>
    <cellStyle name="Normal 8 3 3 2 2" xfId="1728" xr:uid="{0D6ECEE1-54E9-476F-82A9-C20D0DB6C78B}"/>
    <cellStyle name="Normal 8 3 3 3" xfId="1727" xr:uid="{5AAA3EB2-725B-4BB0-AAC9-CB8C55200007}"/>
    <cellStyle name="Normal 8 3 4" xfId="853" xr:uid="{8B08E994-2A8A-43E3-A4C9-7630296892E1}"/>
    <cellStyle name="Normal 8 3 4 2" xfId="1729" xr:uid="{104493BD-B602-4609-937B-D32493EFF0CF}"/>
    <cellStyle name="Normal 8 3 5" xfId="1722" xr:uid="{3CB29A0F-344F-4661-B969-41CE714BA825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1732" xr:uid="{07144AF9-827F-4B6A-92B3-C1E168756CD8}"/>
    <cellStyle name="Normal 8 4 2 3" xfId="1731" xr:uid="{8FF859A7-D838-40E8-BA4B-81474F16273E}"/>
    <cellStyle name="Normal 8 4 3" xfId="857" xr:uid="{57AD1E69-A9BA-4EDB-B521-BDAE57DE54B0}"/>
    <cellStyle name="Normal 8 4 3 2" xfId="1733" xr:uid="{C247ADE2-CDFD-4C5A-AD74-2B0C05F2A47A}"/>
    <cellStyle name="Normal 8 4 4" xfId="1730" xr:uid="{C250C23D-5161-4C79-8114-15D383D4F9F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1736" xr:uid="{3ADB53DB-DF67-46A9-90B2-7DBFCFEC6E9D}"/>
    <cellStyle name="Normal 8 5 2 3" xfId="1735" xr:uid="{2FC5D0B7-3357-4688-B514-B280A62CE6F1}"/>
    <cellStyle name="Normal 8 5 3" xfId="861" xr:uid="{2E396517-4F41-4713-A06E-423C19FB8873}"/>
    <cellStyle name="Normal 8 5 3 2" xfId="1737" xr:uid="{E6BE762E-9F84-4AA8-AC25-36C49C67609C}"/>
    <cellStyle name="Normal 8 5 4" xfId="1734" xr:uid="{76763B9F-B14D-44F8-A6B5-EC7F3CA5FA8D}"/>
    <cellStyle name="Normal 8 6" xfId="862" xr:uid="{A4CD3C03-8DE4-40BF-B18B-C5C69CCE859D}"/>
    <cellStyle name="Normal 8 6 2" xfId="863" xr:uid="{781E36EE-7B2C-4964-89D2-245F25A06ED9}"/>
    <cellStyle name="Normal 8 6 2 2" xfId="1739" xr:uid="{0D800770-4A8F-4ECB-A9A6-5105938FD930}"/>
    <cellStyle name="Normal 8 6 3" xfId="1738" xr:uid="{7DCFEB1C-E3E5-462E-822F-8461AF0AA7A3}"/>
    <cellStyle name="Normal 8 7" xfId="864" xr:uid="{892A9AF6-9B53-4DE1-A2ED-90935B798186}"/>
    <cellStyle name="Normal 8 7 2" xfId="865" xr:uid="{3FFD61AE-20F4-4127-A7E1-774042389EF6}"/>
    <cellStyle name="Normal 8 7 2 2" xfId="1741" xr:uid="{2BDAB60E-28E4-4B15-9D22-5AEDC98C43BD}"/>
    <cellStyle name="Normal 8 7 3" xfId="1740" xr:uid="{1612A2EF-68BE-4D91-AB3D-5A654173556B}"/>
    <cellStyle name="Normal 8 8" xfId="866" xr:uid="{CB485510-2C3F-49BE-A4DC-7F4A4D0DDEA0}"/>
    <cellStyle name="Normal 8 8 2" xfId="1742" xr:uid="{5EA409B4-348C-493E-959D-C1545BB0C6A2}"/>
    <cellStyle name="Normal 8 9" xfId="1701" xr:uid="{3800B38C-0A9C-4AAA-9E08-566E21C06109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1748" xr:uid="{7615F052-09D5-498A-AB90-944CB10D24CB}"/>
    <cellStyle name="Note 2 2 2 2 2 3" xfId="1747" xr:uid="{9A7B28D7-F69A-4F7C-8EA8-5638C306AE7D}"/>
    <cellStyle name="Note 2 2 2 2 3" xfId="875" xr:uid="{919545E3-65EC-4F48-8AC3-1B93A788EE1D}"/>
    <cellStyle name="Note 2 2 2 2 3 2" xfId="1749" xr:uid="{EB7FF43E-3E6F-4709-A900-91699D916721}"/>
    <cellStyle name="Note 2 2 2 2 4" xfId="1746" xr:uid="{812E9C24-E712-4CAF-81DA-242DAA7DB8DC}"/>
    <cellStyle name="Note 2 2 2 3" xfId="876" xr:uid="{393DB9F7-CF3A-4563-9DB7-085D60A18C58}"/>
    <cellStyle name="Note 2 2 2 3 2" xfId="877" xr:uid="{D49FD25D-BCD0-4691-B748-25508EA6C9A7}"/>
    <cellStyle name="Note 2 2 2 3 2 2" xfId="1751" xr:uid="{22F53FBE-BBF6-40F0-AACF-0889AF1F9D5D}"/>
    <cellStyle name="Note 2 2 2 3 3" xfId="1750" xr:uid="{66ACFB2B-072E-4774-9BF7-331FC95438F1}"/>
    <cellStyle name="Note 2 2 2 4" xfId="878" xr:uid="{4AF9580B-514D-4988-BC26-8F12D352DFCA}"/>
    <cellStyle name="Note 2 2 2 4 2" xfId="1752" xr:uid="{3FB5FC9D-BBF5-4447-849D-35D5A145EF7E}"/>
    <cellStyle name="Note 2 2 2 5" xfId="1745" xr:uid="{F0429A58-444B-486A-8966-A6CEEDA49979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1755" xr:uid="{64F4031D-11E2-4D8D-9327-80922D136AA2}"/>
    <cellStyle name="Note 2 2 3 2 3" xfId="1754" xr:uid="{0BF6EF20-6B9E-411D-9763-954C07F6605E}"/>
    <cellStyle name="Note 2 2 3 3" xfId="882" xr:uid="{B552CFA6-43F3-44DA-86B4-0BD9F53306A3}"/>
    <cellStyle name="Note 2 2 3 3 2" xfId="1756" xr:uid="{51A639D3-E5E4-401C-A7A1-4351CB46B778}"/>
    <cellStyle name="Note 2 2 3 4" xfId="1753" xr:uid="{0712D2BE-D6B9-4B59-B0CD-F91D7F4160F5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1759" xr:uid="{B93813C3-8C5B-4307-BBDC-5285602DD1FC}"/>
    <cellStyle name="Note 2 2 4 2 3" xfId="1758" xr:uid="{E28259E8-9808-4E22-89B0-622F0AD56E8B}"/>
    <cellStyle name="Note 2 2 4 3" xfId="886" xr:uid="{4DCB835E-A155-47CE-AD77-1C9D9BF44A68}"/>
    <cellStyle name="Note 2 2 4 3 2" xfId="1760" xr:uid="{EC1E5C04-89C0-40BC-AD9F-85D40CAA0A20}"/>
    <cellStyle name="Note 2 2 4 4" xfId="1757" xr:uid="{257FD922-C80D-4A7F-8770-4F97CE6BC3D8}"/>
    <cellStyle name="Note 2 2 5" xfId="887" xr:uid="{3708209A-2C91-40B8-BEF7-D8FAB94AA906}"/>
    <cellStyle name="Note 2 2 5 2" xfId="888" xr:uid="{BE922DC7-077D-442A-8E83-9CA24250DFC4}"/>
    <cellStyle name="Note 2 2 5 2 2" xfId="1762" xr:uid="{3E056086-BFE1-416F-BE90-048648B07FCE}"/>
    <cellStyle name="Note 2 2 5 3" xfId="1761" xr:uid="{41E4A4E4-7449-4988-BA98-75F8FD8AB3E2}"/>
    <cellStyle name="Note 2 2 6" xfId="889" xr:uid="{5E9D2568-DC36-429A-93F2-71B84003C54E}"/>
    <cellStyle name="Note 2 2 6 2" xfId="1763" xr:uid="{15DEF730-A3A7-4D3A-A1C2-13CF7B79A0FF}"/>
    <cellStyle name="Note 2 2 7" xfId="1744" xr:uid="{599B9D16-24CA-42AE-9782-3A62969EDEF4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1767" xr:uid="{24D3823A-E3E6-406F-8613-A5536F899974}"/>
    <cellStyle name="Note 2 3 2 2 3" xfId="1766" xr:uid="{34C1D9F4-FDF1-411B-A90F-3C77984C9188}"/>
    <cellStyle name="Note 2 3 2 3" xfId="894" xr:uid="{3E7858AB-28D9-4710-88BA-4C156D02BE2F}"/>
    <cellStyle name="Note 2 3 2 3 2" xfId="1768" xr:uid="{DC6EBC1A-C8E3-44F8-A09C-D1FF52D49E96}"/>
    <cellStyle name="Note 2 3 2 4" xfId="1765" xr:uid="{228A96A3-0691-4447-A999-90400E3D6A82}"/>
    <cellStyle name="Note 2 3 3" xfId="895" xr:uid="{188DA8C6-DBB0-4018-B75F-4C22147059C0}"/>
    <cellStyle name="Note 2 3 3 2" xfId="896" xr:uid="{406BFC7B-2613-4A64-BBCA-1D487811A6BB}"/>
    <cellStyle name="Note 2 3 3 2 2" xfId="1770" xr:uid="{2BD3E6A2-53A4-4EE2-BC22-FA01F7C505C8}"/>
    <cellStyle name="Note 2 3 3 3" xfId="1769" xr:uid="{C1B3824D-1C7A-4C50-8938-86F5951C9FEB}"/>
    <cellStyle name="Note 2 3 4" xfId="897" xr:uid="{D8CFF3EF-3599-4591-8F44-00709719D6C0}"/>
    <cellStyle name="Note 2 3 4 2" xfId="1771" xr:uid="{193D6309-E3EE-4108-84AE-1704C9247C3B}"/>
    <cellStyle name="Note 2 3 5" xfId="1764" xr:uid="{83600D37-9958-4C46-827B-F743AED8FE8F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1774" xr:uid="{6088940A-260B-4AC0-BC33-EE07D0D6D425}"/>
    <cellStyle name="Note 2 4 2 3" xfId="1773" xr:uid="{BD654959-EAD9-43A9-A195-1CA928B32A9E}"/>
    <cellStyle name="Note 2 4 3" xfId="901" xr:uid="{BC663BF7-10D9-41A7-9F59-6332BB223500}"/>
    <cellStyle name="Note 2 4 3 2" xfId="1775" xr:uid="{AA460F52-D71E-4A5D-9495-A7A934A18B55}"/>
    <cellStyle name="Note 2 4 4" xfId="1772" xr:uid="{93DBBCB8-51F7-49E9-846D-6CEA71900B7A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1778" xr:uid="{0CB46C1C-E733-440C-816D-F146BDFEF402}"/>
    <cellStyle name="Note 2 5 2 3" xfId="1777" xr:uid="{C138ABCF-CA5D-49C0-B7A8-93FB108D0F63}"/>
    <cellStyle name="Note 2 5 3" xfId="905" xr:uid="{BAF45EBD-260E-4109-9353-BDEA482974D9}"/>
    <cellStyle name="Note 2 5 3 2" xfId="1779" xr:uid="{53DD73D0-26D5-494B-BB25-01130E5F3FDD}"/>
    <cellStyle name="Note 2 5 4" xfId="1776" xr:uid="{0678320B-6A5A-4EB4-B83A-5AF3E00D23CB}"/>
    <cellStyle name="Note 2 6" xfId="906" xr:uid="{5A3BCC3D-4628-4013-84F0-74EAC1C9A5EE}"/>
    <cellStyle name="Note 2 6 2" xfId="907" xr:uid="{840BA6C1-C1DC-4A40-9BA9-05E3EAAFEAA6}"/>
    <cellStyle name="Note 2 6 2 2" xfId="1781" xr:uid="{28AF85E8-CA41-4310-9BE7-32E96CE7A485}"/>
    <cellStyle name="Note 2 6 3" xfId="1780" xr:uid="{E6CC2C13-844F-4A1A-9C71-F13B90920881}"/>
    <cellStyle name="Note 2 7" xfId="908" xr:uid="{5AAFD2B6-AFCB-4802-A166-59449A6AD2B2}"/>
    <cellStyle name="Note 2 7 2" xfId="909" xr:uid="{A22397D3-C0D9-4B81-9AFA-4C6F0CCD4096}"/>
    <cellStyle name="Note 2 7 2 2" xfId="1783" xr:uid="{DC8DA883-A2CC-4F1B-982E-5F08A34D2C83}"/>
    <cellStyle name="Note 2 7 3" xfId="1782" xr:uid="{FE602A72-4E09-43E3-AD66-33C84EC1CA78}"/>
    <cellStyle name="Note 2 8" xfId="910" xr:uid="{C8CC048F-1638-4F30-81E9-7E910AFD9519}"/>
    <cellStyle name="Note 2 8 2" xfId="1784" xr:uid="{1CADDB00-7327-4827-91A2-175569BD964E}"/>
    <cellStyle name="Note 2 9" xfId="1743" xr:uid="{51C006B4-54AE-4E15-A502-3028C4230CD6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1789" xr:uid="{896C7D5F-65DF-413C-AA55-913A95814E74}"/>
    <cellStyle name="Note 3 2 2 2 3" xfId="1788" xr:uid="{DE145C5D-B6DA-4B17-801F-D3CC02CE2E80}"/>
    <cellStyle name="Note 3 2 2 3" xfId="916" xr:uid="{657EB32C-E21A-46E3-8589-D878828E318A}"/>
    <cellStyle name="Note 3 2 2 3 2" xfId="1790" xr:uid="{70E0509E-AB33-4578-997B-2FAC2105BE0E}"/>
    <cellStyle name="Note 3 2 2 4" xfId="1787" xr:uid="{915565B1-E20D-4E9F-8723-853F5088E2DA}"/>
    <cellStyle name="Note 3 2 3" xfId="917" xr:uid="{F5F9F53B-886E-42C1-A22B-900828C07451}"/>
    <cellStyle name="Note 3 2 3 2" xfId="918" xr:uid="{F3891725-F931-4269-B8E5-F7C457DFAE8B}"/>
    <cellStyle name="Note 3 2 3 2 2" xfId="1792" xr:uid="{32BB09DD-5D82-470D-9D93-381A9C904F87}"/>
    <cellStyle name="Note 3 2 3 3" xfId="1791" xr:uid="{DEF6EBFE-81AE-4338-95DC-534D44D7EB88}"/>
    <cellStyle name="Note 3 2 4" xfId="919" xr:uid="{0B705015-8B28-4020-A771-98DDBFBB7424}"/>
    <cellStyle name="Note 3 2 4 2" xfId="1793" xr:uid="{074EC209-96FC-4995-9178-982377E146C7}"/>
    <cellStyle name="Note 3 2 5" xfId="1786" xr:uid="{21DF01A5-1B2E-456F-8FEB-4D0ADBEAE34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1796" xr:uid="{6BA753C3-9218-49C5-8A09-CA31636CFCD2}"/>
    <cellStyle name="Note 3 3 2 3" xfId="1795" xr:uid="{160BBB7C-A3B5-439B-81A1-433E7F386352}"/>
    <cellStyle name="Note 3 3 3" xfId="923" xr:uid="{20953DB4-CDD7-4676-9543-A59631EC331F}"/>
    <cellStyle name="Note 3 3 3 2" xfId="1797" xr:uid="{24BEC111-EEFD-4258-B74D-32D2119095C4}"/>
    <cellStyle name="Note 3 3 4" xfId="1794" xr:uid="{2B786D84-9835-444A-8EB1-EF291BCB5193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1800" xr:uid="{362520C3-CF4A-4320-A806-3989D63FEDCC}"/>
    <cellStyle name="Note 3 4 2 3" xfId="1799" xr:uid="{9F71D768-ABE5-431E-BB16-0A29360456B9}"/>
    <cellStyle name="Note 3 4 3" xfId="927" xr:uid="{7F5DA593-287C-4F6B-9F14-7C5780EEBB4B}"/>
    <cellStyle name="Note 3 4 3 2" xfId="1801" xr:uid="{AC3F5ECD-5A40-460E-849B-42A5C163ABFA}"/>
    <cellStyle name="Note 3 4 4" xfId="1798" xr:uid="{049D466B-03DB-4FD5-9430-C00FCA3AD110}"/>
    <cellStyle name="Note 3 5" xfId="928" xr:uid="{00BCF5A9-1512-476F-A7F4-FAACF458D0C4}"/>
    <cellStyle name="Note 3 5 2" xfId="929" xr:uid="{E2AF3520-2402-4583-BEAB-14EFF913BD7B}"/>
    <cellStyle name="Note 3 5 2 2" xfId="1803" xr:uid="{89379F1C-4B8B-46E1-86AA-CF781D9A24F0}"/>
    <cellStyle name="Note 3 5 3" xfId="1802" xr:uid="{12CB0123-0C4B-4DEB-8256-A41C7BA17329}"/>
    <cellStyle name="Note 3 6" xfId="930" xr:uid="{21CA46A6-A373-4FB6-AE06-111344F58D6F}"/>
    <cellStyle name="Note 3 6 2" xfId="931" xr:uid="{BB19B245-0260-40E1-8EC9-F30856C31337}"/>
    <cellStyle name="Note 3 6 2 2" xfId="1805" xr:uid="{54D6ABBA-D212-42DF-9968-4CA9FE99C05D}"/>
    <cellStyle name="Note 3 6 3" xfId="1804" xr:uid="{184BB719-C1F6-45FA-97AC-BB4DB375F0EC}"/>
    <cellStyle name="Note 3 7" xfId="932" xr:uid="{6FEACBC8-512A-4C29-B654-7762CD2B125C}"/>
    <cellStyle name="Note 3 7 2" xfId="1806" xr:uid="{BF8ACCAB-5C8A-4B76-A011-C15218731C19}"/>
    <cellStyle name="Note 3 8" xfId="1785" xr:uid="{6B43D82F-FA48-4E50-9C4B-1052BDD58D28}"/>
    <cellStyle name="Note 4" xfId="933" xr:uid="{EB39D399-7DD2-4B1C-A397-4F5C1E8CE8F4}"/>
    <cellStyle name="Note 4 2" xfId="934" xr:uid="{02BAF64F-E777-4E2B-BF6D-CC329474574E}"/>
    <cellStyle name="Note 4 2 2" xfId="1808" xr:uid="{987CDFC5-99FD-4412-A5CC-1FD1F5BC5196}"/>
    <cellStyle name="Note 4 3" xfId="1807" xr:uid="{CAF69D5D-4BF1-4BC6-B400-08FC095AB993}"/>
    <cellStyle name="Note 5" xfId="935" xr:uid="{20342958-256E-4A76-AF82-353E05AE5C19}"/>
    <cellStyle name="Note 5 2" xfId="936" xr:uid="{1B5E12B7-0197-4F51-88F6-7EA0407B301C}"/>
    <cellStyle name="Note 5 2 2" xfId="1810" xr:uid="{A5034E37-CD62-4601-B246-370BE6F71294}"/>
    <cellStyle name="Note 5 3" xfId="1809" xr:uid="{AB444027-D705-40DE-9009-960EB2793A1C}"/>
    <cellStyle name="Note 6" xfId="937" xr:uid="{4673180E-64D3-4336-AC12-9901AD7846A4}"/>
    <cellStyle name="Note 6 2" xfId="938" xr:uid="{2EB07D2D-C5E8-4DDD-920A-B459797704DE}"/>
    <cellStyle name="Note 6 2 2" xfId="1812" xr:uid="{B61C41DE-70FC-43C9-88B1-9413B1069D79}"/>
    <cellStyle name="Note 6 3" xfId="1811" xr:uid="{1B9B2F5F-B99C-44CA-8B11-743805419D30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2 2 2" xfId="1815" xr:uid="{44B0574D-BD3A-4B0E-B5EB-22B54D85F854}"/>
    <cellStyle name="Percent 2 4 2 3" xfId="1814" xr:uid="{CA799BA1-0761-4343-906E-DDE097FDCACB}"/>
    <cellStyle name="Percent 2 4 3" xfId="950" xr:uid="{950DD7C7-05E0-4B25-AF5F-4CBD06AD0B10}"/>
    <cellStyle name="Percent 2 4 3 2" xfId="951" xr:uid="{863CD9E8-D5DC-4042-BBA7-D35A7A28B04C}"/>
    <cellStyle name="Percent 2 4 3 2 2" xfId="1817" xr:uid="{BECC60B9-DE02-4888-BD00-E45BE4D60B12}"/>
    <cellStyle name="Percent 2 4 3 3" xfId="1816" xr:uid="{75D6319D-F86E-44C2-A421-FC2A9950A742}"/>
    <cellStyle name="Percent 2 4 4" xfId="952" xr:uid="{DC135974-3A84-432D-9877-1CBD66F91335}"/>
    <cellStyle name="Percent 2 4 4 2" xfId="953" xr:uid="{B32F05F6-4C7A-436A-A09B-66F1B00B7211}"/>
    <cellStyle name="Percent 2 4 4 2 2" xfId="1819" xr:uid="{340753C2-B48D-4349-A192-32F465127A69}"/>
    <cellStyle name="Percent 2 4 4 3" xfId="1818" xr:uid="{0E25696B-7917-4B59-9D8F-21B5CA3EE9AA}"/>
    <cellStyle name="Percent 2 4 5" xfId="954" xr:uid="{91DC1B1A-4B8F-4A77-9BF6-EA57A5BFA0F7}"/>
    <cellStyle name="Percent 2 4 6" xfId="955" xr:uid="{67296846-ECD4-4409-9A46-3EAD174C0626}"/>
    <cellStyle name="Percent 2 4 6 2" xfId="1820" xr:uid="{7A979385-ADA5-4623-856F-8450019925F8}"/>
    <cellStyle name="Percent 2 4 7" xfId="1813" xr:uid="{8705B8C8-0CAE-429D-8CF3-B412383AE23A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2 2" xfId="1821" xr:uid="{22CA453B-BEA8-4DB1-A54C-F92099049905}"/>
    <cellStyle name="Percent 3 3" xfId="959" xr:uid="{90093F9A-D24E-4332-87FC-D4046F5E1EF0}"/>
    <cellStyle name="Percent 3 3 2" xfId="1822" xr:uid="{704FA5A6-C347-4F12-9DE6-79393AF15A5F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4 3 2 2" xfId="1824" xr:uid="{7C75604B-923D-45FC-A56A-923150C5B4F9}"/>
    <cellStyle name="Percent 4 3 3" xfId="1823" xr:uid="{A419BA01-2737-43CB-BEA3-D2E409C995A3}"/>
    <cellStyle name="Percent 5" xfId="965" xr:uid="{7ED7C7E7-8A92-44E1-8CE0-0033006E1F76}"/>
    <cellStyle name="Percent 5 2" xfId="966" xr:uid="{CDBAA219-2188-4EA7-ADA5-09524C31F999}"/>
    <cellStyle name="Percent 5 2 2" xfId="1826" xr:uid="{629AF6E7-372C-405E-A58F-ACF024BAB633}"/>
    <cellStyle name="Percent 5 3" xfId="1825" xr:uid="{118593B1-9AF0-4DAB-93C7-FAF27313EACB}"/>
    <cellStyle name="Percent 6" xfId="967" xr:uid="{51AF64A6-3B5E-482D-9024-56ABD3F1E527}"/>
    <cellStyle name="Percent 6 2" xfId="968" xr:uid="{EFEB8D2A-E7B1-4C09-A5EE-3AE13BF24F1F}"/>
    <cellStyle name="Percent 6 2 2" xfId="1828" xr:uid="{AA7BE3F4-98DC-46BD-8BF4-ACEE6D1984B9}"/>
    <cellStyle name="Percent 6 3" xfId="1827" xr:uid="{0A00259F-6478-48AF-A7AD-FA861D1E93B6}"/>
    <cellStyle name="Percent 7" xfId="969" xr:uid="{A270EF30-1A8E-489C-B580-F3C3ABB0BD64}"/>
    <cellStyle name="Percent 7 2" xfId="970" xr:uid="{61CE22EB-C95D-4B2D-88C0-66908D5D4EF0}"/>
    <cellStyle name="Percent 7 2 2" xfId="1830" xr:uid="{046A4038-196E-470E-9640-EE0B551237AC}"/>
    <cellStyle name="Percent 7 3" xfId="1829" xr:uid="{DB2906E2-995F-46D5-AD75-B472CA65CED8}"/>
    <cellStyle name="Percent 8" xfId="971" xr:uid="{9A4C93E8-EE73-4B11-8BBB-44F25E0AA472}"/>
    <cellStyle name="Percent 8 2" xfId="972" xr:uid="{9309D44B-75A2-434D-8BA7-D2DBD2BF5D46}"/>
    <cellStyle name="Percent 8 2 2" xfId="1832" xr:uid="{F6ABE933-6C8C-44E0-AB28-16FEAFAB3CAC}"/>
    <cellStyle name="Percent 8 3" xfId="1831" xr:uid="{3B30A283-04F6-4131-A868-6AD2B6F6CFEE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B06AE82C-17E8-473F-877E-53DF19252BEA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5-06-25T19:37:56.85" personId="{B06AE82C-17E8-473F-877E-53DF19252BEA}" id="{43245E45-4174-4765-9E66-A7F0A09E3ECF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110217.21</v>
      </c>
      <c r="AC47" s="273">
        <v>0</v>
      </c>
      <c r="AD47" s="273">
        <v>0</v>
      </c>
      <c r="AE47" s="273">
        <v>0</v>
      </c>
      <c r="AF47" s="273">
        <v>2986629.47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14.49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-38.79</v>
      </c>
      <c r="CD47" s="16"/>
      <c r="CE47" s="25">
        <f>SUM(C47:CC47)</f>
        <v>3096822.3800000004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23603.18</v>
      </c>
      <c r="AC51" s="273">
        <v>0</v>
      </c>
      <c r="AD51" s="273">
        <v>0</v>
      </c>
      <c r="AE51" s="273">
        <v>0</v>
      </c>
      <c r="AF51" s="273">
        <v>420262.30000000005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443865.48000000004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24646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>
        <v>0</v>
      </c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/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0</v>
      </c>
      <c r="Q60" s="274">
        <v>0</v>
      </c>
      <c r="R60" s="274">
        <v>0</v>
      </c>
      <c r="S60" s="278"/>
      <c r="T60" s="278"/>
      <c r="U60" s="279"/>
      <c r="V60" s="274"/>
      <c r="W60" s="274"/>
      <c r="X60" s="274"/>
      <c r="Y60" s="274"/>
      <c r="Z60" s="274"/>
      <c r="AA60" s="274"/>
      <c r="AB60" s="278">
        <v>6</v>
      </c>
      <c r="AC60" s="274"/>
      <c r="AD60" s="274"/>
      <c r="AE60" s="274"/>
      <c r="AF60" s="274">
        <v>110</v>
      </c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>
        <v>0</v>
      </c>
      <c r="AX60" s="278"/>
      <c r="AY60" s="274"/>
      <c r="AZ60" s="274"/>
      <c r="BA60" s="278"/>
      <c r="BB60" s="278"/>
      <c r="BC60" s="278"/>
      <c r="BD60" s="278"/>
      <c r="BE60" s="274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>
        <v>0</v>
      </c>
      <c r="CD60" s="209" t="s">
        <v>247</v>
      </c>
      <c r="CE60" s="227">
        <f t="shared" ref="CE60:CE68" si="6">SUM(C60:CD60)</f>
        <v>116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0</v>
      </c>
      <c r="Q61" s="275">
        <v>0</v>
      </c>
      <c r="R61" s="275">
        <v>0</v>
      </c>
      <c r="S61" s="280"/>
      <c r="T61" s="280"/>
      <c r="U61" s="276"/>
      <c r="V61" s="275"/>
      <c r="W61" s="275"/>
      <c r="X61" s="275"/>
      <c r="Y61" s="275"/>
      <c r="Z61" s="275"/>
      <c r="AA61" s="275"/>
      <c r="AB61" s="281">
        <v>582356.51</v>
      </c>
      <c r="AC61" s="275"/>
      <c r="AD61" s="275"/>
      <c r="AE61" s="275"/>
      <c r="AF61" s="275">
        <v>13274132.07</v>
      </c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>
        <v>196.02</v>
      </c>
      <c r="AX61" s="280"/>
      <c r="AY61" s="275"/>
      <c r="AZ61" s="275"/>
      <c r="BA61" s="280"/>
      <c r="BB61" s="280"/>
      <c r="BC61" s="280"/>
      <c r="BD61" s="280"/>
      <c r="BE61" s="275"/>
      <c r="BF61" s="280"/>
      <c r="BG61" s="280"/>
      <c r="BH61" s="280"/>
      <c r="BI61" s="280"/>
      <c r="BJ61" s="280"/>
      <c r="BK61" s="280"/>
      <c r="BL61" s="280"/>
      <c r="BM61" s="280"/>
      <c r="BN61" s="280"/>
      <c r="BO61" s="280"/>
      <c r="BP61" s="280"/>
      <c r="BQ61" s="280"/>
      <c r="BR61" s="280"/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>
        <v>-512.46</v>
      </c>
      <c r="CD61" s="24" t="s">
        <v>247</v>
      </c>
      <c r="CE61" s="25">
        <f t="shared" si="6"/>
        <v>13856172.139999999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110217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2986629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14</v>
      </c>
      <c r="AX62" s="25">
        <f t="shared" si="8"/>
        <v>0</v>
      </c>
      <c r="AY62" s="25">
        <f t="shared" si="8"/>
        <v>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-39</v>
      </c>
      <c r="CD62" s="24" t="s">
        <v>247</v>
      </c>
      <c r="CE62" s="25">
        <f t="shared" si="6"/>
        <v>3096821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1750018.11</v>
      </c>
      <c r="AG63" s="275">
        <v>0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f t="shared" si="6"/>
        <v>1750018.11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0</v>
      </c>
      <c r="Q64" s="275">
        <v>0</v>
      </c>
      <c r="R64" s="275">
        <v>0</v>
      </c>
      <c r="S64" s="280">
        <v>0</v>
      </c>
      <c r="T64" s="280">
        <v>0</v>
      </c>
      <c r="U64" s="276">
        <v>0</v>
      </c>
      <c r="V64" s="275">
        <v>0</v>
      </c>
      <c r="W64" s="275">
        <v>0</v>
      </c>
      <c r="X64" s="275">
        <v>0</v>
      </c>
      <c r="Y64" s="275">
        <v>0</v>
      </c>
      <c r="Z64" s="275">
        <v>0</v>
      </c>
      <c r="AA64" s="275">
        <v>0</v>
      </c>
      <c r="AB64" s="281">
        <v>259521.55</v>
      </c>
      <c r="AC64" s="275">
        <v>0</v>
      </c>
      <c r="AD64" s="275">
        <v>0</v>
      </c>
      <c r="AE64" s="275">
        <v>0</v>
      </c>
      <c r="AF64" s="275">
        <v>924167.81</v>
      </c>
      <c r="AG64" s="275">
        <v>0</v>
      </c>
      <c r="AH64" s="275">
        <v>0</v>
      </c>
      <c r="AI64" s="275">
        <v>0</v>
      </c>
      <c r="AJ64" s="275">
        <v>0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0</v>
      </c>
      <c r="AZ64" s="275">
        <v>0</v>
      </c>
      <c r="BA64" s="280">
        <v>0</v>
      </c>
      <c r="BB64" s="280">
        <v>0</v>
      </c>
      <c r="BC64" s="280">
        <v>0</v>
      </c>
      <c r="BD64" s="280">
        <v>0</v>
      </c>
      <c r="BE64" s="275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f t="shared" si="6"/>
        <v>1183689.3600000001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0</v>
      </c>
      <c r="Q66" s="275">
        <v>0</v>
      </c>
      <c r="R66" s="275">
        <v>0</v>
      </c>
      <c r="S66" s="280">
        <v>0</v>
      </c>
      <c r="T66" s="280">
        <v>0</v>
      </c>
      <c r="U66" s="276">
        <v>0</v>
      </c>
      <c r="V66" s="275">
        <v>0</v>
      </c>
      <c r="W66" s="275">
        <v>0</v>
      </c>
      <c r="X66" s="275">
        <v>0</v>
      </c>
      <c r="Y66" s="275">
        <v>0</v>
      </c>
      <c r="Z66" s="275">
        <v>0</v>
      </c>
      <c r="AA66" s="275">
        <v>0</v>
      </c>
      <c r="AB66" s="281">
        <v>51209.52</v>
      </c>
      <c r="AC66" s="275">
        <v>0</v>
      </c>
      <c r="AD66" s="275">
        <v>0</v>
      </c>
      <c r="AE66" s="275">
        <v>0</v>
      </c>
      <c r="AF66" s="275">
        <v>2766561.68</v>
      </c>
      <c r="AG66" s="275">
        <v>0</v>
      </c>
      <c r="AH66" s="275">
        <v>0</v>
      </c>
      <c r="AI66" s="275">
        <v>0</v>
      </c>
      <c r="AJ66" s="275">
        <v>0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0</v>
      </c>
      <c r="AZ66" s="275">
        <v>0</v>
      </c>
      <c r="BA66" s="280">
        <v>0</v>
      </c>
      <c r="BB66" s="280">
        <v>0</v>
      </c>
      <c r="BC66" s="280">
        <v>0</v>
      </c>
      <c r="BD66" s="280">
        <v>0</v>
      </c>
      <c r="BE66" s="275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f t="shared" si="6"/>
        <v>2817771.2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23603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420262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443865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0</v>
      </c>
      <c r="AC68" s="275">
        <v>0</v>
      </c>
      <c r="AD68" s="275">
        <v>0</v>
      </c>
      <c r="AE68" s="275">
        <v>0</v>
      </c>
      <c r="AF68" s="275">
        <v>5365.1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5365.1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18877.060000000001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6903294.129999999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6922171.1899999995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2568173.96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2568173.96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650.87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650.87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319649.04000000004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6"/>
        <v>319649.04000000004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135513.63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135513.63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8836.17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8836.17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245331.17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245331.17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28.53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28.53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508.42</v>
      </c>
      <c r="AC80" s="282">
        <v>0</v>
      </c>
      <c r="AD80" s="282">
        <v>0</v>
      </c>
      <c r="AE80" s="282">
        <v>0</v>
      </c>
      <c r="AF80" s="282">
        <v>18617.370000000003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19125.79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87593.43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87593.43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141811.97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141811.97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0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0</v>
      </c>
      <c r="Q83" s="275">
        <v>0</v>
      </c>
      <c r="R83" s="276">
        <v>0</v>
      </c>
      <c r="S83" s="275">
        <v>0</v>
      </c>
      <c r="T83" s="273">
        <v>0</v>
      </c>
      <c r="U83" s="275">
        <v>0</v>
      </c>
      <c r="V83" s="275">
        <v>0</v>
      </c>
      <c r="W83" s="273">
        <v>0</v>
      </c>
      <c r="X83" s="275">
        <v>0</v>
      </c>
      <c r="Y83" s="275">
        <v>0</v>
      </c>
      <c r="Z83" s="275">
        <v>0</v>
      </c>
      <c r="AA83" s="275">
        <v>0</v>
      </c>
      <c r="AB83" s="275">
        <v>18368.640000000003</v>
      </c>
      <c r="AC83" s="275">
        <v>0</v>
      </c>
      <c r="AD83" s="275">
        <v>0</v>
      </c>
      <c r="AE83" s="275">
        <v>0</v>
      </c>
      <c r="AF83" s="275">
        <v>3377087.9899999993</v>
      </c>
      <c r="AG83" s="275">
        <v>0</v>
      </c>
      <c r="AH83" s="275">
        <v>0</v>
      </c>
      <c r="AI83" s="275">
        <v>0</v>
      </c>
      <c r="AJ83" s="275">
        <v>0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0</v>
      </c>
      <c r="AZ83" s="275">
        <v>0</v>
      </c>
      <c r="BA83" s="275">
        <v>0</v>
      </c>
      <c r="BB83" s="275">
        <v>0</v>
      </c>
      <c r="BC83" s="275">
        <v>0</v>
      </c>
      <c r="BD83" s="275">
        <v>0</v>
      </c>
      <c r="BE83" s="275">
        <v>0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0</v>
      </c>
      <c r="BM83" s="275">
        <v>0</v>
      </c>
      <c r="BN83" s="275">
        <v>0</v>
      </c>
      <c r="BO83" s="275">
        <v>0</v>
      </c>
      <c r="BP83" s="275">
        <v>0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0</v>
      </c>
      <c r="CA83" s="275">
        <v>0</v>
      </c>
      <c r="CB83" s="275">
        <v>0</v>
      </c>
      <c r="CC83" s="275">
        <v>0</v>
      </c>
      <c r="CD83" s="282">
        <v>0</v>
      </c>
      <c r="CE83" s="25">
        <f t="shared" si="16"/>
        <v>3395456.6299999994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487897.5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/>
      <c r="CE84" s="25">
        <f t="shared" si="16"/>
        <v>487897.5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0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0</v>
      </c>
      <c r="Z85" s="25">
        <f t="shared" si="17"/>
        <v>0</v>
      </c>
      <c r="AA85" s="25">
        <f t="shared" si="17"/>
        <v>0</v>
      </c>
      <c r="AB85" s="25">
        <f t="shared" si="17"/>
        <v>1045784.6400000001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28542532.399999999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210.02</v>
      </c>
      <c r="AX85" s="25">
        <f t="shared" si="18"/>
        <v>0</v>
      </c>
      <c r="AY85" s="25">
        <f t="shared" si="18"/>
        <v>0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0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-551.46</v>
      </c>
      <c r="CD85" s="25">
        <f t="shared" si="19"/>
        <v>0</v>
      </c>
      <c r="CE85" s="25">
        <f t="shared" si="16"/>
        <v>29587975.599999998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2321281.5699999998</v>
      </c>
      <c r="AC87" s="273">
        <v>0</v>
      </c>
      <c r="AD87" s="273">
        <v>0</v>
      </c>
      <c r="AE87" s="273">
        <v>0</v>
      </c>
      <c r="AF87" s="273">
        <v>99145077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101466358.56999999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0</v>
      </c>
      <c r="V88" s="273">
        <v>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0</v>
      </c>
      <c r="AF88" s="273">
        <v>4361704</v>
      </c>
      <c r="AG88" s="273">
        <v>0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4361704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2321281.5699999998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103506781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105828062.56999999</v>
      </c>
    </row>
    <row r="90" spans="1:84" x14ac:dyDescent="0.25">
      <c r="A90" s="31" t="s">
        <v>289</v>
      </c>
      <c r="B90" s="25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0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0</v>
      </c>
      <c r="Q94" s="274">
        <v>0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25</v>
      </c>
      <c r="AG94" s="274">
        <v>0</v>
      </c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1367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1368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1369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581</v>
      </c>
      <c r="D127" s="295">
        <v>24646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70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70</v>
      </c>
    </row>
    <row r="144" spans="1:5" x14ac:dyDescent="0.25">
      <c r="A144" s="16" t="s">
        <v>348</v>
      </c>
      <c r="B144" s="35" t="s">
        <v>299</v>
      </c>
      <c r="C144" s="294">
        <v>70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81.110773899848255</v>
      </c>
      <c r="C154" s="295">
        <v>354.41881638846735</v>
      </c>
      <c r="D154" s="295">
        <v>145.47040971168437</v>
      </c>
      <c r="E154" s="25">
        <f>SUM(B154:D154)</f>
        <v>581</v>
      </c>
    </row>
    <row r="155" spans="1:6" x14ac:dyDescent="0.25">
      <c r="A155" s="16" t="s">
        <v>241</v>
      </c>
      <c r="B155" s="295">
        <v>5882.9309890471877</v>
      </c>
      <c r="C155" s="295">
        <v>13926.420900930578</v>
      </c>
      <c r="D155" s="295">
        <v>4836.6481100222354</v>
      </c>
      <c r="E155" s="25">
        <f>SUM(B155:D155)</f>
        <v>24646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25654953.866289008</v>
      </c>
      <c r="C157" s="295">
        <v>58364178.439784646</v>
      </c>
      <c r="D157" s="295">
        <v>21808930.263926331</v>
      </c>
      <c r="E157" s="25">
        <f>SUM(B157:D157)</f>
        <v>105828062.56999998</v>
      </c>
      <c r="F157" s="14"/>
    </row>
    <row r="158" spans="1:6" x14ac:dyDescent="0.25">
      <c r="A158" s="16" t="s">
        <v>287</v>
      </c>
      <c r="B158" s="295"/>
      <c r="C158" s="295"/>
      <c r="D158" s="295"/>
      <c r="E158" s="25">
        <f>SUM(B158:D158)</f>
        <v>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955438.32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1305586.18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-22.45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218809.33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612171.12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4839.88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3096822.38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5365.1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5365.1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319649.03999999998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319649.03999999998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65960.600000000006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87593.43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153554.03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14523752.57</v>
      </c>
      <c r="C211" s="292">
        <v>0</v>
      </c>
      <c r="D211" s="295">
        <v>39936.870000000003</v>
      </c>
      <c r="E211" s="25">
        <f t="shared" ref="E211:E219" si="22">SUM(B211:C211)-D211</f>
        <v>14483815.700000001</v>
      </c>
    </row>
    <row r="212" spans="1:5" x14ac:dyDescent="0.25">
      <c r="A212" s="16" t="s">
        <v>390</v>
      </c>
      <c r="B212" s="292">
        <v>564893.18999999994</v>
      </c>
      <c r="C212" s="292">
        <v>275459.61</v>
      </c>
      <c r="D212" s="295">
        <v>0</v>
      </c>
      <c r="E212" s="25">
        <f t="shared" si="22"/>
        <v>840352.79999999993</v>
      </c>
    </row>
    <row r="213" spans="1:5" x14ac:dyDescent="0.25">
      <c r="A213" s="16" t="s">
        <v>391</v>
      </c>
      <c r="B213" s="292">
        <v>43399718.390000001</v>
      </c>
      <c r="C213" s="292">
        <v>310819.92</v>
      </c>
      <c r="D213" s="295">
        <v>100547.21</v>
      </c>
      <c r="E213" s="25">
        <f t="shared" si="22"/>
        <v>43609991.100000001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870208.39</v>
      </c>
      <c r="C215" s="292">
        <v>155798.28999999998</v>
      </c>
      <c r="D215" s="295">
        <v>136619.41</v>
      </c>
      <c r="E215" s="25">
        <f t="shared" si="22"/>
        <v>889387.2699999999</v>
      </c>
    </row>
    <row r="216" spans="1:5" x14ac:dyDescent="0.25">
      <c r="A216" s="16" t="s">
        <v>395</v>
      </c>
      <c r="B216" s="292">
        <v>7326436.7599999998</v>
      </c>
      <c r="C216" s="292">
        <v>40964.080000000002</v>
      </c>
      <c r="D216" s="295">
        <v>0</v>
      </c>
      <c r="E216" s="25">
        <f t="shared" si="22"/>
        <v>7367400.8399999999</v>
      </c>
    </row>
    <row r="217" spans="1:5" x14ac:dyDescent="0.25">
      <c r="A217" s="16" t="s">
        <v>396</v>
      </c>
      <c r="B217" s="292">
        <v>0</v>
      </c>
      <c r="C217" s="292">
        <v>0</v>
      </c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398</v>
      </c>
      <c r="B219" s="292">
        <v>0</v>
      </c>
      <c r="C219" s="292">
        <v>692485.46000000008</v>
      </c>
      <c r="D219" s="295">
        <v>681460.46000000008</v>
      </c>
      <c r="E219" s="25">
        <f t="shared" si="22"/>
        <v>11025</v>
      </c>
    </row>
    <row r="220" spans="1:5" x14ac:dyDescent="0.25">
      <c r="A220" s="16" t="s">
        <v>229</v>
      </c>
      <c r="B220" s="25">
        <f>SUM(B211:B219)</f>
        <v>66685009.299999997</v>
      </c>
      <c r="C220" s="225">
        <f>SUM(C211:C219)</f>
        <v>1475527.36</v>
      </c>
      <c r="D220" s="25">
        <f>SUM(D211:D219)</f>
        <v>958563.95000000007</v>
      </c>
      <c r="E220" s="25">
        <f>SUM(E211:E219)</f>
        <v>67201972.710000008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287539.39</v>
      </c>
      <c r="C225" s="292">
        <v>47074.98</v>
      </c>
      <c r="D225" s="295">
        <v>0</v>
      </c>
      <c r="E225" s="25">
        <f t="shared" ref="E225:E232" si="23">SUM(B225:C225)-D225</f>
        <v>334614.37</v>
      </c>
    </row>
    <row r="226" spans="1:6" x14ac:dyDescent="0.25">
      <c r="A226" s="16" t="s">
        <v>391</v>
      </c>
      <c r="B226" s="292">
        <v>10705393.02</v>
      </c>
      <c r="C226" s="292">
        <v>1287015.3700000001</v>
      </c>
      <c r="D226" s="295">
        <v>89377.9</v>
      </c>
      <c r="E226" s="25">
        <f t="shared" si="23"/>
        <v>11903030.49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91066.29</v>
      </c>
      <c r="C228" s="292">
        <v>189738.77</v>
      </c>
      <c r="D228" s="295">
        <v>0</v>
      </c>
      <c r="E228" s="25">
        <f t="shared" si="23"/>
        <v>280805.06</v>
      </c>
    </row>
    <row r="229" spans="1:6" x14ac:dyDescent="0.25">
      <c r="A229" s="16" t="s">
        <v>395</v>
      </c>
      <c r="B229" s="292">
        <v>5673816.3099999996</v>
      </c>
      <c r="C229" s="292">
        <v>247229.56</v>
      </c>
      <c r="D229" s="295">
        <v>0.01</v>
      </c>
      <c r="E229" s="25">
        <f t="shared" si="23"/>
        <v>5921045.8599999994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398</v>
      </c>
      <c r="B232" s="292">
        <v>0</v>
      </c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16757815.009999998</v>
      </c>
      <c r="C233" s="225">
        <f>SUM(C224:C232)</f>
        <v>1771058.6800000002</v>
      </c>
      <c r="D233" s="25">
        <f>SUM(D224:D232)</f>
        <v>89377.909999999989</v>
      </c>
      <c r="E233" s="25">
        <f>SUM(E224:E232)</f>
        <v>18439495.780000001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48762476.930000007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1" t="s">
        <v>401</v>
      </c>
      <c r="C236" s="341"/>
      <c r="D236" s="30"/>
      <c r="E236" s="30"/>
    </row>
    <row r="237" spans="1:6" x14ac:dyDescent="0.25">
      <c r="A237" s="43" t="s">
        <v>401</v>
      </c>
      <c r="B237" s="30"/>
      <c r="C237" s="292">
        <v>9913.7999999999993</v>
      </c>
      <c r="D237" s="32">
        <f>C237</f>
        <v>9913.7999999999993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15728110.119286679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40469418.120920703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18190500.519792624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74388028.760000005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-5355.84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-5355.84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74392586.719999999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40036615.590000004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30733110.170000002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22586241.800000001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1040879.9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77870.460000000006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162911.69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49465146.010000005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14483815.700000001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840352.79999999993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43609991.100000001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889387.2699999999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7367400.8399999999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11025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67201972.710000008</v>
      </c>
      <c r="E291" s="16"/>
    </row>
    <row r="292" spans="1:5" x14ac:dyDescent="0.25">
      <c r="A292" s="16" t="s">
        <v>440</v>
      </c>
      <c r="B292" s="35" t="s">
        <v>299</v>
      </c>
      <c r="C292" s="292">
        <v>18439495.780000001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48762476.930000007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5403891.0899999999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5403891.0899999999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1411921.96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1411921.96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105043435.99000001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105043435.99000001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2809278.56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6131292.3399999999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1677441.25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45325.5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10663337.65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47046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47046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30498076.960000001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33520.28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16499639.300000001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47031236.540000007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45325.5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46985911.040000007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47347141.299999997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105043435.99000001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105043435.99000001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101466358.56999999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4361704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105828062.56999999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9913.7999999999993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74388028.760000005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-5355.84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74392586.719999999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31435475.849999994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487897.5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487897.5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487897.5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31923373.349999994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13856172.139999999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3096822.3800000004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1750018.11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1183689.3600000001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2817771.2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443865.48000000004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5365.1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2568173.96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650.87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319649.04000000004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135513.63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8836.17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245331.17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28.53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19125.79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87593.43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141811.97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3395456.6299999994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6922171.1899999995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30075874.960000001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1847498.3899999931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535</v>
      </c>
      <c r="B421" s="16"/>
      <c r="C421" s="22"/>
      <c r="D421" s="25">
        <f>D417+D420</f>
        <v>1847498.3899999931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1847498.3899999931</v>
      </c>
      <c r="E424" s="16"/>
    </row>
    <row r="426" spans="1:13" ht="29.1" customHeight="1" x14ac:dyDescent="0.25">
      <c r="A426" s="342" t="s">
        <v>539</v>
      </c>
      <c r="B426" s="342"/>
      <c r="C426" s="342"/>
      <c r="D426" s="342"/>
      <c r="E426" s="342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0</v>
      </c>
      <c r="E612" s="219" t="e">
        <f>SUM(C624:D647)+SUM(C668:D713)</f>
        <v>#DIV/0!</v>
      </c>
      <c r="F612" s="219">
        <f>CE64-(AX64+BD64+BE64+BG64+BJ64+BN64+BP64+BQ64+CB64+CC64+CD64)</f>
        <v>1183689.3600000001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116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105828062.56999999</v>
      </c>
      <c r="L612" s="223">
        <f>CE94-(AW94+AX94+AY94+AZ94+BA94+BB94+BC94+BD94+BE94+BF94+BG94+BH94+BI94+BJ94+BK94+BL94+BM94+BN94+BO94+BP94+BQ94+BR94+BS94+BT94+BU94+BV94+BW94+BX94+BY94+BZ94+CA94+CB94+CC94+CD94)</f>
        <v>25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0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 t="e">
        <f>(D615/D612)*AX90</f>
        <v>#DIV/0!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 t="e">
        <f>(D615/D612)*BJ90</f>
        <v>#DIV/0!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 t="e">
        <f>(D615/D612)*BG90</f>
        <v>#DIV/0!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 t="e">
        <f>(D615/D612)*BN90</f>
        <v>#DIV/0!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-551.46</v>
      </c>
      <c r="D620" s="217" t="e">
        <f>(D615/D612)*CC90</f>
        <v>#DIV/0!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 t="e">
        <f>(D615/D612)*BP90</f>
        <v>#DIV/0!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 t="e">
        <f>(D615/D612)*CB90</f>
        <v>#DIV/0!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 t="e">
        <f>(D615/D612)*BQ90</f>
        <v>#DIV/0!</v>
      </c>
      <c r="E623" s="219" t="e">
        <f>SUM(C616:D623)</f>
        <v>#DIV/0!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 t="e">
        <f>(D615/D612)*BD90</f>
        <v>#DIV/0!</v>
      </c>
      <c r="E624" s="219" t="e">
        <f>(E623/E612)*SUM(C624:D624)</f>
        <v>#DIV/0!</v>
      </c>
      <c r="F624" s="219" t="e">
        <f>SUM(C624:E624)</f>
        <v>#DIV/0!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 t="e">
        <f>(D615/D612)*AY90</f>
        <v>#DIV/0!</v>
      </c>
      <c r="E625" s="219" t="e">
        <f>(E623/E612)*SUM(C625:D625)</f>
        <v>#DIV/0!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 t="e">
        <f>(D615/D612)*BR90</f>
        <v>#DIV/0!</v>
      </c>
      <c r="E626" s="219" t="e">
        <f>(E623/E612)*SUM(C626:D626)</f>
        <v>#DIV/0!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 t="e">
        <f>(D615/D612)*BO90</f>
        <v>#DIV/0!</v>
      </c>
      <c r="E627" s="219" t="e">
        <f>(E623/E612)*SUM(C627:D627)</f>
        <v>#DIV/0!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 t="e">
        <f>(D615/D612)*AZ90</f>
        <v>#DIV/0!</v>
      </c>
      <c r="E628" s="219" t="e">
        <f>(E623/E612)*SUM(C628:D628)</f>
        <v>#DIV/0!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 t="e">
        <f>(D615/D612)*BF90</f>
        <v>#DIV/0!</v>
      </c>
      <c r="E629" s="219" t="e">
        <f>(E623/E612)*SUM(C629:D629)</f>
        <v>#DIV/0!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 t="e">
        <f>(D615/D612)*BA90</f>
        <v>#DIV/0!</v>
      </c>
      <c r="E630" s="219" t="e">
        <f>(E623/E612)*SUM(C630:D630)</f>
        <v>#DIV/0!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210.02</v>
      </c>
      <c r="D631" s="217" t="e">
        <f>(D615/D612)*AW90</f>
        <v>#DIV/0!</v>
      </c>
      <c r="E631" s="219" t="e">
        <f>(E623/E612)*SUM(C631:D631)</f>
        <v>#DIV/0!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 t="e">
        <f>(D615/D612)*BB90</f>
        <v>#DIV/0!</v>
      </c>
      <c r="E632" s="219" t="e">
        <f>(E623/E612)*SUM(C632:D632)</f>
        <v>#DIV/0!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 t="e">
        <f>(D615/D612)*BC90</f>
        <v>#DIV/0!</v>
      </c>
      <c r="E633" s="219" t="e">
        <f>(E623/E612)*SUM(C633:D633)</f>
        <v>#DIV/0!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 t="e">
        <f>(D615/D612)*BI90</f>
        <v>#DIV/0!</v>
      </c>
      <c r="E634" s="219" t="e">
        <f>(E623/E612)*SUM(C634:D634)</f>
        <v>#DIV/0!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 t="e">
        <f>(D615/D612)*BK90</f>
        <v>#DIV/0!</v>
      </c>
      <c r="E635" s="219" t="e">
        <f>(E623/E612)*SUM(C635:D635)</f>
        <v>#DIV/0!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 t="e">
        <f>(D615/D612)*BH90</f>
        <v>#DIV/0!</v>
      </c>
      <c r="E636" s="219" t="e">
        <f>(E623/E612)*SUM(C636:D636)</f>
        <v>#DIV/0!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 t="e">
        <f>(D615/D612)*BL90</f>
        <v>#DIV/0!</v>
      </c>
      <c r="E637" s="219" t="e">
        <f>(E623/E612)*SUM(C637:D637)</f>
        <v>#DIV/0!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 t="e">
        <f>(D615/D612)*BM90</f>
        <v>#DIV/0!</v>
      </c>
      <c r="E638" s="219" t="e">
        <f>(E623/E612)*SUM(C638:D638)</f>
        <v>#DIV/0!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 t="e">
        <f>(D615/D612)*BS90</f>
        <v>#DIV/0!</v>
      </c>
      <c r="E639" s="219" t="e">
        <f>(E623/E612)*SUM(C639:D639)</f>
        <v>#DIV/0!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 t="e">
        <f>(D615/D612)*BT90</f>
        <v>#DIV/0!</v>
      </c>
      <c r="E640" s="219" t="e">
        <f>(E623/E612)*SUM(C640:D640)</f>
        <v>#DIV/0!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 t="e">
        <f>(D615/D612)*BU90</f>
        <v>#DIV/0!</v>
      </c>
      <c r="E641" s="219" t="e">
        <f>(E623/E612)*SUM(C641:D641)</f>
        <v>#DIV/0!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 t="e">
        <f>(D615/D612)*BV90</f>
        <v>#DIV/0!</v>
      </c>
      <c r="E642" s="219" t="e">
        <f>(E623/E612)*SUM(C642:D642)</f>
        <v>#DIV/0!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 t="e">
        <f>(D615/D612)*BW90</f>
        <v>#DIV/0!</v>
      </c>
      <c r="E643" s="219" t="e">
        <f>(E623/E612)*SUM(C643:D643)</f>
        <v>#DIV/0!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 t="e">
        <f>(D615/D612)*BX90</f>
        <v>#DIV/0!</v>
      </c>
      <c r="E644" s="219" t="e">
        <f>(E623/E612)*SUM(C644:D644)</f>
        <v>#DIV/0!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 t="e">
        <f>(D615/D612)*BY90</f>
        <v>#DIV/0!</v>
      </c>
      <c r="E645" s="219" t="e">
        <f>(E623/E612)*SUM(C645:D645)</f>
        <v>#DIV/0!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 t="e">
        <f>(D615/D612)*BZ90</f>
        <v>#DIV/0!</v>
      </c>
      <c r="E646" s="219" t="e">
        <f>(E623/E612)*SUM(C646:D646)</f>
        <v>#DIV/0!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 t="e">
        <f>(D615/D612)*CA90</f>
        <v>#DIV/0!</v>
      </c>
      <c r="E647" s="219" t="e">
        <f>(E623/E612)*SUM(C647:D647)</f>
        <v>#DIV/0!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-341.44000000000005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 t="e">
        <f>(D615/D612)*C90</f>
        <v>#DIV/0!</v>
      </c>
      <c r="E668" s="219" t="e">
        <f>(E623/E612)*SUM(C668:D668)</f>
        <v>#DIV/0!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 t="e">
        <f>(D615/D612)*D90</f>
        <v>#DIV/0!</v>
      </c>
      <c r="E669" s="219" t="e">
        <f>(E623/E612)*SUM(C669:D669)</f>
        <v>#DIV/0!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0</v>
      </c>
      <c r="D670" s="217" t="e">
        <f>(D615/D612)*E90</f>
        <v>#DIV/0!</v>
      </c>
      <c r="E670" s="219" t="e">
        <f>(E623/E612)*SUM(C670:D670)</f>
        <v>#DIV/0!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 t="e">
        <f>(D615/D612)*F90</f>
        <v>#DIV/0!</v>
      </c>
      <c r="E671" s="219" t="e">
        <f>(E623/E612)*SUM(C671:D671)</f>
        <v>#DIV/0!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 t="e">
        <f>(D615/D612)*G90</f>
        <v>#DIV/0!</v>
      </c>
      <c r="E672" s="219" t="e">
        <f>(E623/E612)*SUM(C672:D672)</f>
        <v>#DIV/0!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 t="e">
        <f>(D615/D612)*H90</f>
        <v>#DIV/0!</v>
      </c>
      <c r="E673" s="219" t="e">
        <f>(E623/E612)*SUM(C673:D673)</f>
        <v>#DIV/0!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 t="e">
        <f>(D615/D612)*I90</f>
        <v>#DIV/0!</v>
      </c>
      <c r="E674" s="219" t="e">
        <f>(E623/E612)*SUM(C674:D674)</f>
        <v>#DIV/0!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 t="e">
        <f>(D615/D612)*J90</f>
        <v>#DIV/0!</v>
      </c>
      <c r="E675" s="219" t="e">
        <f>(E623/E612)*SUM(C675:D675)</f>
        <v>#DIV/0!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 t="e">
        <f>(D615/D612)*K90</f>
        <v>#DIV/0!</v>
      </c>
      <c r="E676" s="219" t="e">
        <f>(E623/E612)*SUM(C676:D676)</f>
        <v>#DIV/0!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 t="e">
        <f>(D615/D612)*L90</f>
        <v>#DIV/0!</v>
      </c>
      <c r="E677" s="219" t="e">
        <f>(E623/E612)*SUM(C677:D677)</f>
        <v>#DIV/0!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 t="e">
        <f>(D615/D612)*M90</f>
        <v>#DIV/0!</v>
      </c>
      <c r="E678" s="219" t="e">
        <f>(E623/E612)*SUM(C678:D678)</f>
        <v>#DIV/0!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 t="e">
        <f>(D615/D612)*N90</f>
        <v>#DIV/0!</v>
      </c>
      <c r="E679" s="219" t="e">
        <f>(E623/E612)*SUM(C679:D679)</f>
        <v>#DIV/0!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 t="e">
        <f>(D615/D612)*O90</f>
        <v>#DIV/0!</v>
      </c>
      <c r="E680" s="219" t="e">
        <f>(E623/E612)*SUM(C680:D680)</f>
        <v>#DIV/0!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 t="e">
        <f>(D615/D612)*P90</f>
        <v>#DIV/0!</v>
      </c>
      <c r="E681" s="219" t="e">
        <f>(E623/E612)*SUM(C681:D681)</f>
        <v>#DIV/0!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 t="e">
        <f>(D615/D612)*Q90</f>
        <v>#DIV/0!</v>
      </c>
      <c r="E682" s="219" t="e">
        <f>(E623/E612)*SUM(C682:D682)</f>
        <v>#DIV/0!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 t="e">
        <f>(D615/D612)*R90</f>
        <v>#DIV/0!</v>
      </c>
      <c r="E683" s="219" t="e">
        <f>(E623/E612)*SUM(C683:D683)</f>
        <v>#DIV/0!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0</v>
      </c>
      <c r="D684" s="217" t="e">
        <f>(D615/D612)*S90</f>
        <v>#DIV/0!</v>
      </c>
      <c r="E684" s="219" t="e">
        <f>(E623/E612)*SUM(C684:D684)</f>
        <v>#DIV/0!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 t="e">
        <f>(D615/D612)*T90</f>
        <v>#DIV/0!</v>
      </c>
      <c r="E685" s="219" t="e">
        <f>(E623/E612)*SUM(C685:D685)</f>
        <v>#DIV/0!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0</v>
      </c>
      <c r="D686" s="217" t="e">
        <f>(D615/D612)*U90</f>
        <v>#DIV/0!</v>
      </c>
      <c r="E686" s="219" t="e">
        <f>(E623/E612)*SUM(C686:D686)</f>
        <v>#DIV/0!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 t="e">
        <f>(D615/D612)*V90</f>
        <v>#DIV/0!</v>
      </c>
      <c r="E687" s="219" t="e">
        <f>(E623/E612)*SUM(C687:D687)</f>
        <v>#DIV/0!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 t="e">
        <f>(D615/D612)*W90</f>
        <v>#DIV/0!</v>
      </c>
      <c r="E688" s="219" t="e">
        <f>(E623/E612)*SUM(C688:D688)</f>
        <v>#DIV/0!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 t="e">
        <f>(D615/D612)*X90</f>
        <v>#DIV/0!</v>
      </c>
      <c r="E689" s="219" t="e">
        <f>(E623/E612)*SUM(C689:D689)</f>
        <v>#DIV/0!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0</v>
      </c>
      <c r="D690" s="217" t="e">
        <f>(D615/D612)*Y90</f>
        <v>#DIV/0!</v>
      </c>
      <c r="E690" s="219" t="e">
        <f>(E623/E612)*SUM(C690:D690)</f>
        <v>#DIV/0!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 t="e">
        <f>(D615/D612)*Z90</f>
        <v>#DIV/0!</v>
      </c>
      <c r="E691" s="219" t="e">
        <f>(E623/E612)*SUM(C691:D691)</f>
        <v>#DIV/0!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 t="e">
        <f>(D615/D612)*AA90</f>
        <v>#DIV/0!</v>
      </c>
      <c r="E692" s="219" t="e">
        <f>(E623/E612)*SUM(C692:D692)</f>
        <v>#DIV/0!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1045784.6400000001</v>
      </c>
      <c r="D693" s="217" t="e">
        <f>(D615/D612)*AB90</f>
        <v>#DIV/0!</v>
      </c>
      <c r="E693" s="219" t="e">
        <f>(E623/E612)*SUM(C693:D693)</f>
        <v>#DIV/0!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 t="e">
        <f>(D615/D612)*AC90</f>
        <v>#DIV/0!</v>
      </c>
      <c r="E694" s="219" t="e">
        <f>(E623/E612)*SUM(C694:D694)</f>
        <v>#DIV/0!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 t="e">
        <f>(D615/D612)*AD90</f>
        <v>#DIV/0!</v>
      </c>
      <c r="E695" s="219" t="e">
        <f>(E623/E612)*SUM(C695:D695)</f>
        <v>#DIV/0!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 t="e">
        <f>(D615/D612)*AE90</f>
        <v>#DIV/0!</v>
      </c>
      <c r="E696" s="219" t="e">
        <f>(E623/E612)*SUM(C696:D696)</f>
        <v>#DIV/0!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28542532.399999999</v>
      </c>
      <c r="D697" s="217" t="e">
        <f>(D615/D612)*AF90</f>
        <v>#DIV/0!</v>
      </c>
      <c r="E697" s="219" t="e">
        <f>(E623/E612)*SUM(C697:D697)</f>
        <v>#DIV/0!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0</v>
      </c>
      <c r="D698" s="217" t="e">
        <f>(D615/D612)*AG90</f>
        <v>#DIV/0!</v>
      </c>
      <c r="E698" s="219" t="e">
        <f>(E623/E612)*SUM(C698:D698)</f>
        <v>#DIV/0!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 t="e">
        <f>(D615/D612)*AH90</f>
        <v>#DIV/0!</v>
      </c>
      <c r="E699" s="219" t="e">
        <f>(E623/E612)*SUM(C699:D699)</f>
        <v>#DIV/0!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 t="e">
        <f>(D615/D612)*AI90</f>
        <v>#DIV/0!</v>
      </c>
      <c r="E700" s="219" t="e">
        <f>(E623/E612)*SUM(C700:D700)</f>
        <v>#DIV/0!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 t="e">
        <f>(D615/D612)*AJ90</f>
        <v>#DIV/0!</v>
      </c>
      <c r="E701" s="219" t="e">
        <f>(E623/E612)*SUM(C701:D701)</f>
        <v>#DIV/0!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 t="e">
        <f>(D615/D612)*AK90</f>
        <v>#DIV/0!</v>
      </c>
      <c r="E702" s="219" t="e">
        <f>(E623/E612)*SUM(C702:D702)</f>
        <v>#DIV/0!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 t="e">
        <f>(D615/D612)*AL90</f>
        <v>#DIV/0!</v>
      </c>
      <c r="E703" s="219" t="e">
        <f>(E623/E612)*SUM(C703:D703)</f>
        <v>#DIV/0!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 t="e">
        <f>(D615/D612)*AM90</f>
        <v>#DIV/0!</v>
      </c>
      <c r="E704" s="219" t="e">
        <f>(E623/E612)*SUM(C704:D704)</f>
        <v>#DIV/0!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 t="e">
        <f>(D615/D612)*AN90</f>
        <v>#DIV/0!</v>
      </c>
      <c r="E705" s="219" t="e">
        <f>(E623/E612)*SUM(C705:D705)</f>
        <v>#DIV/0!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 t="e">
        <f>(D615/D612)*AO90</f>
        <v>#DIV/0!</v>
      </c>
      <c r="E706" s="219" t="e">
        <f>(E623/E612)*SUM(C706:D706)</f>
        <v>#DIV/0!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 t="e">
        <f>(D615/D612)*AP90</f>
        <v>#DIV/0!</v>
      </c>
      <c r="E707" s="219" t="e">
        <f>(E623/E612)*SUM(C707:D707)</f>
        <v>#DIV/0!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 t="e">
        <f>(D615/D612)*AQ90</f>
        <v>#DIV/0!</v>
      </c>
      <c r="E708" s="219" t="e">
        <f>(E623/E612)*SUM(C708:D708)</f>
        <v>#DIV/0!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 t="e">
        <f>(D615/D612)*AR90</f>
        <v>#DIV/0!</v>
      </c>
      <c r="E709" s="219" t="e">
        <f>(E623/E612)*SUM(C709:D709)</f>
        <v>#DIV/0!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 t="e">
        <f>(D615/D612)*AS90</f>
        <v>#DIV/0!</v>
      </c>
      <c r="E710" s="219" t="e">
        <f>(E623/E612)*SUM(C710:D710)</f>
        <v>#DIV/0!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 t="e">
        <f>(D615/D612)*AT90</f>
        <v>#DIV/0!</v>
      </c>
      <c r="E711" s="219" t="e">
        <f>(E623/E612)*SUM(C711:D711)</f>
        <v>#DIV/0!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 t="e">
        <f>(D615/D612)*AU90</f>
        <v>#DIV/0!</v>
      </c>
      <c r="E712" s="219" t="e">
        <f>(E623/E612)*SUM(C712:D712)</f>
        <v>#DIV/0!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 t="e">
        <f>(D615/D612)*AV90</f>
        <v>#DIV/0!</v>
      </c>
      <c r="E713" s="219" t="e">
        <f>(E623/E612)*SUM(C713:D713)</f>
        <v>#DIV/0!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29587975.599999998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" customHeight="1" x14ac:dyDescent="0.2">
      <c r="C716" s="214">
        <f>CE85</f>
        <v>29587975.599999998</v>
      </c>
      <c r="D716" s="202">
        <f>D615</f>
        <v>0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-341.44000000000005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 xml:space="preserve">Hospital: Navos 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40036615.590000004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30733110.170000002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22586241.800000001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1040879.9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77870.460000000006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162911.69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49465146.010000005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14483815.700000001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840352.79999999993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43609991.100000001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889387.2699999999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7367400.8399999999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11025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18439495.780000001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48762476.930000007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5403891.0899999999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5403891.0899999999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1411921.96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1411921.96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105043435.99000001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 xml:space="preserve">Hospital: Navos 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2809278.56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6131292.3399999999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1677441.25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45325.5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10663337.65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47046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47046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30498076.960000001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33520.28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16499639.300000001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47031236.540000007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45325.5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46985911.040000007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47347141.299999997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47347141.299999997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105043435.99000001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 xml:space="preserve">Hospital: Navos 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101466358.56999999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4361704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105828062.56999999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9913.7999999999993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74388028.760000005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-5355.84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74392586.719999999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31435475.849999994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487897.5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487897.5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31923373.349999994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13856172.139999999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3096822.3800000004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1750018.11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1183689.3600000001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2817771.2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443865.48000000004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5365.1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2568173.96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650.87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319649.04000000004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135513.63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8836.17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245331.17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28.53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19125.79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87593.43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141811.97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3395456.6299999994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30075874.960000001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1847498.3899999931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1847498.3899999931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1847498.3899999931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 xml:space="preserve">Hospital: Navos 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24646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0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0</v>
      </c>
      <c r="D21" s="238">
        <f>data!D85</f>
        <v>0</v>
      </c>
      <c r="E21" s="238">
        <f>data!E85</f>
        <v>0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 xml:space="preserve">Hospital: Navos 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 xml:space="preserve">Hospital: Navos 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0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0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0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0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0</v>
      </c>
      <c r="D85" s="238">
        <f>data!R85</f>
        <v>0</v>
      </c>
      <c r="E85" s="238">
        <f>data!S85</f>
        <v>0</v>
      </c>
      <c r="F85" s="238">
        <f>data!T85</f>
        <v>0</v>
      </c>
      <c r="G85" s="238">
        <f>data!U85</f>
        <v>0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 xml:space="preserve">Hospital: Navos 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</v>
      </c>
      <c r="F106" s="245">
        <f>data!AA60</f>
        <v>0</v>
      </c>
      <c r="G106" s="245">
        <f>data!AB60</f>
        <v>6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0</v>
      </c>
      <c r="F107" s="238">
        <f>data!AA61</f>
        <v>0</v>
      </c>
      <c r="G107" s="238">
        <f>data!AB61</f>
        <v>582356.51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0</v>
      </c>
      <c r="G108" s="238">
        <f>data!AB62</f>
        <v>110217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259521.55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0</v>
      </c>
      <c r="D112" s="238">
        <f>data!Y66</f>
        <v>0</v>
      </c>
      <c r="E112" s="238">
        <f>data!Z66</f>
        <v>0</v>
      </c>
      <c r="F112" s="238">
        <f>data!AA66</f>
        <v>0</v>
      </c>
      <c r="G112" s="238">
        <f>data!AB66</f>
        <v>51209.52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23603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18877.060000000001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0</v>
      </c>
      <c r="D117" s="238">
        <f>data!Y85</f>
        <v>0</v>
      </c>
      <c r="E117" s="238">
        <f>data!Z85</f>
        <v>0</v>
      </c>
      <c r="F117" s="238">
        <f>data!AA85</f>
        <v>0</v>
      </c>
      <c r="G117" s="238">
        <f>data!AB85</f>
        <v>1045784.6400000001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2321281.5699999998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0</v>
      </c>
      <c r="D122" s="238">
        <f>data!Y89</f>
        <v>0</v>
      </c>
      <c r="E122" s="238">
        <f>data!Z89</f>
        <v>0</v>
      </c>
      <c r="F122" s="238">
        <f>data!AA89</f>
        <v>0</v>
      </c>
      <c r="G122" s="238">
        <f>data!AB89</f>
        <v>2321281.5699999998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0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 xml:space="preserve">Hospital: Navos 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110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13274132.07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2986629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1750018.11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924167.81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2766561.68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420262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0</v>
      </c>
      <c r="D146" s="238">
        <f>data!AF68</f>
        <v>5365.1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0</v>
      </c>
      <c r="D147" s="238">
        <f>data!AF69</f>
        <v>6903294.129999999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-487897.5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0</v>
      </c>
      <c r="D149" s="238">
        <f>data!AF85</f>
        <v>28542532.399999999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0</v>
      </c>
      <c r="D152" s="238">
        <f>data!AF87</f>
        <v>99145077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0</v>
      </c>
      <c r="D153" s="238">
        <f>data!AF88</f>
        <v>4361704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0</v>
      </c>
      <c r="D154" s="238">
        <f>data!AF89</f>
        <v>103506781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25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 xml:space="preserve">Hospital: Navos 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 xml:space="preserve">Hospital: Navos 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196.02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14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0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210.02</v>
      </c>
      <c r="H213" s="238">
        <f>data!AX85</f>
        <v>0</v>
      </c>
      <c r="I213" s="238">
        <f>data!AY85</f>
        <v>0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 xml:space="preserve">Hospital: Navos 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0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0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0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0</v>
      </c>
      <c r="E245" s="238">
        <f>data!BB85</f>
        <v>0</v>
      </c>
      <c r="F245" s="238">
        <f>data!BC85</f>
        <v>0</v>
      </c>
      <c r="G245" s="238">
        <f>data!BD85</f>
        <v>0</v>
      </c>
      <c r="H245" s="238">
        <f>data!BE85</f>
        <v>0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 xml:space="preserve">Hospital: Navos 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 xml:space="preserve">Hospital: Navos 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 xml:space="preserve">Hospital: Navos 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 xml:space="preserve">Hospital: Navos 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116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-512.46</v>
      </c>
      <c r="E363" s="262"/>
      <c r="F363" s="262"/>
      <c r="G363" s="262"/>
      <c r="H363" s="262"/>
      <c r="I363" s="257">
        <f>data!CE61</f>
        <v>13856172.139999999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-39</v>
      </c>
      <c r="E364" s="262"/>
      <c r="F364" s="262"/>
      <c r="G364" s="262"/>
      <c r="H364" s="262"/>
      <c r="I364" s="257">
        <f>data!CE62</f>
        <v>3096821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1750018.11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1183689.3600000001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2817771.2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443865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5365.1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6922171.1899999995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-487897.5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-551.46</v>
      </c>
      <c r="E373" s="257">
        <f>data!CD85</f>
        <v>0</v>
      </c>
      <c r="F373" s="262"/>
      <c r="G373" s="262"/>
      <c r="H373" s="262"/>
      <c r="I373" s="238">
        <f>data!CE85</f>
        <v>29587975.599999998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101466358.56999999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4361704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105828062.56999999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0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1" transitionEvaluation="1" transitionEntry="1" codeName="Sheet1">
    <tabColor rgb="FF92D050"/>
    <pageSetUpPr autoPageBreaks="0" fitToPage="1"/>
  </sheetPr>
  <dimension ref="A1:CF716"/>
  <sheetViews>
    <sheetView topLeftCell="A8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1057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1058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1860140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108761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86466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414458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2469825</v>
      </c>
      <c r="CF47" s="328">
        <v>0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  <c r="CF48" s="328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690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23632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38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392814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417174</v>
      </c>
      <c r="CF51" s="328">
        <v>0</v>
      </c>
    </row>
    <row r="52" spans="1:84" x14ac:dyDescent="0.25">
      <c r="A52" s="31" t="s">
        <v>234</v>
      </c>
      <c r="B52" s="329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  <c r="CF52" s="328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24286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0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0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3">
        <v>0</v>
      </c>
      <c r="Q60" s="333">
        <v>0</v>
      </c>
      <c r="R60" s="333">
        <v>0</v>
      </c>
      <c r="S60" s="278">
        <v>0</v>
      </c>
      <c r="T60" s="278">
        <v>0</v>
      </c>
      <c r="U60" s="334">
        <v>0</v>
      </c>
      <c r="V60" s="333">
        <v>0</v>
      </c>
      <c r="W60" s="333">
        <v>0</v>
      </c>
      <c r="X60" s="333">
        <v>0</v>
      </c>
      <c r="Y60" s="333">
        <v>0</v>
      </c>
      <c r="Z60" s="333">
        <v>0</v>
      </c>
      <c r="AA60" s="333">
        <v>0</v>
      </c>
      <c r="AB60" s="278">
        <v>0</v>
      </c>
      <c r="AC60" s="333">
        <v>0</v>
      </c>
      <c r="AD60" s="333">
        <v>0</v>
      </c>
      <c r="AE60" s="333">
        <v>0</v>
      </c>
      <c r="AF60" s="333">
        <v>0</v>
      </c>
      <c r="AG60" s="333">
        <v>0</v>
      </c>
      <c r="AH60" s="333">
        <v>0</v>
      </c>
      <c r="AI60" s="333">
        <v>0</v>
      </c>
      <c r="AJ60" s="333">
        <v>0</v>
      </c>
      <c r="AK60" s="333">
        <v>0</v>
      </c>
      <c r="AL60" s="333">
        <v>0</v>
      </c>
      <c r="AM60" s="333">
        <v>0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0</v>
      </c>
      <c r="AV60" s="278">
        <v>0</v>
      </c>
      <c r="AW60" s="278">
        <v>0</v>
      </c>
      <c r="AX60" s="278">
        <v>0</v>
      </c>
      <c r="AY60" s="333">
        <v>0</v>
      </c>
      <c r="AZ60" s="333">
        <v>0</v>
      </c>
      <c r="BA60" s="278">
        <v>0</v>
      </c>
      <c r="BB60" s="278">
        <v>0</v>
      </c>
      <c r="BC60" s="278">
        <v>0</v>
      </c>
      <c r="BD60" s="278">
        <v>0</v>
      </c>
      <c r="BE60" s="333">
        <v>0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0</v>
      </c>
      <c r="CF60" s="335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0</v>
      </c>
      <c r="H61" s="273">
        <v>10357633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0</v>
      </c>
      <c r="Q61" s="330">
        <v>0</v>
      </c>
      <c r="R61" s="330">
        <v>0</v>
      </c>
      <c r="S61" s="280">
        <v>0</v>
      </c>
      <c r="T61" s="280">
        <v>0</v>
      </c>
      <c r="U61" s="332">
        <v>0</v>
      </c>
      <c r="V61" s="330">
        <v>0</v>
      </c>
      <c r="W61" s="330">
        <v>0</v>
      </c>
      <c r="X61" s="330">
        <v>0</v>
      </c>
      <c r="Y61" s="330">
        <v>0</v>
      </c>
      <c r="Z61" s="330">
        <v>0</v>
      </c>
      <c r="AA61" s="330">
        <v>0</v>
      </c>
      <c r="AB61" s="281">
        <v>596100</v>
      </c>
      <c r="AC61" s="330">
        <v>0</v>
      </c>
      <c r="AD61" s="330">
        <v>0</v>
      </c>
      <c r="AE61" s="330">
        <v>0</v>
      </c>
      <c r="AF61" s="330">
        <v>0</v>
      </c>
      <c r="AG61" s="330">
        <v>0</v>
      </c>
      <c r="AH61" s="330">
        <v>0</v>
      </c>
      <c r="AI61" s="330">
        <v>0</v>
      </c>
      <c r="AJ61" s="330">
        <v>0</v>
      </c>
      <c r="AK61" s="330">
        <v>0</v>
      </c>
      <c r="AL61" s="330">
        <v>0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0</v>
      </c>
      <c r="AW61" s="280">
        <v>0</v>
      </c>
      <c r="AX61" s="280">
        <v>0</v>
      </c>
      <c r="AY61" s="330">
        <v>0</v>
      </c>
      <c r="AZ61" s="330">
        <v>0</v>
      </c>
      <c r="BA61" s="280">
        <v>0</v>
      </c>
      <c r="BB61" s="280">
        <v>299151</v>
      </c>
      <c r="BC61" s="280">
        <v>0</v>
      </c>
      <c r="BD61" s="280">
        <v>0</v>
      </c>
      <c r="BE61" s="33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1456418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12709302</v>
      </c>
      <c r="CF61" s="328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1860140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108761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86466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414458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2469825</v>
      </c>
      <c r="CF62" s="328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1232044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0</v>
      </c>
      <c r="S63" s="280">
        <v>0</v>
      </c>
      <c r="T63" s="280">
        <v>0</v>
      </c>
      <c r="U63" s="332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102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13997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81111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1327254</v>
      </c>
      <c r="CF63" s="328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502379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0</v>
      </c>
      <c r="Q64" s="330">
        <v>0</v>
      </c>
      <c r="R64" s="330">
        <v>0</v>
      </c>
      <c r="S64" s="280">
        <v>0</v>
      </c>
      <c r="T64" s="280">
        <v>0</v>
      </c>
      <c r="U64" s="332">
        <v>0</v>
      </c>
      <c r="V64" s="330">
        <v>0</v>
      </c>
      <c r="W64" s="330">
        <v>0</v>
      </c>
      <c r="X64" s="330">
        <v>0</v>
      </c>
      <c r="Y64" s="330">
        <v>0</v>
      </c>
      <c r="Z64" s="330">
        <v>0</v>
      </c>
      <c r="AA64" s="330">
        <v>0</v>
      </c>
      <c r="AB64" s="281">
        <v>93342</v>
      </c>
      <c r="AC64" s="330">
        <v>0</v>
      </c>
      <c r="AD64" s="330">
        <v>0</v>
      </c>
      <c r="AE64" s="330">
        <v>0</v>
      </c>
      <c r="AF64" s="330">
        <v>0</v>
      </c>
      <c r="AG64" s="330">
        <v>0</v>
      </c>
      <c r="AH64" s="330">
        <v>0</v>
      </c>
      <c r="AI64" s="330">
        <v>0</v>
      </c>
      <c r="AJ64" s="330">
        <v>0</v>
      </c>
      <c r="AK64" s="330">
        <v>0</v>
      </c>
      <c r="AL64" s="330">
        <v>0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0</v>
      </c>
      <c r="AW64" s="280">
        <v>0</v>
      </c>
      <c r="AX64" s="280">
        <v>0</v>
      </c>
      <c r="AY64" s="330">
        <v>0</v>
      </c>
      <c r="AZ64" s="330">
        <v>0</v>
      </c>
      <c r="BA64" s="280">
        <v>0</v>
      </c>
      <c r="BB64" s="280">
        <v>3803</v>
      </c>
      <c r="BC64" s="280">
        <v>0</v>
      </c>
      <c r="BD64" s="280">
        <v>0</v>
      </c>
      <c r="BE64" s="330">
        <v>0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0</v>
      </c>
      <c r="BM64" s="280">
        <v>0</v>
      </c>
      <c r="BN64" s="280">
        <v>495378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1094902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  <c r="CF65" s="328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55589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0</v>
      </c>
      <c r="Q66" s="330">
        <v>0</v>
      </c>
      <c r="R66" s="330">
        <v>0</v>
      </c>
      <c r="S66" s="280">
        <v>0</v>
      </c>
      <c r="T66" s="280">
        <v>0</v>
      </c>
      <c r="U66" s="332">
        <v>0</v>
      </c>
      <c r="V66" s="330">
        <v>0</v>
      </c>
      <c r="W66" s="330">
        <v>0</v>
      </c>
      <c r="X66" s="330">
        <v>0</v>
      </c>
      <c r="Y66" s="330">
        <v>0</v>
      </c>
      <c r="Z66" s="330">
        <v>0</v>
      </c>
      <c r="AA66" s="330">
        <v>0</v>
      </c>
      <c r="AB66" s="281">
        <v>11802</v>
      </c>
      <c r="AC66" s="330">
        <v>0</v>
      </c>
      <c r="AD66" s="330">
        <v>0</v>
      </c>
      <c r="AE66" s="330">
        <v>0</v>
      </c>
      <c r="AF66" s="330">
        <v>0</v>
      </c>
      <c r="AG66" s="330">
        <v>0</v>
      </c>
      <c r="AH66" s="330">
        <v>0</v>
      </c>
      <c r="AI66" s="330">
        <v>0</v>
      </c>
      <c r="AJ66" s="330">
        <v>0</v>
      </c>
      <c r="AK66" s="330">
        <v>0</v>
      </c>
      <c r="AL66" s="330">
        <v>0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0</v>
      </c>
      <c r="AW66" s="280">
        <v>0</v>
      </c>
      <c r="AX66" s="280">
        <v>0</v>
      </c>
      <c r="AY66" s="330">
        <v>0</v>
      </c>
      <c r="AZ66" s="330">
        <v>0</v>
      </c>
      <c r="BA66" s="280">
        <v>0</v>
      </c>
      <c r="BB66" s="280">
        <v>102</v>
      </c>
      <c r="BC66" s="280">
        <v>0</v>
      </c>
      <c r="BD66" s="280">
        <v>0</v>
      </c>
      <c r="BE66" s="330">
        <v>0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752825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820318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690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23632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38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392814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417174</v>
      </c>
      <c r="CF67" s="328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0</v>
      </c>
      <c r="Q68" s="330">
        <v>0</v>
      </c>
      <c r="R68" s="330">
        <v>0</v>
      </c>
      <c r="S68" s="280">
        <v>0</v>
      </c>
      <c r="T68" s="280">
        <v>0</v>
      </c>
      <c r="U68" s="332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0</v>
      </c>
      <c r="AC68" s="330">
        <v>0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0</v>
      </c>
      <c r="AW68" s="280">
        <v>0</v>
      </c>
      <c r="AX68" s="280">
        <v>0</v>
      </c>
      <c r="AY68" s="330">
        <v>0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0</v>
      </c>
      <c r="CF68" s="328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6671219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92999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98246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906750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7769214</v>
      </c>
      <c r="CF69" s="328">
        <v>0</v>
      </c>
    </row>
    <row r="70" spans="1:84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1961908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1961908</v>
      </c>
      <c r="CF71" s="328">
        <v>0</v>
      </c>
    </row>
    <row r="72" spans="1:84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352756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4324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17460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374540</v>
      </c>
      <c r="CF73" s="328">
        <v>0</v>
      </c>
    </row>
    <row r="74" spans="1:84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135754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135754</v>
      </c>
      <c r="CF74" s="328">
        <v>0</v>
      </c>
    </row>
    <row r="75" spans="1:84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6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99721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99721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2207159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65539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62106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376717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2711521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1039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5461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6500</v>
      </c>
      <c r="CF79" s="328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24001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865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1174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4571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30611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91372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91372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144743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144743</v>
      </c>
      <c r="CF82" s="328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0</v>
      </c>
      <c r="F83" s="330">
        <v>0</v>
      </c>
      <c r="G83" s="273">
        <v>0</v>
      </c>
      <c r="H83" s="273">
        <v>2124356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0</v>
      </c>
      <c r="Q83" s="330">
        <v>0</v>
      </c>
      <c r="R83" s="332">
        <v>0</v>
      </c>
      <c r="S83" s="330">
        <v>0</v>
      </c>
      <c r="T83" s="273">
        <v>0</v>
      </c>
      <c r="U83" s="330">
        <v>0</v>
      </c>
      <c r="V83" s="330">
        <v>0</v>
      </c>
      <c r="W83" s="273">
        <v>0</v>
      </c>
      <c r="X83" s="330">
        <v>0</v>
      </c>
      <c r="Y83" s="330">
        <v>0</v>
      </c>
      <c r="Z83" s="330">
        <v>0</v>
      </c>
      <c r="AA83" s="330">
        <v>0</v>
      </c>
      <c r="AB83" s="330">
        <v>26595</v>
      </c>
      <c r="AC83" s="330">
        <v>0</v>
      </c>
      <c r="AD83" s="330">
        <v>0</v>
      </c>
      <c r="AE83" s="330">
        <v>0</v>
      </c>
      <c r="AF83" s="330">
        <v>0</v>
      </c>
      <c r="AG83" s="330">
        <v>0</v>
      </c>
      <c r="AH83" s="330">
        <v>0</v>
      </c>
      <c r="AI83" s="330">
        <v>0</v>
      </c>
      <c r="AJ83" s="330">
        <v>0</v>
      </c>
      <c r="AK83" s="330">
        <v>0</v>
      </c>
      <c r="AL83" s="330">
        <v>0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0</v>
      </c>
      <c r="AW83" s="330">
        <v>0</v>
      </c>
      <c r="AX83" s="330">
        <v>0</v>
      </c>
      <c r="AY83" s="330">
        <v>0</v>
      </c>
      <c r="AZ83" s="330">
        <v>0</v>
      </c>
      <c r="BA83" s="330">
        <v>0</v>
      </c>
      <c r="BB83" s="330">
        <v>30642</v>
      </c>
      <c r="BC83" s="330">
        <v>0</v>
      </c>
      <c r="BD83" s="330">
        <v>0</v>
      </c>
      <c r="BE83" s="330">
        <v>0</v>
      </c>
      <c r="BF83" s="330">
        <v>0</v>
      </c>
      <c r="BG83" s="330">
        <v>0</v>
      </c>
      <c r="BH83" s="332">
        <v>0</v>
      </c>
      <c r="BI83" s="330">
        <v>0</v>
      </c>
      <c r="BJ83" s="330">
        <v>0</v>
      </c>
      <c r="BK83" s="330">
        <v>0</v>
      </c>
      <c r="BL83" s="330">
        <v>0</v>
      </c>
      <c r="BM83" s="330">
        <v>0</v>
      </c>
      <c r="BN83" s="330">
        <v>30951</v>
      </c>
      <c r="BO83" s="330">
        <v>0</v>
      </c>
      <c r="BP83" s="330">
        <v>0</v>
      </c>
      <c r="BQ83" s="330">
        <v>0</v>
      </c>
      <c r="BR83" s="330">
        <v>0</v>
      </c>
      <c r="BS83" s="330">
        <v>0</v>
      </c>
      <c r="BT83" s="330">
        <v>0</v>
      </c>
      <c r="BU83" s="330">
        <v>0</v>
      </c>
      <c r="BV83" s="330">
        <v>0</v>
      </c>
      <c r="BW83" s="330">
        <v>0</v>
      </c>
      <c r="BX83" s="330">
        <v>0</v>
      </c>
      <c r="BY83" s="330">
        <v>0</v>
      </c>
      <c r="BZ83" s="330">
        <v>0</v>
      </c>
      <c r="CA83" s="330">
        <v>0</v>
      </c>
      <c r="CB83" s="330">
        <v>0</v>
      </c>
      <c r="CC83" s="330">
        <v>0</v>
      </c>
      <c r="CD83" s="282">
        <v>0</v>
      </c>
      <c r="CE83" s="25">
        <v>2212544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8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20679694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926738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501803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4499754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26607989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0</v>
      </c>
      <c r="AC87" s="273">
        <v>0</v>
      </c>
      <c r="AD87" s="273">
        <v>0</v>
      </c>
      <c r="AE87" s="273">
        <v>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0</v>
      </c>
      <c r="CF87" s="328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0</v>
      </c>
      <c r="V88" s="273">
        <v>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0</v>
      </c>
      <c r="AF88" s="273">
        <v>0</v>
      </c>
      <c r="AG88" s="273">
        <v>0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0</v>
      </c>
      <c r="CF88" s="328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0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0</v>
      </c>
      <c r="AC90" s="273">
        <v>0</v>
      </c>
      <c r="AD90" s="273">
        <v>0</v>
      </c>
      <c r="AE90" s="273">
        <v>0</v>
      </c>
      <c r="AF90" s="273">
        <v>0</v>
      </c>
      <c r="AG90" s="273">
        <v>0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0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0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0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3">
        <v>0</v>
      </c>
      <c r="Q94" s="333">
        <v>0</v>
      </c>
      <c r="R94" s="333">
        <v>0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0</v>
      </c>
      <c r="AH94" s="333">
        <v>0</v>
      </c>
      <c r="AI94" s="333">
        <v>0</v>
      </c>
      <c r="AJ94" s="333">
        <v>0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28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297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297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659</v>
      </c>
      <c r="D127" s="295">
        <v>24286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70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70</v>
      </c>
    </row>
    <row r="144" spans="1:5" x14ac:dyDescent="0.25">
      <c r="A144" s="16" t="s">
        <v>348</v>
      </c>
      <c r="B144" s="35" t="s">
        <v>299</v>
      </c>
      <c r="C144" s="292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92</v>
      </c>
      <c r="C154" s="295">
        <v>402</v>
      </c>
      <c r="D154" s="295">
        <v>165</v>
      </c>
      <c r="E154" s="25">
        <v>659</v>
      </c>
    </row>
    <row r="155" spans="1:6" x14ac:dyDescent="0.25">
      <c r="A155" s="16" t="s">
        <v>241</v>
      </c>
      <c r="B155" s="295">
        <v>5797</v>
      </c>
      <c r="C155" s="295">
        <v>13723</v>
      </c>
      <c r="D155" s="295">
        <v>4766</v>
      </c>
      <c r="E155" s="25">
        <v>24286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21633257</v>
      </c>
      <c r="C157" s="295">
        <v>49214950</v>
      </c>
      <c r="D157" s="295">
        <v>18390140</v>
      </c>
      <c r="E157" s="25">
        <v>89238347</v>
      </c>
      <c r="F157" s="14"/>
    </row>
    <row r="158" spans="1:6" x14ac:dyDescent="0.25">
      <c r="A158" s="16" t="s">
        <v>287</v>
      </c>
      <c r="B158" s="295">
        <v>0</v>
      </c>
      <c r="C158" s="295">
        <v>0</v>
      </c>
      <c r="D158" s="295">
        <v>0</v>
      </c>
      <c r="E158" s="25">
        <v>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828452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28549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98153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1087861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3918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273822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149070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2469825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5984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6536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12520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374540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374540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50914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91372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142286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18432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18432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14467808</v>
      </c>
      <c r="C211" s="292">
        <v>0</v>
      </c>
      <c r="D211" s="295">
        <v>0</v>
      </c>
      <c r="E211" s="25">
        <v>14467808</v>
      </c>
    </row>
    <row r="212" spans="1:5" x14ac:dyDescent="0.25">
      <c r="A212" s="16" t="s">
        <v>390</v>
      </c>
      <c r="B212" s="295">
        <v>620838</v>
      </c>
      <c r="C212" s="292">
        <v>0</v>
      </c>
      <c r="D212" s="295">
        <v>0</v>
      </c>
      <c r="E212" s="25">
        <v>620838</v>
      </c>
    </row>
    <row r="213" spans="1:5" x14ac:dyDescent="0.25">
      <c r="A213" s="16" t="s">
        <v>391</v>
      </c>
      <c r="B213" s="295">
        <v>43385570</v>
      </c>
      <c r="C213" s="292">
        <v>14148.74</v>
      </c>
      <c r="D213" s="295">
        <v>0</v>
      </c>
      <c r="E213" s="25">
        <v>43399718.740000002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7494402</v>
      </c>
      <c r="C215" s="292">
        <v>961498</v>
      </c>
      <c r="D215" s="295">
        <v>135426</v>
      </c>
      <c r="E215" s="25">
        <v>8320474</v>
      </c>
    </row>
    <row r="216" spans="1:5" x14ac:dyDescent="0.25">
      <c r="A216" s="16" t="s">
        <v>395</v>
      </c>
      <c r="B216" s="295">
        <v>0</v>
      </c>
      <c r="C216" s="292">
        <v>0</v>
      </c>
      <c r="D216" s="295">
        <v>0</v>
      </c>
      <c r="E216" s="25">
        <v>0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398</v>
      </c>
      <c r="B219" s="295">
        <v>821626</v>
      </c>
      <c r="C219" s="292">
        <v>0</v>
      </c>
      <c r="D219" s="295">
        <v>821626</v>
      </c>
      <c r="E219" s="25">
        <v>0</v>
      </c>
    </row>
    <row r="220" spans="1:5" x14ac:dyDescent="0.25">
      <c r="A220" s="16" t="s">
        <v>229</v>
      </c>
      <c r="B220" s="25">
        <v>66790244</v>
      </c>
      <c r="C220" s="225">
        <v>975646.74</v>
      </c>
      <c r="D220" s="25">
        <v>957052</v>
      </c>
      <c r="E220" s="25">
        <v>66808838.740000002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247839</v>
      </c>
      <c r="C225" s="292">
        <v>39699.79</v>
      </c>
      <c r="D225" s="295">
        <v>0</v>
      </c>
      <c r="E225" s="25">
        <v>287538.78999999998</v>
      </c>
    </row>
    <row r="226" spans="1:5" x14ac:dyDescent="0.25">
      <c r="A226" s="16" t="s">
        <v>391</v>
      </c>
      <c r="B226" s="295">
        <v>9436830</v>
      </c>
      <c r="C226" s="292">
        <v>1268563</v>
      </c>
      <c r="D226" s="295">
        <v>0</v>
      </c>
      <c r="E226" s="25">
        <v>10705393</v>
      </c>
    </row>
    <row r="227" spans="1:5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394</v>
      </c>
      <c r="B228" s="295">
        <v>5337267</v>
      </c>
      <c r="C228" s="292">
        <v>451498</v>
      </c>
      <c r="D228" s="295">
        <v>23883</v>
      </c>
      <c r="E228" s="25">
        <v>5764882</v>
      </c>
    </row>
    <row r="229" spans="1:5" x14ac:dyDescent="0.25">
      <c r="A229" s="16" t="s">
        <v>395</v>
      </c>
      <c r="B229" s="295">
        <v>0</v>
      </c>
      <c r="C229" s="292">
        <v>0</v>
      </c>
      <c r="D229" s="295">
        <v>0</v>
      </c>
      <c r="E229" s="25">
        <v>0</v>
      </c>
    </row>
    <row r="230" spans="1:5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5">
        <v>0</v>
      </c>
      <c r="C231" s="292">
        <v>0</v>
      </c>
      <c r="D231" s="295">
        <v>0</v>
      </c>
      <c r="E231" s="25">
        <v>0</v>
      </c>
    </row>
    <row r="232" spans="1:5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15021936</v>
      </c>
      <c r="C233" s="225">
        <v>1759760.79</v>
      </c>
      <c r="D233" s="25">
        <v>23883</v>
      </c>
      <c r="E233" s="25">
        <v>16757813.789999999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1" t="s">
        <v>401</v>
      </c>
      <c r="C236" s="341"/>
      <c r="D236" s="30"/>
      <c r="E236" s="30"/>
    </row>
    <row r="237" spans="1:5" x14ac:dyDescent="0.25">
      <c r="A237" s="43" t="s">
        <v>401</v>
      </c>
      <c r="B237" s="30"/>
      <c r="C237" s="292">
        <v>0</v>
      </c>
      <c r="D237" s="32">
        <v>0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13940874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35870747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16123455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65935076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0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65935076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22595355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34438936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26340099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82407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182432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30959031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14523753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564893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43399718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8320474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66808838</v>
      </c>
      <c r="E291" s="16"/>
    </row>
    <row r="292" spans="1:5" x14ac:dyDescent="0.25">
      <c r="A292" s="16" t="s">
        <v>440</v>
      </c>
      <c r="B292" s="35" t="s">
        <v>299</v>
      </c>
      <c r="C292" s="292">
        <v>16757815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50051023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340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6626024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6626024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1619062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1619062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89255140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2816387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3866227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0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699963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63683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7446260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20094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20094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31527812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63062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8839593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40430467</v>
      </c>
      <c r="E339" s="16"/>
    </row>
    <row r="340" spans="1:5" x14ac:dyDescent="0.25">
      <c r="A340" s="16" t="s">
        <v>481</v>
      </c>
      <c r="B340" s="16"/>
      <c r="C340" s="22"/>
      <c r="D340" s="25">
        <v>63683</v>
      </c>
      <c r="E340" s="16"/>
    </row>
    <row r="341" spans="1:5" x14ac:dyDescent="0.25">
      <c r="A341" s="16" t="s">
        <v>482</v>
      </c>
      <c r="B341" s="16"/>
      <c r="C341" s="22"/>
      <c r="D341" s="25">
        <v>40366784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41422002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89255140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89255140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89254666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27750797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117005463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3320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73060558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8486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73072364</v>
      </c>
      <c r="E366" s="16"/>
    </row>
    <row r="367" spans="1:5" x14ac:dyDescent="0.25">
      <c r="A367" s="16" t="s">
        <v>500</v>
      </c>
      <c r="B367" s="16"/>
      <c r="C367" s="22"/>
      <c r="D367" s="25">
        <v>43933099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234872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1637072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337133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462879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2671956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2671956</v>
      </c>
      <c r="E383" s="16"/>
    </row>
    <row r="384" spans="1:6" x14ac:dyDescent="0.25">
      <c r="A384" s="16" t="s">
        <v>517</v>
      </c>
      <c r="B384" s="16"/>
      <c r="C384" s="22"/>
      <c r="D384" s="25">
        <v>46605055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22683359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4916439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2534820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1382608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1726786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1765820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0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673933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268149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376306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2015779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135754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420904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3950684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89725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57264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676200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537213</v>
      </c>
      <c r="D414" s="25">
        <v>0</v>
      </c>
      <c r="E414" s="204" t="s">
        <v>1060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7883523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44211743</v>
      </c>
      <c r="E416" s="25"/>
    </row>
    <row r="417" spans="1:13" x14ac:dyDescent="0.25">
      <c r="A417" s="25" t="s">
        <v>531</v>
      </c>
      <c r="B417" s="16"/>
      <c r="C417" s="22"/>
      <c r="D417" s="25">
        <v>2393312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</row>
    <row r="421" spans="1:13" x14ac:dyDescent="0.25">
      <c r="A421" s="25" t="s">
        <v>535</v>
      </c>
      <c r="B421" s="16"/>
      <c r="C421" s="22"/>
      <c r="D421" s="25">
        <v>2393312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2393312</v>
      </c>
      <c r="E424" s="16"/>
    </row>
    <row r="426" spans="1:13" ht="29.1" customHeight="1" x14ac:dyDescent="0.25">
      <c r="A426" s="343" t="s">
        <v>539</v>
      </c>
      <c r="B426" s="343"/>
      <c r="C426" s="343"/>
      <c r="D426" s="343"/>
      <c r="E426" s="343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0</v>
      </c>
      <c r="E612" s="219" t="e">
        <f>SUM(C624:D647)+SUM(C668:D713)</f>
        <v>#DIV/0!</v>
      </c>
      <c r="F612" s="219">
        <f>CE64-(AX64+BD64+BE64+BG64+BJ64+BN64+BP64+BQ64+CB64+CC64+CD64)</f>
        <v>599524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0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0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 t="e">
        <f>(D615/D612)*AX90</f>
        <v>#DIV/0!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 t="e">
        <f>(D615/D612)*BJ90</f>
        <v>#DIV/0!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 t="e">
        <f>(D615/D612)*BG90</f>
        <v>#DIV/0!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4499754</v>
      </c>
      <c r="D619" s="217" t="e">
        <f>(D615/D612)*BN90</f>
        <v>#DIV/0!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 t="e">
        <f>(D615/D612)*CC90</f>
        <v>#DIV/0!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 t="e">
        <f>(D615/D612)*BP90</f>
        <v>#DIV/0!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 t="e">
        <f>(D615/D612)*CB90</f>
        <v>#DIV/0!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 t="e">
        <f>(D615/D612)*BQ90</f>
        <v>#DIV/0!</v>
      </c>
      <c r="E623" s="219" t="e">
        <f>SUM(C616:D623)</f>
        <v>#DIV/0!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 t="e">
        <f>(D615/D612)*BD90</f>
        <v>#DIV/0!</v>
      </c>
      <c r="E624" s="219" t="e">
        <f>(E623/E612)*SUM(C624:D624)</f>
        <v>#DIV/0!</v>
      </c>
      <c r="F624" s="219" t="e">
        <f>SUM(C624:E624)</f>
        <v>#DIV/0!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 t="e">
        <f>(D615/D612)*AY90</f>
        <v>#DIV/0!</v>
      </c>
      <c r="E625" s="219" t="e">
        <f>(E623/E612)*SUM(C625:D625)</f>
        <v>#DIV/0!</v>
      </c>
      <c r="F625" s="219" t="e">
        <f>(F624/F612)*AY64</f>
        <v>#DIV/0!</v>
      </c>
      <c r="G625" s="217" t="e">
        <f>SUM(C625:F625)</f>
        <v>#DIV/0!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 t="e">
        <f>(D615/D612)*BR90</f>
        <v>#DIV/0!</v>
      </c>
      <c r="E626" s="219" t="e">
        <f>(E623/E612)*SUM(C626:D626)</f>
        <v>#DIV/0!</v>
      </c>
      <c r="F626" s="219" t="e">
        <f>(F624/F612)*BR64</f>
        <v>#DIV/0!</v>
      </c>
      <c r="G626" s="217" t="e">
        <f>(G625/G612)*BR91</f>
        <v>#DIV/0!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 t="e">
        <f>(D615/D612)*BO90</f>
        <v>#DIV/0!</v>
      </c>
      <c r="E627" s="219" t="e">
        <f>(E623/E612)*SUM(C627:D627)</f>
        <v>#DIV/0!</v>
      </c>
      <c r="F627" s="219" t="e">
        <f>(F624/F612)*BO64</f>
        <v>#DIV/0!</v>
      </c>
      <c r="G627" s="217" t="e">
        <f>(G625/G612)*BO91</f>
        <v>#DIV/0!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 t="e">
        <f>(D615/D612)*AZ90</f>
        <v>#DIV/0!</v>
      </c>
      <c r="E628" s="219" t="e">
        <f>(E623/E612)*SUM(C628:D628)</f>
        <v>#DIV/0!</v>
      </c>
      <c r="F628" s="219" t="e">
        <f>(F624/F612)*AZ64</f>
        <v>#DIV/0!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 t="e">
        <f>(D615/D612)*BF90</f>
        <v>#DIV/0!</v>
      </c>
      <c r="E629" s="219" t="e">
        <f>(E623/E612)*SUM(C629:D629)</f>
        <v>#DIV/0!</v>
      </c>
      <c r="F629" s="219" t="e">
        <f>(F624/F612)*BF64</f>
        <v>#DIV/0!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 t="e">
        <f>(D615/D612)*BA90</f>
        <v>#DIV/0!</v>
      </c>
      <c r="E630" s="219" t="e">
        <f>(E623/E612)*SUM(C630:D630)</f>
        <v>#DIV/0!</v>
      </c>
      <c r="F630" s="219" t="e">
        <f>(F624/F612)*BA64</f>
        <v>#DIV/0!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 t="e">
        <f>(D615/D612)*AW90</f>
        <v>#DIV/0!</v>
      </c>
      <c r="E631" s="219" t="e">
        <f>(E623/E612)*SUM(C631:D631)</f>
        <v>#DIV/0!</v>
      </c>
      <c r="F631" s="219" t="e">
        <f>(F624/F612)*AW64</f>
        <v>#DIV/0!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501803</v>
      </c>
      <c r="D632" s="217" t="e">
        <f>(D615/D612)*BB90</f>
        <v>#DIV/0!</v>
      </c>
      <c r="E632" s="219" t="e">
        <f>(E623/E612)*SUM(C632:D632)</f>
        <v>#DIV/0!</v>
      </c>
      <c r="F632" s="219" t="e">
        <f>(F624/F612)*BB64</f>
        <v>#DIV/0!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 t="e">
        <f>(D615/D612)*BC90</f>
        <v>#DIV/0!</v>
      </c>
      <c r="E633" s="219" t="e">
        <f>(E623/E612)*SUM(C633:D633)</f>
        <v>#DIV/0!</v>
      </c>
      <c r="F633" s="219" t="e">
        <f>(F624/F612)*BC64</f>
        <v>#DIV/0!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 t="e">
        <f>(D615/D612)*BI90</f>
        <v>#DIV/0!</v>
      </c>
      <c r="E634" s="219" t="e">
        <f>(E623/E612)*SUM(C634:D634)</f>
        <v>#DIV/0!</v>
      </c>
      <c r="F634" s="219" t="e">
        <f>(F624/F612)*BI64</f>
        <v>#DIV/0!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 t="e">
        <f>(D615/D612)*BK90</f>
        <v>#DIV/0!</v>
      </c>
      <c r="E635" s="219" t="e">
        <f>(E623/E612)*SUM(C635:D635)</f>
        <v>#DIV/0!</v>
      </c>
      <c r="F635" s="219" t="e">
        <f>(F624/F612)*BK64</f>
        <v>#DIV/0!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 t="e">
        <f>(D615/D612)*BH90</f>
        <v>#DIV/0!</v>
      </c>
      <c r="E636" s="219" t="e">
        <f>(E623/E612)*SUM(C636:D636)</f>
        <v>#DIV/0!</v>
      </c>
      <c r="F636" s="219" t="e">
        <f>(F624/F612)*BH64</f>
        <v>#DIV/0!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 t="e">
        <f>(D615/D612)*BL90</f>
        <v>#DIV/0!</v>
      </c>
      <c r="E637" s="219" t="e">
        <f>(E623/E612)*SUM(C637:D637)</f>
        <v>#DIV/0!</v>
      </c>
      <c r="F637" s="219" t="e">
        <f>(F624/F612)*BL64</f>
        <v>#DIV/0!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 t="e">
        <f>(D615/D612)*BM90</f>
        <v>#DIV/0!</v>
      </c>
      <c r="E638" s="219" t="e">
        <f>(E623/E612)*SUM(C638:D638)</f>
        <v>#DIV/0!</v>
      </c>
      <c r="F638" s="219" t="e">
        <f>(F624/F612)*BM64</f>
        <v>#DIV/0!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 t="e">
        <f>(D615/D612)*BS90</f>
        <v>#DIV/0!</v>
      </c>
      <c r="E639" s="219" t="e">
        <f>(E623/E612)*SUM(C639:D639)</f>
        <v>#DIV/0!</v>
      </c>
      <c r="F639" s="219" t="e">
        <f>(F624/F612)*BS64</f>
        <v>#DIV/0!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 t="e">
        <f>(D615/D612)*BT90</f>
        <v>#DIV/0!</v>
      </c>
      <c r="E640" s="219" t="e">
        <f>(E623/E612)*SUM(C640:D640)</f>
        <v>#DIV/0!</v>
      </c>
      <c r="F640" s="219" t="e">
        <f>(F624/F612)*BT64</f>
        <v>#DIV/0!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 t="e">
        <f>(D615/D612)*BU90</f>
        <v>#DIV/0!</v>
      </c>
      <c r="E641" s="219" t="e">
        <f>(E623/E612)*SUM(C641:D641)</f>
        <v>#DIV/0!</v>
      </c>
      <c r="F641" s="219" t="e">
        <f>(F624/F612)*BU64</f>
        <v>#DIV/0!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 t="e">
        <f>(D615/D612)*BV90</f>
        <v>#DIV/0!</v>
      </c>
      <c r="E642" s="219" t="e">
        <f>(E623/E612)*SUM(C642:D642)</f>
        <v>#DIV/0!</v>
      </c>
      <c r="F642" s="219" t="e">
        <f>(F624/F612)*BV64</f>
        <v>#DIV/0!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 t="e">
        <f>(D615/D612)*BW90</f>
        <v>#DIV/0!</v>
      </c>
      <c r="E643" s="219" t="e">
        <f>(E623/E612)*SUM(C643:D643)</f>
        <v>#DIV/0!</v>
      </c>
      <c r="F643" s="219" t="e">
        <f>(F624/F612)*BW64</f>
        <v>#DIV/0!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 t="e">
        <f>(D615/D612)*BX90</f>
        <v>#DIV/0!</v>
      </c>
      <c r="E644" s="219" t="e">
        <f>(E623/E612)*SUM(C644:D644)</f>
        <v>#DIV/0!</v>
      </c>
      <c r="F644" s="219" t="e">
        <f>(F624/F612)*BX64</f>
        <v>#DIV/0!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 t="e">
        <f>(D615/D612)*BY90</f>
        <v>#DIV/0!</v>
      </c>
      <c r="E645" s="219" t="e">
        <f>(E623/E612)*SUM(C645:D645)</f>
        <v>#DIV/0!</v>
      </c>
      <c r="F645" s="219" t="e">
        <f>(F624/F612)*BY64</f>
        <v>#DIV/0!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 t="e">
        <f>(D615/D612)*BZ90</f>
        <v>#DIV/0!</v>
      </c>
      <c r="E646" s="219" t="e">
        <f>(E623/E612)*SUM(C646:D646)</f>
        <v>#DIV/0!</v>
      </c>
      <c r="F646" s="219" t="e">
        <f>(F624/F612)*BZ64</f>
        <v>#DIV/0!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 t="e">
        <f>(D615/D612)*CA90</f>
        <v>#DIV/0!</v>
      </c>
      <c r="E647" s="219" t="e">
        <f>(E623/E612)*SUM(C647:D647)</f>
        <v>#DIV/0!</v>
      </c>
      <c r="F647" s="219" t="e">
        <f>(F624/F612)*CA64</f>
        <v>#DIV/0!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5001557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 t="e">
        <f>(D615/D612)*C90</f>
        <v>#DIV/0!</v>
      </c>
      <c r="E668" s="219" t="e">
        <f>(E623/E612)*SUM(C668:D668)</f>
        <v>#DIV/0!</v>
      </c>
      <c r="F668" s="219" t="e">
        <f>(F624/F612)*C64</f>
        <v>#DIV/0!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 t="e">
        <f>(D615/D612)*D90</f>
        <v>#DIV/0!</v>
      </c>
      <c r="E669" s="219" t="e">
        <f>(E623/E612)*SUM(C669:D669)</f>
        <v>#DIV/0!</v>
      </c>
      <c r="F669" s="219" t="e">
        <f>(F624/F612)*D64</f>
        <v>#DIV/0!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0</v>
      </c>
      <c r="D670" s="217" t="e">
        <f>(D615/D612)*E90</f>
        <v>#DIV/0!</v>
      </c>
      <c r="E670" s="219" t="e">
        <f>(E623/E612)*SUM(C670:D670)</f>
        <v>#DIV/0!</v>
      </c>
      <c r="F670" s="219" t="e">
        <f>(F624/F612)*E64</f>
        <v>#DIV/0!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 t="e">
        <f>(D615/D612)*F90</f>
        <v>#DIV/0!</v>
      </c>
      <c r="E671" s="219" t="e">
        <f>(E623/E612)*SUM(C671:D671)</f>
        <v>#DIV/0!</v>
      </c>
      <c r="F671" s="219" t="e">
        <f>(F624/F612)*F64</f>
        <v>#DIV/0!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 t="e">
        <f>(D615/D612)*G90</f>
        <v>#DIV/0!</v>
      </c>
      <c r="E672" s="219" t="e">
        <f>(E623/E612)*SUM(C672:D672)</f>
        <v>#DIV/0!</v>
      </c>
      <c r="F672" s="219" t="e">
        <f>(F624/F612)*G64</f>
        <v>#DIV/0!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20679694</v>
      </c>
      <c r="D673" s="217" t="e">
        <f>(D615/D612)*H90</f>
        <v>#DIV/0!</v>
      </c>
      <c r="E673" s="219" t="e">
        <f>(E623/E612)*SUM(C673:D673)</f>
        <v>#DIV/0!</v>
      </c>
      <c r="F673" s="219" t="e">
        <f>(F624/F612)*H64</f>
        <v>#DIV/0!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 t="e">
        <f>(D615/D612)*I90</f>
        <v>#DIV/0!</v>
      </c>
      <c r="E674" s="219" t="e">
        <f>(E623/E612)*SUM(C674:D674)</f>
        <v>#DIV/0!</v>
      </c>
      <c r="F674" s="219" t="e">
        <f>(F624/F612)*I64</f>
        <v>#DIV/0!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 t="e">
        <f>(D615/D612)*J90</f>
        <v>#DIV/0!</v>
      </c>
      <c r="E675" s="219" t="e">
        <f>(E623/E612)*SUM(C675:D675)</f>
        <v>#DIV/0!</v>
      </c>
      <c r="F675" s="219" t="e">
        <f>(F624/F612)*J64</f>
        <v>#DIV/0!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 t="e">
        <f>(D615/D612)*K90</f>
        <v>#DIV/0!</v>
      </c>
      <c r="E676" s="219" t="e">
        <f>(E623/E612)*SUM(C676:D676)</f>
        <v>#DIV/0!</v>
      </c>
      <c r="F676" s="219" t="e">
        <f>(F624/F612)*K64</f>
        <v>#DIV/0!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 t="e">
        <f>(D615/D612)*L90</f>
        <v>#DIV/0!</v>
      </c>
      <c r="E677" s="219" t="e">
        <f>(E623/E612)*SUM(C677:D677)</f>
        <v>#DIV/0!</v>
      </c>
      <c r="F677" s="219" t="e">
        <f>(F624/F612)*L64</f>
        <v>#DIV/0!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 t="e">
        <f>(D615/D612)*M90</f>
        <v>#DIV/0!</v>
      </c>
      <c r="E678" s="219" t="e">
        <f>(E623/E612)*SUM(C678:D678)</f>
        <v>#DIV/0!</v>
      </c>
      <c r="F678" s="219" t="e">
        <f>(F624/F612)*M64</f>
        <v>#DIV/0!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 t="e">
        <f>(D615/D612)*N90</f>
        <v>#DIV/0!</v>
      </c>
      <c r="E679" s="219" t="e">
        <f>(E623/E612)*SUM(C679:D679)</f>
        <v>#DIV/0!</v>
      </c>
      <c r="F679" s="219" t="e">
        <f>(F624/F612)*N64</f>
        <v>#DIV/0!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 t="e">
        <f>(D615/D612)*O90</f>
        <v>#DIV/0!</v>
      </c>
      <c r="E680" s="219" t="e">
        <f>(E623/E612)*SUM(C680:D680)</f>
        <v>#DIV/0!</v>
      </c>
      <c r="F680" s="219" t="e">
        <f>(F624/F612)*O64</f>
        <v>#DIV/0!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0</v>
      </c>
      <c r="D681" s="217" t="e">
        <f>(D615/D612)*P90</f>
        <v>#DIV/0!</v>
      </c>
      <c r="E681" s="219" t="e">
        <f>(E623/E612)*SUM(C681:D681)</f>
        <v>#DIV/0!</v>
      </c>
      <c r="F681" s="219" t="e">
        <f>(F624/F612)*P64</f>
        <v>#DIV/0!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 t="e">
        <f>(D615/D612)*Q90</f>
        <v>#DIV/0!</v>
      </c>
      <c r="E682" s="219" t="e">
        <f>(E623/E612)*SUM(C682:D682)</f>
        <v>#DIV/0!</v>
      </c>
      <c r="F682" s="219" t="e">
        <f>(F624/F612)*Q64</f>
        <v>#DIV/0!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 t="e">
        <f>(D615/D612)*R90</f>
        <v>#DIV/0!</v>
      </c>
      <c r="E683" s="219" t="e">
        <f>(E623/E612)*SUM(C683:D683)</f>
        <v>#DIV/0!</v>
      </c>
      <c r="F683" s="219" t="e">
        <f>(F624/F612)*R64</f>
        <v>#DIV/0!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0</v>
      </c>
      <c r="D684" s="217" t="e">
        <f>(D615/D612)*S90</f>
        <v>#DIV/0!</v>
      </c>
      <c r="E684" s="219" t="e">
        <f>(E623/E612)*SUM(C684:D684)</f>
        <v>#DIV/0!</v>
      </c>
      <c r="F684" s="219" t="e">
        <f>(F624/F612)*S64</f>
        <v>#DIV/0!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 t="e">
        <f>(D615/D612)*T90</f>
        <v>#DIV/0!</v>
      </c>
      <c r="E685" s="219" t="e">
        <f>(E623/E612)*SUM(C685:D685)</f>
        <v>#DIV/0!</v>
      </c>
      <c r="F685" s="219" t="e">
        <f>(F624/F612)*T64</f>
        <v>#DIV/0!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0</v>
      </c>
      <c r="D686" s="217" t="e">
        <f>(D615/D612)*U90</f>
        <v>#DIV/0!</v>
      </c>
      <c r="E686" s="219" t="e">
        <f>(E623/E612)*SUM(C686:D686)</f>
        <v>#DIV/0!</v>
      </c>
      <c r="F686" s="219" t="e">
        <f>(F624/F612)*U64</f>
        <v>#DIV/0!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 t="e">
        <f>(D615/D612)*V90</f>
        <v>#DIV/0!</v>
      </c>
      <c r="E687" s="219" t="e">
        <f>(E623/E612)*SUM(C687:D687)</f>
        <v>#DIV/0!</v>
      </c>
      <c r="F687" s="219" t="e">
        <f>(F624/F612)*V64</f>
        <v>#DIV/0!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 t="e">
        <f>(D615/D612)*W90</f>
        <v>#DIV/0!</v>
      </c>
      <c r="E688" s="219" t="e">
        <f>(E623/E612)*SUM(C688:D688)</f>
        <v>#DIV/0!</v>
      </c>
      <c r="F688" s="219" t="e">
        <f>(F624/F612)*W64</f>
        <v>#DIV/0!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 t="e">
        <f>(D615/D612)*X90</f>
        <v>#DIV/0!</v>
      </c>
      <c r="E689" s="219" t="e">
        <f>(E623/E612)*SUM(C689:D689)</f>
        <v>#DIV/0!</v>
      </c>
      <c r="F689" s="219" t="e">
        <f>(F624/F612)*X64</f>
        <v>#DIV/0!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0</v>
      </c>
      <c r="D690" s="217" t="e">
        <f>(D615/D612)*Y90</f>
        <v>#DIV/0!</v>
      </c>
      <c r="E690" s="219" t="e">
        <f>(E623/E612)*SUM(C690:D690)</f>
        <v>#DIV/0!</v>
      </c>
      <c r="F690" s="219" t="e">
        <f>(F624/F612)*Y64</f>
        <v>#DIV/0!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 t="e">
        <f>(D615/D612)*Z90</f>
        <v>#DIV/0!</v>
      </c>
      <c r="E691" s="219" t="e">
        <f>(E623/E612)*SUM(C691:D691)</f>
        <v>#DIV/0!</v>
      </c>
      <c r="F691" s="219" t="e">
        <f>(F624/F612)*Z64</f>
        <v>#DIV/0!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 t="e">
        <f>(D615/D612)*AA90</f>
        <v>#DIV/0!</v>
      </c>
      <c r="E692" s="219" t="e">
        <f>(E623/E612)*SUM(C692:D692)</f>
        <v>#DIV/0!</v>
      </c>
      <c r="F692" s="219" t="e">
        <f>(F624/F612)*AA64</f>
        <v>#DIV/0!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926738</v>
      </c>
      <c r="D693" s="217" t="e">
        <f>(D615/D612)*AB90</f>
        <v>#DIV/0!</v>
      </c>
      <c r="E693" s="219" t="e">
        <f>(E623/E612)*SUM(C693:D693)</f>
        <v>#DIV/0!</v>
      </c>
      <c r="F693" s="219" t="e">
        <f>(F624/F612)*AB64</f>
        <v>#DIV/0!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0</v>
      </c>
      <c r="D694" s="217" t="e">
        <f>(D615/D612)*AC90</f>
        <v>#DIV/0!</v>
      </c>
      <c r="E694" s="219" t="e">
        <f>(E623/E612)*SUM(C694:D694)</f>
        <v>#DIV/0!</v>
      </c>
      <c r="F694" s="219" t="e">
        <f>(F624/F612)*AC64</f>
        <v>#DIV/0!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 t="e">
        <f>(D615/D612)*AD90</f>
        <v>#DIV/0!</v>
      </c>
      <c r="E695" s="219" t="e">
        <f>(E623/E612)*SUM(C695:D695)</f>
        <v>#DIV/0!</v>
      </c>
      <c r="F695" s="219" t="e">
        <f>(F624/F612)*AD64</f>
        <v>#DIV/0!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 t="e">
        <f>(D615/D612)*AE90</f>
        <v>#DIV/0!</v>
      </c>
      <c r="E696" s="219" t="e">
        <f>(E623/E612)*SUM(C696:D696)</f>
        <v>#DIV/0!</v>
      </c>
      <c r="F696" s="219" t="e">
        <f>(F624/F612)*AE64</f>
        <v>#DIV/0!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 t="e">
        <f>(D615/D612)*AF90</f>
        <v>#DIV/0!</v>
      </c>
      <c r="E697" s="219" t="e">
        <f>(E623/E612)*SUM(C697:D697)</f>
        <v>#DIV/0!</v>
      </c>
      <c r="F697" s="219" t="e">
        <f>(F624/F612)*AF64</f>
        <v>#DIV/0!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0</v>
      </c>
      <c r="D698" s="217" t="e">
        <f>(D615/D612)*AG90</f>
        <v>#DIV/0!</v>
      </c>
      <c r="E698" s="219" t="e">
        <f>(E623/E612)*SUM(C698:D698)</f>
        <v>#DIV/0!</v>
      </c>
      <c r="F698" s="219" t="e">
        <f>(F624/F612)*AG64</f>
        <v>#DIV/0!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 t="e">
        <f>(D615/D612)*AH90</f>
        <v>#DIV/0!</v>
      </c>
      <c r="E699" s="219" t="e">
        <f>(E623/E612)*SUM(C699:D699)</f>
        <v>#DIV/0!</v>
      </c>
      <c r="F699" s="219" t="e">
        <f>(F624/F612)*AH64</f>
        <v>#DIV/0!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 t="e">
        <f>(D615/D612)*AI90</f>
        <v>#DIV/0!</v>
      </c>
      <c r="E700" s="219" t="e">
        <f>(E623/E612)*SUM(C700:D700)</f>
        <v>#DIV/0!</v>
      </c>
      <c r="F700" s="219" t="e">
        <f>(F624/F612)*AI64</f>
        <v>#DIV/0!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 t="e">
        <f>(D615/D612)*AJ90</f>
        <v>#DIV/0!</v>
      </c>
      <c r="E701" s="219" t="e">
        <f>(E623/E612)*SUM(C701:D701)</f>
        <v>#DIV/0!</v>
      </c>
      <c r="F701" s="219" t="e">
        <f>(F624/F612)*AJ64</f>
        <v>#DIV/0!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 t="e">
        <f>(D615/D612)*AK90</f>
        <v>#DIV/0!</v>
      </c>
      <c r="E702" s="219" t="e">
        <f>(E623/E612)*SUM(C702:D702)</f>
        <v>#DIV/0!</v>
      </c>
      <c r="F702" s="219" t="e">
        <f>(F624/F612)*AK64</f>
        <v>#DIV/0!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 t="e">
        <f>(D615/D612)*AL90</f>
        <v>#DIV/0!</v>
      </c>
      <c r="E703" s="219" t="e">
        <f>(E623/E612)*SUM(C703:D703)</f>
        <v>#DIV/0!</v>
      </c>
      <c r="F703" s="219" t="e">
        <f>(F624/F612)*AL64</f>
        <v>#DIV/0!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 t="e">
        <f>(D615/D612)*AM90</f>
        <v>#DIV/0!</v>
      </c>
      <c r="E704" s="219" t="e">
        <f>(E623/E612)*SUM(C704:D704)</f>
        <v>#DIV/0!</v>
      </c>
      <c r="F704" s="219" t="e">
        <f>(F624/F612)*AM64</f>
        <v>#DIV/0!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 t="e">
        <f>(D615/D612)*AN90</f>
        <v>#DIV/0!</v>
      </c>
      <c r="E705" s="219" t="e">
        <f>(E623/E612)*SUM(C705:D705)</f>
        <v>#DIV/0!</v>
      </c>
      <c r="F705" s="219" t="e">
        <f>(F624/F612)*AN64</f>
        <v>#DIV/0!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 t="e">
        <f>(D615/D612)*AO90</f>
        <v>#DIV/0!</v>
      </c>
      <c r="E706" s="219" t="e">
        <f>(E623/E612)*SUM(C706:D706)</f>
        <v>#DIV/0!</v>
      </c>
      <c r="F706" s="219" t="e">
        <f>(F624/F612)*AO64</f>
        <v>#DIV/0!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 t="e">
        <f>(D615/D612)*AP90</f>
        <v>#DIV/0!</v>
      </c>
      <c r="E707" s="219" t="e">
        <f>(E623/E612)*SUM(C707:D707)</f>
        <v>#DIV/0!</v>
      </c>
      <c r="F707" s="219" t="e">
        <f>(F624/F612)*AP64</f>
        <v>#DIV/0!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 t="e">
        <f>(D615/D612)*AQ90</f>
        <v>#DIV/0!</v>
      </c>
      <c r="E708" s="219" t="e">
        <f>(E623/E612)*SUM(C708:D708)</f>
        <v>#DIV/0!</v>
      </c>
      <c r="F708" s="219" t="e">
        <f>(F624/F612)*AQ64</f>
        <v>#DIV/0!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 t="e">
        <f>(D615/D612)*AR90</f>
        <v>#DIV/0!</v>
      </c>
      <c r="E709" s="219" t="e">
        <f>(E623/E612)*SUM(C709:D709)</f>
        <v>#DIV/0!</v>
      </c>
      <c r="F709" s="219" t="e">
        <f>(F624/F612)*AR64</f>
        <v>#DIV/0!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 t="e">
        <f>(D615/D612)*AS90</f>
        <v>#DIV/0!</v>
      </c>
      <c r="E710" s="219" t="e">
        <f>(E623/E612)*SUM(C710:D710)</f>
        <v>#DIV/0!</v>
      </c>
      <c r="F710" s="219" t="e">
        <f>(F624/F612)*AS64</f>
        <v>#DIV/0!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 t="e">
        <f>(D615/D612)*AT90</f>
        <v>#DIV/0!</v>
      </c>
      <c r="E711" s="219" t="e">
        <f>(E623/E612)*SUM(C711:D711)</f>
        <v>#DIV/0!</v>
      </c>
      <c r="F711" s="219" t="e">
        <f>(F624/F612)*AT64</f>
        <v>#DIV/0!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 t="e">
        <f>(D615/D612)*AU90</f>
        <v>#DIV/0!</v>
      </c>
      <c r="E712" s="219" t="e">
        <f>(E623/E612)*SUM(C712:D712)</f>
        <v>#DIV/0!</v>
      </c>
      <c r="F712" s="219" t="e">
        <f>(F624/F612)*AU64</f>
        <v>#DIV/0!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 t="e">
        <f>(D615/D612)*AV90</f>
        <v>#DIV/0!</v>
      </c>
      <c r="E713" s="219" t="e">
        <f>(E623/E612)*SUM(C713:D713)</f>
        <v>#DIV/0!</v>
      </c>
      <c r="F713" s="219" t="e">
        <f>(F624/F612)*AV64</f>
        <v>#DIV/0!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26607989</v>
      </c>
      <c r="D715" s="202" t="e">
        <f>SUM(D616:D647)+SUM(D668:D713)</f>
        <v>#DIV/0!</v>
      </c>
      <c r="E715" s="202" t="e">
        <f>SUM(E624:E647)+SUM(E668:E713)</f>
        <v>#DIV/0!</v>
      </c>
      <c r="F715" s="202" t="e">
        <f>SUM(F625:F648)+SUM(F668:F713)</f>
        <v>#DIV/0!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" customHeight="1" x14ac:dyDescent="0.2">
      <c r="C716" s="214">
        <f>CE85</f>
        <v>26607989</v>
      </c>
      <c r="D716" s="202">
        <f>D615</f>
        <v>0</v>
      </c>
      <c r="E716" s="202" t="e">
        <f>E623</f>
        <v>#DIV/0!</v>
      </c>
      <c r="F716" s="202" t="e">
        <f>F624</f>
        <v>#DIV/0!</v>
      </c>
      <c r="G716" s="202" t="e">
        <f>G625</f>
        <v>#DIV/0!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5001557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919</v>
      </c>
      <c r="C2" s="11" t="str">
        <f>SUBSTITUTE(LEFT(data!C98,49),",","")</f>
        <v xml:space="preserve">Navos </v>
      </c>
      <c r="D2" s="11" t="str">
        <f>LEFT(data!C99, 49)</f>
        <v>PO Box 46420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98126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>Natalia Martinez-Kohler</v>
      </c>
      <c r="K2" s="11" t="str">
        <f>LEFT(data!C107, 49)</f>
        <v>206-933-7189</v>
      </c>
      <c r="L2" s="11" t="str">
        <f>LEFT(data!C108, 49)</f>
        <v>206-833-7116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1075</v>
      </c>
      <c r="B1" s="12" t="s">
        <v>1076</v>
      </c>
      <c r="C1" s="12" t="s">
        <v>1077</v>
      </c>
      <c r="D1" s="12" t="s">
        <v>1078</v>
      </c>
      <c r="E1" s="12" t="s">
        <v>1079</v>
      </c>
      <c r="F1" s="12" t="s">
        <v>1080</v>
      </c>
      <c r="G1" s="12" t="s">
        <v>1081</v>
      </c>
      <c r="H1" s="12" t="s">
        <v>1082</v>
      </c>
      <c r="I1" s="12" t="s">
        <v>1083</v>
      </c>
      <c r="J1" s="12" t="s">
        <v>1084</v>
      </c>
      <c r="K1" s="12" t="s">
        <v>1085</v>
      </c>
      <c r="L1" s="12" t="s">
        <v>1086</v>
      </c>
      <c r="M1" s="12" t="s">
        <v>1087</v>
      </c>
      <c r="N1" s="12" t="s">
        <v>1088</v>
      </c>
      <c r="O1" s="12" t="s">
        <v>1089</v>
      </c>
      <c r="P1" s="12" t="s">
        <v>1090</v>
      </c>
      <c r="Q1" s="12" t="s">
        <v>1091</v>
      </c>
      <c r="R1" s="12" t="s">
        <v>1092</v>
      </c>
      <c r="S1" s="12" t="s">
        <v>1093</v>
      </c>
      <c r="T1" s="12" t="s">
        <v>1094</v>
      </c>
      <c r="U1" s="12" t="s">
        <v>1095</v>
      </c>
      <c r="V1" s="12" t="s">
        <v>1096</v>
      </c>
      <c r="W1" s="12" t="s">
        <v>1097</v>
      </c>
      <c r="X1" s="12" t="s">
        <v>1098</v>
      </c>
      <c r="Y1" s="12" t="s">
        <v>1099</v>
      </c>
      <c r="Z1" s="12" t="s">
        <v>1100</v>
      </c>
      <c r="AA1" s="12" t="s">
        <v>1101</v>
      </c>
      <c r="AB1" s="12" t="s">
        <v>1102</v>
      </c>
      <c r="AC1" s="12" t="s">
        <v>1103</v>
      </c>
      <c r="AD1" s="12" t="s">
        <v>1104</v>
      </c>
      <c r="AE1" s="12" t="s">
        <v>1105</v>
      </c>
      <c r="AF1" s="12" t="s">
        <v>1106</v>
      </c>
      <c r="AG1" s="12" t="s">
        <v>1107</v>
      </c>
      <c r="AH1" s="12" t="s">
        <v>1108</v>
      </c>
      <c r="AI1" s="12" t="s">
        <v>1109</v>
      </c>
      <c r="AJ1" s="12" t="s">
        <v>1110</v>
      </c>
      <c r="AK1" s="12" t="s">
        <v>1111</v>
      </c>
      <c r="AL1" s="12" t="s">
        <v>1112</v>
      </c>
      <c r="AM1" s="12" t="s">
        <v>1113</v>
      </c>
      <c r="AN1" s="12" t="s">
        <v>1114</v>
      </c>
      <c r="AO1" s="12" t="s">
        <v>1115</v>
      </c>
      <c r="AP1" s="12" t="s">
        <v>1116</v>
      </c>
      <c r="AQ1" s="12" t="s">
        <v>1117</v>
      </c>
      <c r="AR1" s="12" t="s">
        <v>1118</v>
      </c>
      <c r="AS1" s="12" t="s">
        <v>1119</v>
      </c>
      <c r="AT1" s="12" t="s">
        <v>1120</v>
      </c>
      <c r="AU1" s="12" t="s">
        <v>1121</v>
      </c>
      <c r="AV1" s="12" t="s">
        <v>1122</v>
      </c>
      <c r="AW1" s="12" t="s">
        <v>1123</v>
      </c>
      <c r="AX1" s="12" t="s">
        <v>1124</v>
      </c>
      <c r="AY1" s="12" t="s">
        <v>1125</v>
      </c>
      <c r="AZ1" s="12" t="s">
        <v>1126</v>
      </c>
      <c r="BA1" s="12" t="s">
        <v>1127</v>
      </c>
      <c r="BB1" s="12" t="s">
        <v>1128</v>
      </c>
      <c r="BC1" s="12" t="s">
        <v>1129</v>
      </c>
      <c r="BD1" s="12" t="s">
        <v>1130</v>
      </c>
      <c r="BE1" s="12" t="s">
        <v>1131</v>
      </c>
      <c r="BF1" s="12" t="s">
        <v>1132</v>
      </c>
      <c r="BG1" s="12" t="s">
        <v>1133</v>
      </c>
      <c r="BH1" s="12" t="s">
        <v>1134</v>
      </c>
      <c r="BI1" s="12" t="s">
        <v>1135</v>
      </c>
      <c r="BJ1" s="12" t="s">
        <v>1136</v>
      </c>
      <c r="BK1" s="12" t="s">
        <v>1137</v>
      </c>
      <c r="BL1" s="12" t="s">
        <v>1138</v>
      </c>
      <c r="BM1" s="12" t="s">
        <v>1139</v>
      </c>
      <c r="BN1" s="12" t="s">
        <v>1140</v>
      </c>
      <c r="BO1" s="12" t="s">
        <v>1141</v>
      </c>
      <c r="BP1" s="12" t="s">
        <v>1142</v>
      </c>
      <c r="BQ1" s="12" t="s">
        <v>1143</v>
      </c>
      <c r="BR1" s="12" t="s">
        <v>1144</v>
      </c>
      <c r="BS1" s="12" t="s">
        <v>1145</v>
      </c>
      <c r="BT1" s="12" t="s">
        <v>1146</v>
      </c>
      <c r="BU1" s="12" t="s">
        <v>1147</v>
      </c>
      <c r="BV1" s="12" t="s">
        <v>1148</v>
      </c>
      <c r="BW1" s="12" t="s">
        <v>1149</v>
      </c>
      <c r="BX1" s="12" t="s">
        <v>1150</v>
      </c>
      <c r="BY1" s="12" t="s">
        <v>1151</v>
      </c>
      <c r="BZ1" s="12" t="s">
        <v>1152</v>
      </c>
      <c r="CA1" s="12" t="s">
        <v>1153</v>
      </c>
      <c r="CB1" s="12" t="s">
        <v>1154</v>
      </c>
      <c r="CC1" s="12" t="s">
        <v>1155</v>
      </c>
      <c r="CD1" s="12" t="s">
        <v>1156</v>
      </c>
      <c r="CE1" s="12" t="s">
        <v>1157</v>
      </c>
      <c r="CF1" s="12" t="s">
        <v>1158</v>
      </c>
    </row>
    <row r="2" spans="1:84" s="169" customFormat="1" ht="12.6" customHeight="1" x14ac:dyDescent="0.25">
      <c r="A2" s="12" t="str">
        <f>RIGHT(data!C97,3)</f>
        <v>919</v>
      </c>
      <c r="B2" s="200" t="str">
        <f>RIGHT(data!C96,4)</f>
        <v>2024</v>
      </c>
      <c r="C2" s="12" t="s">
        <v>1159</v>
      </c>
      <c r="D2" s="199">
        <f>ROUND(N(data!C181),0)</f>
        <v>955438</v>
      </c>
      <c r="E2" s="199">
        <f>ROUND(N(data!C182),0)</f>
        <v>0</v>
      </c>
      <c r="F2" s="199">
        <f>ROUND(N(data!C183),0)</f>
        <v>0</v>
      </c>
      <c r="G2" s="199">
        <f>ROUND(N(data!C184),0)</f>
        <v>1305586</v>
      </c>
      <c r="H2" s="199">
        <f>ROUND(N(data!C185),0)</f>
        <v>-22</v>
      </c>
      <c r="I2" s="199">
        <f>ROUND(N(data!C186),0)</f>
        <v>218809</v>
      </c>
      <c r="J2" s="199">
        <f>ROUND(N(data!C187)+N(data!C188),0)</f>
        <v>617011</v>
      </c>
      <c r="K2" s="199">
        <f>ROUND(N(data!C191),0)</f>
        <v>0</v>
      </c>
      <c r="L2" s="199">
        <f>ROUND(N(data!C192),0)</f>
        <v>5365</v>
      </c>
      <c r="M2" s="199">
        <f>ROUND(N(data!C195),0)</f>
        <v>319649</v>
      </c>
      <c r="N2" s="199">
        <f>ROUND(N(data!C196),0)</f>
        <v>0</v>
      </c>
      <c r="O2" s="199">
        <f>ROUND(N(data!C199),0)</f>
        <v>65961</v>
      </c>
      <c r="P2" s="199">
        <f>ROUND(N(data!C200),0)</f>
        <v>87593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14523753</v>
      </c>
      <c r="U2" s="199">
        <f>ROUND(N(data!C211),0)</f>
        <v>0</v>
      </c>
      <c r="V2" s="199">
        <f>ROUND(N(data!D211),0)</f>
        <v>39937</v>
      </c>
      <c r="W2" s="199">
        <f>ROUND(N(data!B212),0)</f>
        <v>564893</v>
      </c>
      <c r="X2" s="199">
        <f>ROUND(N(data!C212),0)</f>
        <v>275460</v>
      </c>
      <c r="Y2" s="199">
        <f>ROUND(N(data!D212),0)</f>
        <v>0</v>
      </c>
      <c r="Z2" s="199">
        <f>ROUND(N(data!B213),0)</f>
        <v>43399718</v>
      </c>
      <c r="AA2" s="199">
        <f>ROUND(N(data!C213),0)</f>
        <v>310820</v>
      </c>
      <c r="AB2" s="199">
        <f>ROUND(N(data!D213),0)</f>
        <v>100547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870208</v>
      </c>
      <c r="AG2" s="199">
        <f>ROUND(N(data!C215),0)</f>
        <v>155798</v>
      </c>
      <c r="AH2" s="199">
        <f>ROUND(N(data!D215),0)</f>
        <v>136619</v>
      </c>
      <c r="AI2" s="199">
        <f>ROUND(N(data!B216),0)</f>
        <v>7326437</v>
      </c>
      <c r="AJ2" s="199">
        <f>ROUND(N(data!C216),0)</f>
        <v>40964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692485</v>
      </c>
      <c r="AT2" s="199">
        <f>ROUND(N(data!D219),0)</f>
        <v>681460</v>
      </c>
      <c r="AU2" s="199">
        <v>0</v>
      </c>
      <c r="AV2" s="199">
        <v>0</v>
      </c>
      <c r="AW2" s="199">
        <v>0</v>
      </c>
      <c r="AX2" s="199">
        <f>ROUND(N(data!B225),0)</f>
        <v>287539</v>
      </c>
      <c r="AY2" s="199">
        <f>ROUND(N(data!C225),0)</f>
        <v>47075</v>
      </c>
      <c r="AZ2" s="199">
        <f>ROUND(N(data!D225),0)</f>
        <v>0</v>
      </c>
      <c r="BA2" s="199">
        <f>ROUND(N(data!B226),0)</f>
        <v>10705393</v>
      </c>
      <c r="BB2" s="199">
        <f>ROUND(N(data!C226),0)</f>
        <v>1287015</v>
      </c>
      <c r="BC2" s="199">
        <f>ROUND(N(data!D226),0)</f>
        <v>89378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91066</v>
      </c>
      <c r="BH2" s="199">
        <f>ROUND(N(data!C228),0)</f>
        <v>189739</v>
      </c>
      <c r="BI2" s="199">
        <f>ROUND(N(data!D228),0)</f>
        <v>0</v>
      </c>
      <c r="BJ2" s="199">
        <f>ROUND(N(data!B229),0)</f>
        <v>5673816</v>
      </c>
      <c r="BK2" s="199">
        <f>ROUND(N(data!C229),0)</f>
        <v>247230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15728110</v>
      </c>
      <c r="BW2" s="199">
        <f>ROUND(N(data!C240),0)</f>
        <v>40469418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18190501</v>
      </c>
      <c r="CB2" s="199">
        <f>ROUND(N(data!C247),0)</f>
        <v>0</v>
      </c>
      <c r="CC2" s="199">
        <f>ROUND(N(data!C249),0)</f>
        <v>0</v>
      </c>
      <c r="CD2" s="199">
        <f>ROUND(N(data!C250),0)</f>
        <v>-5356</v>
      </c>
      <c r="CE2" s="199">
        <f>ROUND(N(data!C254)+N(data!C255),0)</f>
        <v>0</v>
      </c>
      <c r="CF2" s="199">
        <f>ROUND(N(data!D237),0)</f>
        <v>9914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69" customFormat="1" ht="12.6" customHeight="1" x14ac:dyDescent="0.25">
      <c r="A2" s="12" t="str">
        <f>RIGHT(data!C97,3)</f>
        <v>919</v>
      </c>
      <c r="B2" s="12" t="str">
        <f>RIGHT(data!C96,4)</f>
        <v>2024</v>
      </c>
      <c r="C2" s="12" t="s">
        <v>1159</v>
      </c>
      <c r="D2" s="198">
        <f>ROUND(N(data!C127),0)</f>
        <v>581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24646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70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70</v>
      </c>
      <c r="X2" s="198">
        <f>ROUND(N(data!C145),0)</f>
        <v>0</v>
      </c>
      <c r="Y2" s="198">
        <f>ROUND(N(data!B154),0)</f>
        <v>81</v>
      </c>
      <c r="Z2" s="198">
        <f>ROUND(N(data!B155),0)</f>
        <v>5883</v>
      </c>
      <c r="AA2" s="198">
        <f>ROUND(N(data!B156),0)</f>
        <v>0</v>
      </c>
      <c r="AB2" s="198">
        <f>ROUND(N(data!B157),0)</f>
        <v>25654954</v>
      </c>
      <c r="AC2" s="198">
        <f>ROUND(N(data!B158),0)</f>
        <v>0</v>
      </c>
      <c r="AD2" s="198">
        <f>ROUND(N(data!C154),0)</f>
        <v>354</v>
      </c>
      <c r="AE2" s="198">
        <f>ROUND(N(data!C155),0)</f>
        <v>13926</v>
      </c>
      <c r="AF2" s="198">
        <f>ROUND(N(data!C156),0)</f>
        <v>0</v>
      </c>
      <c r="AG2" s="198">
        <f>ROUND(N(data!C157),0)</f>
        <v>58364178</v>
      </c>
      <c r="AH2" s="198">
        <f>ROUND(N(data!C158),0)</f>
        <v>0</v>
      </c>
      <c r="AI2" s="198">
        <f>ROUND(N(data!D154),0)</f>
        <v>145</v>
      </c>
      <c r="AJ2" s="198">
        <f>ROUND(N(data!D155),0)</f>
        <v>4837</v>
      </c>
      <c r="AK2" s="198">
        <f>ROUND(N(data!D156),0)</f>
        <v>0</v>
      </c>
      <c r="AL2" s="198">
        <f>ROUND(N(data!D157),0)</f>
        <v>21808930</v>
      </c>
      <c r="AM2" s="198">
        <f>ROUND(N(data!D158),0)</f>
        <v>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197" t="s">
        <v>1325</v>
      </c>
      <c r="CR1" s="197" t="s">
        <v>1326</v>
      </c>
      <c r="CS1" s="197" t="s">
        <v>1327</v>
      </c>
      <c r="CT1" s="197" t="s">
        <v>1328</v>
      </c>
      <c r="CU1" s="197" t="s">
        <v>1329</v>
      </c>
      <c r="CV1" s="197" t="s">
        <v>1330</v>
      </c>
      <c r="CW1" s="197" t="s">
        <v>1331</v>
      </c>
      <c r="CX1" s="197" t="s">
        <v>1332</v>
      </c>
      <c r="CY1" s="197" t="s">
        <v>1333</v>
      </c>
      <c r="CZ1" s="197" t="s">
        <v>1334</v>
      </c>
      <c r="DA1" s="197" t="s">
        <v>1335</v>
      </c>
      <c r="DB1" s="197" t="s">
        <v>1336</v>
      </c>
      <c r="DC1" s="197" t="s">
        <v>1337</v>
      </c>
      <c r="DD1" s="197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69" customFormat="1" ht="12.6" customHeight="1" x14ac:dyDescent="0.25">
      <c r="A2" s="199" t="str">
        <f>RIGHT(data!C97,3)</f>
        <v>919</v>
      </c>
      <c r="B2" s="200" t="str">
        <f>RIGHT(data!C96,4)</f>
        <v>2024</v>
      </c>
      <c r="C2" s="12" t="s">
        <v>1159</v>
      </c>
      <c r="D2" s="198">
        <f>ROUND(N(data!C266),0)</f>
        <v>40036616</v>
      </c>
      <c r="E2" s="198">
        <f>ROUND(N(data!C267),0)</f>
        <v>0</v>
      </c>
      <c r="F2" s="198">
        <f>ROUND(N(data!C268),0)</f>
        <v>30733110</v>
      </c>
      <c r="G2" s="198">
        <f>ROUND(N(data!C269),0)</f>
        <v>22586242</v>
      </c>
      <c r="H2" s="198">
        <f>ROUND(N(data!C270),0)</f>
        <v>0</v>
      </c>
      <c r="I2" s="198">
        <f>ROUND(N(data!C271),0)</f>
        <v>1040880</v>
      </c>
      <c r="J2" s="198">
        <f>ROUND(N(data!C272),0)</f>
        <v>0</v>
      </c>
      <c r="K2" s="198">
        <f>ROUND(N(data!C273),0)</f>
        <v>77870</v>
      </c>
      <c r="L2" s="198">
        <f>ROUND(N(data!C274),0)</f>
        <v>162912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14483816</v>
      </c>
      <c r="R2" s="198">
        <f>ROUND(N(data!C284),0)</f>
        <v>840353</v>
      </c>
      <c r="S2" s="198">
        <f>ROUND(N(data!C285),0)</f>
        <v>43609991</v>
      </c>
      <c r="T2" s="198">
        <f>ROUND(N(data!C286),0)</f>
        <v>0</v>
      </c>
      <c r="U2" s="198">
        <f>ROUND(N(data!C287),0)</f>
        <v>889387</v>
      </c>
      <c r="V2" s="198">
        <f>ROUND(N(data!C288),0)</f>
        <v>7367401</v>
      </c>
      <c r="W2" s="198">
        <f>ROUND(N(data!C289),0)</f>
        <v>0</v>
      </c>
      <c r="X2" s="198">
        <f>ROUND(N(data!C290),0)</f>
        <v>11025</v>
      </c>
      <c r="Y2" s="198">
        <f>ROUND(N(data!C291),0)</f>
        <v>0</v>
      </c>
      <c r="Z2" s="198">
        <f>ROUND(N(data!C292),0)</f>
        <v>18439496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5403891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1411922</v>
      </c>
      <c r="AI2" s="198">
        <f>ROUND(N(data!C314),0)</f>
        <v>0</v>
      </c>
      <c r="AJ2" s="198">
        <f>ROUND(N(data!C315),0)</f>
        <v>2809279</v>
      </c>
      <c r="AK2" s="198">
        <f>ROUND(N(data!C316),0)</f>
        <v>6131292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1677441</v>
      </c>
      <c r="AR2" s="198">
        <f>ROUND(N(data!C323),0)</f>
        <v>45326</v>
      </c>
      <c r="AS2" s="198">
        <f>ROUND(N(data!C326),0)</f>
        <v>0</v>
      </c>
      <c r="AT2" s="198">
        <f>ROUND(N(data!C327),0)</f>
        <v>0</v>
      </c>
      <c r="AU2" s="198">
        <f>ROUND(N(data!C328),0)</f>
        <v>47046</v>
      </c>
      <c r="AV2" s="198">
        <f>ROUND(N(data!C331),0)</f>
        <v>30498077</v>
      </c>
      <c r="AW2" s="198">
        <f>ROUND(N(data!C332),0)</f>
        <v>0</v>
      </c>
      <c r="AX2" s="198">
        <f>ROUND(N(data!C333),0)</f>
        <v>0</v>
      </c>
      <c r="AY2" s="198">
        <f>ROUND(N(data!C334),0)</f>
        <v>33520</v>
      </c>
      <c r="AZ2" s="198">
        <f>ROUND(N(data!C335),0)</f>
        <v>0</v>
      </c>
      <c r="BA2" s="198">
        <f>ROUND(N(data!C336),0)</f>
        <v>16499639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47347141</v>
      </c>
      <c r="BJ2" s="198">
        <f>ROUND(N(data!C349),0)</f>
        <v>0</v>
      </c>
      <c r="BK2" s="198">
        <f>ROUND(N(data!CE60),2)</f>
        <v>116</v>
      </c>
      <c r="BL2" s="198">
        <f>ROUND(N(data!C358),0)</f>
        <v>101466359</v>
      </c>
      <c r="BM2" s="198">
        <f>ROUND(N(data!C359),0)</f>
        <v>4361704</v>
      </c>
      <c r="BN2" s="198">
        <f>ROUND(N(data!C363),0)</f>
        <v>74388029</v>
      </c>
      <c r="BO2" s="198">
        <f>ROUND(N(data!C364),0)</f>
        <v>-5356</v>
      </c>
      <c r="BP2" s="198">
        <f>ROUND(N(data!C365),0)</f>
        <v>0</v>
      </c>
      <c r="BQ2" s="198">
        <f>ROUND(N(data!D381),0)</f>
        <v>487898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487898</v>
      </c>
      <c r="CC2" s="198">
        <f>ROUND(N(data!C382),0)</f>
        <v>0</v>
      </c>
      <c r="CD2" s="198">
        <f>ROUND(N(data!C389),0)</f>
        <v>13856172</v>
      </c>
      <c r="CE2" s="198">
        <f>ROUND(N(data!C390),0)</f>
        <v>3096822</v>
      </c>
      <c r="CF2" s="198">
        <f>ROUND(N(data!C391),0)</f>
        <v>1750018</v>
      </c>
      <c r="CG2" s="198">
        <f>ROUND(N(data!C392),0)</f>
        <v>1183689</v>
      </c>
      <c r="CH2" s="198">
        <f>ROUND(N(data!C393),0)</f>
        <v>0</v>
      </c>
      <c r="CI2" s="198">
        <f>ROUND(N(data!C394),0)</f>
        <v>2817771</v>
      </c>
      <c r="CJ2" s="198">
        <f>ROUND(N(data!C395),0)</f>
        <v>443865</v>
      </c>
      <c r="CK2" s="198">
        <f>ROUND(N(data!C396),0)</f>
        <v>5365</v>
      </c>
      <c r="CL2" s="198">
        <f>ROUND(N(data!C397),0)</f>
        <v>0</v>
      </c>
      <c r="CM2" s="198">
        <f>ROUND(N(data!C398),0)</f>
        <v>0</v>
      </c>
      <c r="CN2" s="198">
        <f>ROUND(N(data!C399),0)</f>
        <v>0</v>
      </c>
      <c r="CO2" s="198">
        <f>ROUND(N(data!C362),0)</f>
        <v>9914</v>
      </c>
      <c r="CP2" s="198">
        <f>ROUND(N(data!D415),0)</f>
        <v>6922171</v>
      </c>
      <c r="CQ2" s="52">
        <f>ROUND(N(data!C401),0)</f>
        <v>0</v>
      </c>
      <c r="CR2" s="52">
        <f>ROUND(N(data!C402),0)</f>
        <v>2568174</v>
      </c>
      <c r="CS2" s="52">
        <f>ROUND(N(data!C403),0)</f>
        <v>651</v>
      </c>
      <c r="CT2" s="52">
        <f>ROUND(N(data!C404),0)</f>
        <v>319649</v>
      </c>
      <c r="CU2" s="52">
        <f>ROUND(N(data!C405),0)</f>
        <v>135514</v>
      </c>
      <c r="CV2" s="52">
        <f>ROUND(N(data!C406),0)</f>
        <v>8836</v>
      </c>
      <c r="CW2" s="52">
        <f>ROUND(N(data!C407),0)</f>
        <v>0</v>
      </c>
      <c r="CX2" s="52">
        <f>ROUND(N(data!C408),0)</f>
        <v>245331</v>
      </c>
      <c r="CY2" s="52">
        <f>ROUND(N(data!C409),0)</f>
        <v>0</v>
      </c>
      <c r="CZ2" s="52">
        <f>ROUND(N(data!C410),0)</f>
        <v>29</v>
      </c>
      <c r="DA2" s="52">
        <f>ROUND(N(data!C411),0)</f>
        <v>19126</v>
      </c>
      <c r="DB2" s="52">
        <f>ROUND(N(data!C412),0)</f>
        <v>87593</v>
      </c>
      <c r="DC2" s="52">
        <f>ROUND(N(data!C413),0)</f>
        <v>141812</v>
      </c>
      <c r="DD2" s="52">
        <f>ROUND(N(data!C414),0)</f>
        <v>3395457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5hiMrcIdIvvWlYxtrnLZ1Pv49VLC8SBrTApigy0FIlbWIaAgUBmLOFmlrPuwLNhArjmMQNaOsae7CKSJkqqpew==" saltValue="3P7HXnR56exwiOJGh10Qj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919</v>
      </c>
      <c r="B2" s="200" t="str">
        <f>RIGHT(data!$C$96,4)</f>
        <v>2024</v>
      </c>
      <c r="C2" s="12" t="str">
        <f>data!C$55</f>
        <v>6010</v>
      </c>
      <c r="D2" s="12" t="s">
        <v>1159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919</v>
      </c>
      <c r="B3" s="200" t="str">
        <f>RIGHT(data!$C$96,4)</f>
        <v>2024</v>
      </c>
      <c r="C3" s="12" t="str">
        <f>data!D$55</f>
        <v>6030</v>
      </c>
      <c r="D3" s="12" t="s">
        <v>1159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919</v>
      </c>
      <c r="B4" s="200" t="str">
        <f>RIGHT(data!$C$96,4)</f>
        <v>2024</v>
      </c>
      <c r="C4" s="12" t="str">
        <f>data!E$55</f>
        <v>6070</v>
      </c>
      <c r="D4" s="12" t="s">
        <v>1159</v>
      </c>
      <c r="E4" s="198">
        <f>ROUND(N(data!E59), 0)</f>
        <v>0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919</v>
      </c>
      <c r="B5" s="200" t="str">
        <f>RIGHT(data!$C$96,4)</f>
        <v>2024</v>
      </c>
      <c r="C5" s="12" t="str">
        <f>data!F$55</f>
        <v>6100</v>
      </c>
      <c r="D5" s="12" t="s">
        <v>1159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919</v>
      </c>
      <c r="B6" s="200" t="str">
        <f>RIGHT(data!$C$96,4)</f>
        <v>2024</v>
      </c>
      <c r="C6" s="12" t="str">
        <f>data!G$55</f>
        <v>6120</v>
      </c>
      <c r="D6" s="12" t="s">
        <v>1159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919</v>
      </c>
      <c r="B7" s="200" t="str">
        <f>RIGHT(data!$C$96,4)</f>
        <v>2024</v>
      </c>
      <c r="C7" s="12" t="str">
        <f>data!H$55</f>
        <v>6140</v>
      </c>
      <c r="D7" s="12" t="s">
        <v>1159</v>
      </c>
      <c r="E7" s="198">
        <f>ROUND(N(data!H59), 0)</f>
        <v>24646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919</v>
      </c>
      <c r="B8" s="200" t="str">
        <f>RIGHT(data!$C$96,4)</f>
        <v>2024</v>
      </c>
      <c r="C8" s="12" t="str">
        <f>data!I$55</f>
        <v>6150</v>
      </c>
      <c r="D8" s="12" t="s">
        <v>1159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919</v>
      </c>
      <c r="B9" s="200" t="str">
        <f>RIGHT(data!$C$96,4)</f>
        <v>2024</v>
      </c>
      <c r="C9" s="12" t="str">
        <f>data!J$55</f>
        <v>6170</v>
      </c>
      <c r="D9" s="12" t="s">
        <v>1159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919</v>
      </c>
      <c r="B10" s="200" t="str">
        <f>RIGHT(data!$C$96,4)</f>
        <v>2024</v>
      </c>
      <c r="C10" s="12" t="str">
        <f>data!K$55</f>
        <v>6200</v>
      </c>
      <c r="D10" s="12" t="s">
        <v>1159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919</v>
      </c>
      <c r="B11" s="200" t="str">
        <f>RIGHT(data!$C$96,4)</f>
        <v>2024</v>
      </c>
      <c r="C11" s="12" t="str">
        <f>data!L$55</f>
        <v>6210</v>
      </c>
      <c r="D11" s="12" t="s">
        <v>1159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919</v>
      </c>
      <c r="B12" s="200" t="str">
        <f>RIGHT(data!$C$96,4)</f>
        <v>2024</v>
      </c>
      <c r="C12" s="12" t="str">
        <f>data!M$55</f>
        <v>6330</v>
      </c>
      <c r="D12" s="12" t="s">
        <v>1159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919</v>
      </c>
      <c r="B13" s="200" t="str">
        <f>RIGHT(data!$C$96,4)</f>
        <v>2024</v>
      </c>
      <c r="C13" s="12" t="str">
        <f>data!N$55</f>
        <v>6400</v>
      </c>
      <c r="D13" s="12" t="s">
        <v>1159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919</v>
      </c>
      <c r="B14" s="200" t="str">
        <f>RIGHT(data!$C$96,4)</f>
        <v>2024</v>
      </c>
      <c r="C14" s="12" t="str">
        <f>data!O$55</f>
        <v>7010</v>
      </c>
      <c r="D14" s="12" t="s">
        <v>1159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919</v>
      </c>
      <c r="B15" s="200" t="str">
        <f>RIGHT(data!$C$96,4)</f>
        <v>2024</v>
      </c>
      <c r="C15" s="12" t="str">
        <f>data!P$55</f>
        <v>7020</v>
      </c>
      <c r="D15" s="12" t="s">
        <v>1159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919</v>
      </c>
      <c r="B16" s="200" t="str">
        <f>RIGHT(data!$C$96,4)</f>
        <v>2024</v>
      </c>
      <c r="C16" s="12" t="str">
        <f>data!Q$55</f>
        <v>7030</v>
      </c>
      <c r="D16" s="12" t="s">
        <v>1159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919</v>
      </c>
      <c r="B17" s="200" t="str">
        <f>RIGHT(data!$C$96,4)</f>
        <v>2024</v>
      </c>
      <c r="C17" s="12" t="str">
        <f>data!R$55</f>
        <v>7040</v>
      </c>
      <c r="D17" s="12" t="s">
        <v>1159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919</v>
      </c>
      <c r="B18" s="200" t="str">
        <f>RIGHT(data!$C$96,4)</f>
        <v>2024</v>
      </c>
      <c r="C18" s="12" t="str">
        <f>data!S$55</f>
        <v>7050</v>
      </c>
      <c r="D18" s="12" t="s">
        <v>1159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919</v>
      </c>
      <c r="B19" s="200" t="str">
        <f>RIGHT(data!$C$96,4)</f>
        <v>2024</v>
      </c>
      <c r="C19" s="12" t="str">
        <f>data!T$55</f>
        <v>7060</v>
      </c>
      <c r="D19" s="12" t="s">
        <v>1159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919</v>
      </c>
      <c r="B20" s="200" t="str">
        <f>RIGHT(data!$C$96,4)</f>
        <v>2024</v>
      </c>
      <c r="C20" s="12" t="str">
        <f>data!U$55</f>
        <v>7070</v>
      </c>
      <c r="D20" s="12" t="s">
        <v>1159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0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919</v>
      </c>
      <c r="B21" s="200" t="str">
        <f>RIGHT(data!$C$96,4)</f>
        <v>2024</v>
      </c>
      <c r="C21" s="12" t="str">
        <f>data!V$55</f>
        <v>7110</v>
      </c>
      <c r="D21" s="12" t="s">
        <v>1159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919</v>
      </c>
      <c r="B22" s="200" t="str">
        <f>RIGHT(data!$C$96,4)</f>
        <v>2024</v>
      </c>
      <c r="C22" s="12" t="str">
        <f>data!W$55</f>
        <v>7120</v>
      </c>
      <c r="D22" s="12" t="s">
        <v>1159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919</v>
      </c>
      <c r="B23" s="200" t="str">
        <f>RIGHT(data!$C$96,4)</f>
        <v>2024</v>
      </c>
      <c r="C23" s="12" t="str">
        <f>data!X$55</f>
        <v>7130</v>
      </c>
      <c r="D23" s="12" t="s">
        <v>1159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919</v>
      </c>
      <c r="B24" s="200" t="str">
        <f>RIGHT(data!$C$96,4)</f>
        <v>2024</v>
      </c>
      <c r="C24" s="12" t="str">
        <f>data!Y$55</f>
        <v>7140</v>
      </c>
      <c r="D24" s="12" t="s">
        <v>1159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0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919</v>
      </c>
      <c r="B25" s="200" t="str">
        <f>RIGHT(data!$C$96,4)</f>
        <v>2024</v>
      </c>
      <c r="C25" s="12" t="str">
        <f>data!Z$55</f>
        <v>7150</v>
      </c>
      <c r="D25" s="12" t="s">
        <v>1159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919</v>
      </c>
      <c r="B26" s="200" t="str">
        <f>RIGHT(data!$C$96,4)</f>
        <v>2024</v>
      </c>
      <c r="C26" s="12" t="str">
        <f>data!AA$55</f>
        <v>7160</v>
      </c>
      <c r="D26" s="12" t="s">
        <v>1159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919</v>
      </c>
      <c r="B27" s="200" t="str">
        <f>RIGHT(data!$C$96,4)</f>
        <v>2024</v>
      </c>
      <c r="C27" s="12" t="str">
        <f>data!AB$55</f>
        <v>7170</v>
      </c>
      <c r="D27" s="12" t="s">
        <v>1159</v>
      </c>
      <c r="E27" s="198">
        <f>ROUND(N(data!AB59), 0)</f>
        <v>0</v>
      </c>
      <c r="F27" s="271">
        <f>ROUND(N(data!AB60), 2)</f>
        <v>6</v>
      </c>
      <c r="G27" s="198">
        <f>ROUND(N(data!AB61), 0)</f>
        <v>582357</v>
      </c>
      <c r="H27" s="198">
        <f>ROUND(N(data!AB62), 0)</f>
        <v>110217</v>
      </c>
      <c r="I27" s="198">
        <f>ROUND(N(data!AB63), 0)</f>
        <v>0</v>
      </c>
      <c r="J27" s="198">
        <f>ROUND(N(data!AB64), 0)</f>
        <v>259522</v>
      </c>
      <c r="K27" s="198">
        <f>ROUND(N(data!AB65), 0)</f>
        <v>0</v>
      </c>
      <c r="L27" s="198">
        <f>ROUND(N(data!AB66), 0)</f>
        <v>51210</v>
      </c>
      <c r="M27" s="198">
        <f>ROUND(N(data!AB67), 0)</f>
        <v>23603</v>
      </c>
      <c r="N27" s="198">
        <f>ROUND(N(data!AB68), 0)</f>
        <v>0</v>
      </c>
      <c r="O27" s="198">
        <f>ROUND(N(data!AB69), 0)</f>
        <v>18877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508</v>
      </c>
      <c r="AA27" s="198">
        <f>ROUND(N(data!AB81), 0)</f>
        <v>0</v>
      </c>
      <c r="AB27" s="198">
        <f>ROUND(N(data!AB82), 0)</f>
        <v>0</v>
      </c>
      <c r="AC27" s="198">
        <f>ROUND(N(data!AB83), 0)</f>
        <v>18369</v>
      </c>
      <c r="AD27" s="198">
        <f>ROUND(N(data!AB84), 0)</f>
        <v>0</v>
      </c>
      <c r="AE27" s="198">
        <f>ROUND(N(data!AB89), 0)</f>
        <v>2321282</v>
      </c>
      <c r="AF27" s="198">
        <f>ROUND(N(data!AB87), 0)</f>
        <v>2321282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919</v>
      </c>
      <c r="B28" s="200" t="str">
        <f>RIGHT(data!$C$96,4)</f>
        <v>2024</v>
      </c>
      <c r="C28" s="12" t="str">
        <f>data!AC$55</f>
        <v>7180</v>
      </c>
      <c r="D28" s="12" t="s">
        <v>1159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919</v>
      </c>
      <c r="B29" s="200" t="str">
        <f>RIGHT(data!$C$96,4)</f>
        <v>2024</v>
      </c>
      <c r="C29" s="12" t="str">
        <f>data!AD$55</f>
        <v>7190</v>
      </c>
      <c r="D29" s="12" t="s">
        <v>1159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919</v>
      </c>
      <c r="B30" s="200" t="str">
        <f>RIGHT(data!$C$96,4)</f>
        <v>2024</v>
      </c>
      <c r="C30" s="12" t="str">
        <f>data!AE$55</f>
        <v>7200</v>
      </c>
      <c r="D30" s="12" t="s">
        <v>1159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919</v>
      </c>
      <c r="B31" s="200" t="str">
        <f>RIGHT(data!$C$96,4)</f>
        <v>2024</v>
      </c>
      <c r="C31" s="12" t="str">
        <f>data!AF$55</f>
        <v>7220</v>
      </c>
      <c r="D31" s="12" t="s">
        <v>1159</v>
      </c>
      <c r="E31" s="198">
        <f>ROUND(N(data!AF59), 0)</f>
        <v>0</v>
      </c>
      <c r="F31" s="271">
        <f>ROUND(N(data!AF60), 2)</f>
        <v>110</v>
      </c>
      <c r="G31" s="198">
        <f>ROUND(N(data!AF61), 0)</f>
        <v>13274132</v>
      </c>
      <c r="H31" s="198">
        <f>ROUND(N(data!AF62), 0)</f>
        <v>2986629</v>
      </c>
      <c r="I31" s="198">
        <f>ROUND(N(data!AF63), 0)</f>
        <v>1750018</v>
      </c>
      <c r="J31" s="198">
        <f>ROUND(N(data!AF64), 0)</f>
        <v>924168</v>
      </c>
      <c r="K31" s="198">
        <f>ROUND(N(data!AF65), 0)</f>
        <v>0</v>
      </c>
      <c r="L31" s="198">
        <f>ROUND(N(data!AF66), 0)</f>
        <v>2766562</v>
      </c>
      <c r="M31" s="198">
        <f>ROUND(N(data!AF67), 0)</f>
        <v>420262</v>
      </c>
      <c r="N31" s="198">
        <f>ROUND(N(data!AF68), 0)</f>
        <v>5365</v>
      </c>
      <c r="O31" s="198">
        <f>ROUND(N(data!AF69), 0)</f>
        <v>6903294</v>
      </c>
      <c r="P31" s="198">
        <f>ROUND(N(data!AF70), 0)</f>
        <v>0</v>
      </c>
      <c r="Q31" s="198">
        <f>ROUND(N(data!AF71), 0)</f>
        <v>2568174</v>
      </c>
      <c r="R31" s="198">
        <f>ROUND(N(data!AF72), 0)</f>
        <v>651</v>
      </c>
      <c r="S31" s="198">
        <f>ROUND(N(data!AF73), 0)</f>
        <v>319649</v>
      </c>
      <c r="T31" s="198">
        <f>ROUND(N(data!AF74), 0)</f>
        <v>135514</v>
      </c>
      <c r="U31" s="198">
        <f>ROUND(N(data!AF75), 0)</f>
        <v>8836</v>
      </c>
      <c r="V31" s="198">
        <f>ROUND(N(data!AF76), 0)</f>
        <v>0</v>
      </c>
      <c r="W31" s="198">
        <f>ROUND(N(data!AF77), 0)</f>
        <v>245331</v>
      </c>
      <c r="X31" s="198">
        <f>ROUND(N(data!AF78), 0)</f>
        <v>0</v>
      </c>
      <c r="Y31" s="198">
        <f>ROUND(N(data!AF79), 0)</f>
        <v>29</v>
      </c>
      <c r="Z31" s="198">
        <f>ROUND(N(data!AF80), 0)</f>
        <v>18617</v>
      </c>
      <c r="AA31" s="198">
        <f>ROUND(N(data!AF81), 0)</f>
        <v>87593</v>
      </c>
      <c r="AB31" s="198">
        <f>ROUND(N(data!AF82), 0)</f>
        <v>141812</v>
      </c>
      <c r="AC31" s="198">
        <f>ROUND(N(data!AF83), 0)</f>
        <v>3377088</v>
      </c>
      <c r="AD31" s="198">
        <f>ROUND(N(data!AF84), 0)</f>
        <v>487898</v>
      </c>
      <c r="AE31" s="198">
        <f>ROUND(N(data!AF89), 0)</f>
        <v>103506781</v>
      </c>
      <c r="AF31" s="198">
        <f>ROUND(N(data!AF87), 0)</f>
        <v>99145077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25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919</v>
      </c>
      <c r="B32" s="200" t="str">
        <f>RIGHT(data!$C$96,4)</f>
        <v>2024</v>
      </c>
      <c r="C32" s="12" t="str">
        <f>data!AG$55</f>
        <v>7230</v>
      </c>
      <c r="D32" s="12" t="s">
        <v>1159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919</v>
      </c>
      <c r="B33" s="200" t="str">
        <f>RIGHT(data!$C$96,4)</f>
        <v>2024</v>
      </c>
      <c r="C33" s="12" t="str">
        <f>data!AH$55</f>
        <v>7240</v>
      </c>
      <c r="D33" s="12" t="s">
        <v>1159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919</v>
      </c>
      <c r="B34" s="200" t="str">
        <f>RIGHT(data!$C$96,4)</f>
        <v>2024</v>
      </c>
      <c r="C34" s="12" t="str">
        <f>data!AI$55</f>
        <v>7250</v>
      </c>
      <c r="D34" s="12" t="s">
        <v>1159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919</v>
      </c>
      <c r="B35" s="200" t="str">
        <f>RIGHT(data!$C$96,4)</f>
        <v>2024</v>
      </c>
      <c r="C35" s="12" t="str">
        <f>data!AJ$55</f>
        <v>7260</v>
      </c>
      <c r="D35" s="12" t="s">
        <v>1159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919</v>
      </c>
      <c r="B36" s="200" t="str">
        <f>RIGHT(data!$C$96,4)</f>
        <v>2024</v>
      </c>
      <c r="C36" s="12" t="str">
        <f>data!AK$55</f>
        <v>7310</v>
      </c>
      <c r="D36" s="12" t="s">
        <v>1159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919</v>
      </c>
      <c r="B37" s="200" t="str">
        <f>RIGHT(data!$C$96,4)</f>
        <v>2024</v>
      </c>
      <c r="C37" s="12" t="str">
        <f>data!AL$55</f>
        <v>7320</v>
      </c>
      <c r="D37" s="12" t="s">
        <v>1159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919</v>
      </c>
      <c r="B38" s="200" t="str">
        <f>RIGHT(data!$C$96,4)</f>
        <v>2024</v>
      </c>
      <c r="C38" s="12" t="str">
        <f>data!AM$55</f>
        <v>7330</v>
      </c>
      <c r="D38" s="12" t="s">
        <v>1159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919</v>
      </c>
      <c r="B39" s="200" t="str">
        <f>RIGHT(data!$C$96,4)</f>
        <v>2024</v>
      </c>
      <c r="C39" s="12" t="str">
        <f>data!AN$55</f>
        <v>7340</v>
      </c>
      <c r="D39" s="12" t="s">
        <v>1159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919</v>
      </c>
      <c r="B40" s="200" t="str">
        <f>RIGHT(data!$C$96,4)</f>
        <v>2024</v>
      </c>
      <c r="C40" s="12" t="str">
        <f>data!AO$55</f>
        <v>7350</v>
      </c>
      <c r="D40" s="12" t="s">
        <v>1159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919</v>
      </c>
      <c r="B41" s="200" t="str">
        <f>RIGHT(data!$C$96,4)</f>
        <v>2024</v>
      </c>
      <c r="C41" s="12" t="str">
        <f>data!AP$55</f>
        <v>7380</v>
      </c>
      <c r="D41" s="12" t="s">
        <v>1159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919</v>
      </c>
      <c r="B42" s="200" t="str">
        <f>RIGHT(data!$C$96,4)</f>
        <v>2024</v>
      </c>
      <c r="C42" s="12" t="str">
        <f>data!AQ$55</f>
        <v>7390</v>
      </c>
      <c r="D42" s="12" t="s">
        <v>1159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919</v>
      </c>
      <c r="B43" s="200" t="str">
        <f>RIGHT(data!$C$96,4)</f>
        <v>2024</v>
      </c>
      <c r="C43" s="12" t="str">
        <f>data!AR$55</f>
        <v>7400</v>
      </c>
      <c r="D43" s="12" t="s">
        <v>1159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919</v>
      </c>
      <c r="B44" s="200" t="str">
        <f>RIGHT(data!$C$96,4)</f>
        <v>2024</v>
      </c>
      <c r="C44" s="12" t="str">
        <f>data!AS$55</f>
        <v>7410</v>
      </c>
      <c r="D44" s="12" t="s">
        <v>1159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919</v>
      </c>
      <c r="B45" s="200" t="str">
        <f>RIGHT(data!$C$96,4)</f>
        <v>2024</v>
      </c>
      <c r="C45" s="12" t="str">
        <f>data!AT$55</f>
        <v>7420</v>
      </c>
      <c r="D45" s="12" t="s">
        <v>1159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919</v>
      </c>
      <c r="B46" s="200" t="str">
        <f>RIGHT(data!$C$96,4)</f>
        <v>2024</v>
      </c>
      <c r="C46" s="12" t="str">
        <f>data!AU$55</f>
        <v>7430</v>
      </c>
      <c r="D46" s="12" t="s">
        <v>1159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919</v>
      </c>
      <c r="B47" s="200" t="str">
        <f>RIGHT(data!$C$96,4)</f>
        <v>2024</v>
      </c>
      <c r="C47" s="12" t="str">
        <f>data!AV$55</f>
        <v>7490</v>
      </c>
      <c r="D47" s="12" t="s">
        <v>1159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919</v>
      </c>
      <c r="B48" s="200" t="str">
        <f>RIGHT(data!$C$96,4)</f>
        <v>2024</v>
      </c>
      <c r="C48" s="12" t="str">
        <f>data!AW$55</f>
        <v>8200</v>
      </c>
      <c r="D48" s="12" t="s">
        <v>1159</v>
      </c>
      <c r="E48" s="198">
        <f>ROUND(N(data!AW59), 0)</f>
        <v>0</v>
      </c>
      <c r="F48" s="271">
        <f>ROUND(N(data!AW60), 2)</f>
        <v>0</v>
      </c>
      <c r="G48" s="198">
        <f>ROUND(N(data!AW61), 0)</f>
        <v>196</v>
      </c>
      <c r="H48" s="198">
        <f>ROUND(N(data!AW62), 0)</f>
        <v>14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919</v>
      </c>
      <c r="B49" s="200" t="str">
        <f>RIGHT(data!$C$96,4)</f>
        <v>2024</v>
      </c>
      <c r="C49" s="12" t="str">
        <f>data!AX$55</f>
        <v>8310</v>
      </c>
      <c r="D49" s="12" t="s">
        <v>1159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919</v>
      </c>
      <c r="B50" s="200" t="str">
        <f>RIGHT(data!$C$96,4)</f>
        <v>2024</v>
      </c>
      <c r="C50" s="12" t="str">
        <f>data!AY$55</f>
        <v>8320</v>
      </c>
      <c r="D50" s="12" t="s">
        <v>1159</v>
      </c>
      <c r="E50" s="198">
        <f>ROUND(N(data!AY59), 0)</f>
        <v>0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919</v>
      </c>
      <c r="B51" s="200" t="str">
        <f>RIGHT(data!$C$96,4)</f>
        <v>2024</v>
      </c>
      <c r="C51" s="12" t="str">
        <f>data!AZ$55</f>
        <v>8330</v>
      </c>
      <c r="D51" s="12" t="s">
        <v>1159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919</v>
      </c>
      <c r="B52" s="200" t="str">
        <f>RIGHT(data!$C$96,4)</f>
        <v>2024</v>
      </c>
      <c r="C52" s="12" t="str">
        <f>data!BA$55</f>
        <v>8350</v>
      </c>
      <c r="D52" s="12" t="s">
        <v>1159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919</v>
      </c>
      <c r="B53" s="200" t="str">
        <f>RIGHT(data!$C$96,4)</f>
        <v>2024</v>
      </c>
      <c r="C53" s="12" t="str">
        <f>data!BB$55</f>
        <v>8360</v>
      </c>
      <c r="D53" s="12" t="s">
        <v>1159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919</v>
      </c>
      <c r="B54" s="200" t="str">
        <f>RIGHT(data!$C$96,4)</f>
        <v>2024</v>
      </c>
      <c r="C54" s="12" t="str">
        <f>data!BC$55</f>
        <v>8370</v>
      </c>
      <c r="D54" s="12" t="s">
        <v>1159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919</v>
      </c>
      <c r="B55" s="200" t="str">
        <f>RIGHT(data!$C$96,4)</f>
        <v>2024</v>
      </c>
      <c r="C55" s="12" t="str">
        <f>data!BD$55</f>
        <v>8420</v>
      </c>
      <c r="D55" s="12" t="s">
        <v>1159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919</v>
      </c>
      <c r="B56" s="200" t="str">
        <f>RIGHT(data!$C$96,4)</f>
        <v>2024</v>
      </c>
      <c r="C56" s="12" t="str">
        <f>data!BE$55</f>
        <v>8430</v>
      </c>
      <c r="D56" s="12" t="s">
        <v>1159</v>
      </c>
      <c r="E56" s="198">
        <f>ROUND(N(data!BE59), 0)</f>
        <v>0</v>
      </c>
      <c r="F56" s="271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0</v>
      </c>
      <c r="K56" s="198">
        <f>ROUND(N(data!BE65), 0)</f>
        <v>0</v>
      </c>
      <c r="L56" s="198">
        <f>ROUND(N(data!BE66), 0)</f>
        <v>0</v>
      </c>
      <c r="M56" s="198">
        <f>ROUND(N(data!BE67), 0)</f>
        <v>0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919</v>
      </c>
      <c r="B57" s="200" t="str">
        <f>RIGHT(data!$C$96,4)</f>
        <v>2024</v>
      </c>
      <c r="C57" s="12" t="str">
        <f>data!BF$55</f>
        <v>8460</v>
      </c>
      <c r="D57" s="12" t="s">
        <v>1159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919</v>
      </c>
      <c r="B58" s="200" t="str">
        <f>RIGHT(data!$C$96,4)</f>
        <v>2024</v>
      </c>
      <c r="C58" s="12" t="str">
        <f>data!BG$55</f>
        <v>8470</v>
      </c>
      <c r="D58" s="12" t="s">
        <v>1159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919</v>
      </c>
      <c r="B59" s="200" t="str">
        <f>RIGHT(data!$C$96,4)</f>
        <v>2024</v>
      </c>
      <c r="C59" s="12" t="str">
        <f>data!BH$55</f>
        <v>8480</v>
      </c>
      <c r="D59" s="12" t="s">
        <v>1159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919</v>
      </c>
      <c r="B60" s="200" t="str">
        <f>RIGHT(data!$C$96,4)</f>
        <v>2024</v>
      </c>
      <c r="C60" s="12" t="str">
        <f>data!BI$55</f>
        <v>8490</v>
      </c>
      <c r="D60" s="12" t="s">
        <v>1159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919</v>
      </c>
      <c r="B61" s="200" t="str">
        <f>RIGHT(data!$C$96,4)</f>
        <v>2024</v>
      </c>
      <c r="C61" s="12" t="str">
        <f>data!BJ$55</f>
        <v>8510</v>
      </c>
      <c r="D61" s="12" t="s">
        <v>1159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919</v>
      </c>
      <c r="B62" s="200" t="str">
        <f>RIGHT(data!$C$96,4)</f>
        <v>2024</v>
      </c>
      <c r="C62" s="12" t="str">
        <f>data!BK$55</f>
        <v>8530</v>
      </c>
      <c r="D62" s="12" t="s">
        <v>1159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919</v>
      </c>
      <c r="B63" s="200" t="str">
        <f>RIGHT(data!$C$96,4)</f>
        <v>2024</v>
      </c>
      <c r="C63" s="12" t="str">
        <f>data!BL$55</f>
        <v>8560</v>
      </c>
      <c r="D63" s="12" t="s">
        <v>1159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919</v>
      </c>
      <c r="B64" s="200" t="str">
        <f>RIGHT(data!$C$96,4)</f>
        <v>2024</v>
      </c>
      <c r="C64" s="12" t="str">
        <f>data!BM$55</f>
        <v>8590</v>
      </c>
      <c r="D64" s="12" t="s">
        <v>1159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919</v>
      </c>
      <c r="B65" s="200" t="str">
        <f>RIGHT(data!$C$96,4)</f>
        <v>2024</v>
      </c>
      <c r="C65" s="12" t="str">
        <f>data!BN$55</f>
        <v>8610</v>
      </c>
      <c r="D65" s="12" t="s">
        <v>1159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919</v>
      </c>
      <c r="B66" s="200" t="str">
        <f>RIGHT(data!$C$96,4)</f>
        <v>2024</v>
      </c>
      <c r="C66" s="12" t="str">
        <f>data!BO$55</f>
        <v>8620</v>
      </c>
      <c r="D66" s="12" t="s">
        <v>1159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919</v>
      </c>
      <c r="B67" s="200" t="str">
        <f>RIGHT(data!$C$96,4)</f>
        <v>2024</v>
      </c>
      <c r="C67" s="12" t="str">
        <f>data!BP$55</f>
        <v>8630</v>
      </c>
      <c r="D67" s="12" t="s">
        <v>1159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919</v>
      </c>
      <c r="B68" s="200" t="str">
        <f>RIGHT(data!$C$96,4)</f>
        <v>2024</v>
      </c>
      <c r="C68" s="12" t="str">
        <f>data!BQ$55</f>
        <v>8640</v>
      </c>
      <c r="D68" s="12" t="s">
        <v>1159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919</v>
      </c>
      <c r="B69" s="200" t="str">
        <f>RIGHT(data!$C$96,4)</f>
        <v>2024</v>
      </c>
      <c r="C69" s="12" t="str">
        <f>data!BR$55</f>
        <v>8650</v>
      </c>
      <c r="D69" s="12" t="s">
        <v>1159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919</v>
      </c>
      <c r="B70" s="200" t="str">
        <f>RIGHT(data!$C$96,4)</f>
        <v>2024</v>
      </c>
      <c r="C70" s="12" t="str">
        <f>data!BS$55</f>
        <v>8660</v>
      </c>
      <c r="D70" s="12" t="s">
        <v>1159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919</v>
      </c>
      <c r="B71" s="200" t="str">
        <f>RIGHT(data!$C$96,4)</f>
        <v>2024</v>
      </c>
      <c r="C71" s="12" t="str">
        <f>data!BT$55</f>
        <v>8670</v>
      </c>
      <c r="D71" s="12" t="s">
        <v>1159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919</v>
      </c>
      <c r="B72" s="200" t="str">
        <f>RIGHT(data!$C$96,4)</f>
        <v>2024</v>
      </c>
      <c r="C72" s="12" t="str">
        <f>data!BU$55</f>
        <v>8680</v>
      </c>
      <c r="D72" s="12" t="s">
        <v>1159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919</v>
      </c>
      <c r="B73" s="200" t="str">
        <f>RIGHT(data!$C$96,4)</f>
        <v>2024</v>
      </c>
      <c r="C73" s="12" t="str">
        <f>data!BV$55</f>
        <v>8690</v>
      </c>
      <c r="D73" s="12" t="s">
        <v>1159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919</v>
      </c>
      <c r="B74" s="200" t="str">
        <f>RIGHT(data!$C$96,4)</f>
        <v>2024</v>
      </c>
      <c r="C74" s="12" t="str">
        <f>data!BW$55</f>
        <v>8700</v>
      </c>
      <c r="D74" s="12" t="s">
        <v>1159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919</v>
      </c>
      <c r="B75" s="200" t="str">
        <f>RIGHT(data!$C$96,4)</f>
        <v>2024</v>
      </c>
      <c r="C75" s="12" t="str">
        <f>data!BX$55</f>
        <v>8710</v>
      </c>
      <c r="D75" s="12" t="s">
        <v>1159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919</v>
      </c>
      <c r="B76" s="200" t="str">
        <f>RIGHT(data!$C$96,4)</f>
        <v>2024</v>
      </c>
      <c r="C76" s="12" t="str">
        <f>data!BY$55</f>
        <v>8720</v>
      </c>
      <c r="D76" s="12" t="s">
        <v>1159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919</v>
      </c>
      <c r="B77" s="200" t="str">
        <f>RIGHT(data!$C$96,4)</f>
        <v>2024</v>
      </c>
      <c r="C77" s="12" t="str">
        <f>data!BZ$55</f>
        <v>8730</v>
      </c>
      <c r="D77" s="12" t="s">
        <v>1159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919</v>
      </c>
      <c r="B78" s="200" t="str">
        <f>RIGHT(data!$C$96,4)</f>
        <v>2024</v>
      </c>
      <c r="C78" s="12" t="str">
        <f>data!CA$55</f>
        <v>8740</v>
      </c>
      <c r="D78" s="12" t="s">
        <v>1159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919</v>
      </c>
      <c r="B79" s="200" t="str">
        <f>RIGHT(data!$C$96,4)</f>
        <v>2024</v>
      </c>
      <c r="C79" s="12" t="str">
        <f>data!CB$55</f>
        <v>8770</v>
      </c>
      <c r="D79" s="12" t="s">
        <v>1159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919</v>
      </c>
      <c r="B80" s="200" t="str">
        <f>RIGHT(data!$C$96,4)</f>
        <v>2024</v>
      </c>
      <c r="C80" s="12" t="str">
        <f>data!CC$55</f>
        <v>8790</v>
      </c>
      <c r="D80" s="12" t="s">
        <v>1159</v>
      </c>
      <c r="E80" s="198">
        <f>ROUND(N(data!CC59), 0)</f>
        <v>0</v>
      </c>
      <c r="F80" s="271">
        <f>ROUND(N(data!CC60), 2)</f>
        <v>0</v>
      </c>
      <c r="G80" s="198">
        <f>ROUND(N(data!CC61), 0)</f>
        <v>-512</v>
      </c>
      <c r="H80" s="198">
        <f>ROUND(N(data!CC62), 0)</f>
        <v>-39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 xml:space="preserve">Navos 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H-919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PO Box 46420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PO Box 46420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Seattle,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hQTasYbSDAg6Zccj6rMCGwUmKDYLr4PXx3lM3OhWkNgLrKooqoNJYtVsSnWfavMWeaMGJ2zyVD1mkHIX2t8rHg==" saltValue="+CsgVncyx5+sT+Kte3lCS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"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919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20679694</v>
      </c>
      <c r="C20" s="228">
        <f>data!H85</f>
        <v>0</v>
      </c>
      <c r="D20" s="228">
        <f>ROUND(N('Prior Year'!H59), 0)</f>
        <v>24286</v>
      </c>
      <c r="E20" s="1">
        <f>data!H59</f>
        <v>24646</v>
      </c>
      <c r="F20" s="205">
        <f t="shared" si="0"/>
        <v>851.50679403771721</v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0</v>
      </c>
      <c r="C31" s="228">
        <f>data!S85</f>
        <v>0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0</v>
      </c>
      <c r="C33" s="228">
        <f>data!U85</f>
        <v>0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0</v>
      </c>
      <c r="C37" s="228">
        <f>data!Y85</f>
        <v>0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926738</v>
      </c>
      <c r="C40" s="228">
        <f>data!AB85</f>
        <v>1045784.6400000001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28542532.399999999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0</v>
      </c>
      <c r="C60" s="228">
        <f>data!AV85</f>
        <v>0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210.02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0</v>
      </c>
      <c r="C63" s="228">
        <f>data!AY85</f>
        <v>0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501803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0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0</v>
      </c>
      <c r="C69" s="228">
        <f>data!BE85</f>
        <v>0</v>
      </c>
      <c r="D69" s="228">
        <f>ROUND(N('Prior Year'!BE59), 0)</f>
        <v>0</v>
      </c>
      <c r="E69" s="1">
        <f>data!BE59</f>
        <v>0</v>
      </c>
      <c r="F69" s="205" t="str">
        <f>IF(B69=0,"",IF(D69=0,"",B69/D69))</f>
        <v/>
      </c>
      <c r="G69" s="205" t="str">
        <f t="shared" si="4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0</v>
      </c>
      <c r="C70" s="228">
        <f>data!BF85</f>
        <v>0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0</v>
      </c>
      <c r="C76" s="228">
        <f>data!BL85</f>
        <v>0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4499754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0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-551.46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6aH8bJVrx5c5uEAPmKbJFBBoBy4aZQUv1YiQVrsvrlriQiIV0FlpcmRBfP5b3bOa8/5+dg6rtqjt8ltngARnzw==" saltValue="CoFS1nKsRKfmZZhVkwLRY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F25" sqref="F25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487897.5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3395456.6299999994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1366</v>
      </c>
      <c r="B29" s="267"/>
      <c r="C29" s="267"/>
      <c r="D29" s="267">
        <v>2403700</v>
      </c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KL9atMY59We5imTH/WEbYLou24XGpJd1SQdtnm7XgT7ONC3wdstzx+egQgU9V/FT2BhO43hHm57NtBZx1H4GkA==" saltValue="2EO3eNIiGqmdiH+rFPr05g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H-919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Navos 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Natalia Martinez-Kohler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206-933-7189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206-833-7116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581</v>
      </c>
      <c r="G23" s="67">
        <f>data!D127</f>
        <v>24646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0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347</v>
      </c>
      <c r="F34" s="67"/>
      <c r="G34" s="67">
        <f>data!E143</f>
        <v>70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70</v>
      </c>
      <c r="E36" s="64" t="s">
        <v>348</v>
      </c>
      <c r="F36" s="67"/>
      <c r="G36" s="67">
        <f>data!C144</f>
        <v>70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 xml:space="preserve">Hospital: Navos 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81.110773899848255</v>
      </c>
      <c r="C7" s="127">
        <f>data!B155</f>
        <v>5882.9309890471877</v>
      </c>
      <c r="D7" s="127">
        <f>data!B156</f>
        <v>0</v>
      </c>
      <c r="E7" s="127">
        <f>data!B157</f>
        <v>25654953.866289008</v>
      </c>
      <c r="F7" s="127">
        <f>data!B158</f>
        <v>0</v>
      </c>
      <c r="G7" s="127">
        <f>data!B157+data!B158</f>
        <v>25654953.866289008</v>
      </c>
    </row>
    <row r="8" spans="1:7" ht="20.100000000000001" customHeight="1" x14ac:dyDescent="0.25">
      <c r="A8" s="63" t="s">
        <v>354</v>
      </c>
      <c r="B8" s="127">
        <f>data!C154</f>
        <v>354.41881638846735</v>
      </c>
      <c r="C8" s="127">
        <f>data!C155</f>
        <v>13926.420900930578</v>
      </c>
      <c r="D8" s="127">
        <f>data!C156</f>
        <v>0</v>
      </c>
      <c r="E8" s="127">
        <f>data!C157</f>
        <v>58364178.439784646</v>
      </c>
      <c r="F8" s="127">
        <f>data!C158</f>
        <v>0</v>
      </c>
      <c r="G8" s="127">
        <f>data!C157+data!C158</f>
        <v>58364178.439784646</v>
      </c>
    </row>
    <row r="9" spans="1:7" ht="20.100000000000001" customHeight="1" x14ac:dyDescent="0.25">
      <c r="A9" s="63" t="s">
        <v>859</v>
      </c>
      <c r="B9" s="127">
        <f>data!D154</f>
        <v>145.47040971168437</v>
      </c>
      <c r="C9" s="127">
        <f>data!D155</f>
        <v>4836.6481100222354</v>
      </c>
      <c r="D9" s="127">
        <f>data!D156</f>
        <v>0</v>
      </c>
      <c r="E9" s="127">
        <f>data!D157</f>
        <v>21808930.263926331</v>
      </c>
      <c r="F9" s="127">
        <f>data!D158</f>
        <v>0</v>
      </c>
      <c r="G9" s="127">
        <f>data!D157+data!D158</f>
        <v>21808930.263926331</v>
      </c>
    </row>
    <row r="10" spans="1:7" ht="20.100000000000001" customHeight="1" x14ac:dyDescent="0.25">
      <c r="A10" s="78" t="s">
        <v>229</v>
      </c>
      <c r="B10" s="127">
        <f>data!E154</f>
        <v>581</v>
      </c>
      <c r="C10" s="127">
        <f>data!E155</f>
        <v>24646</v>
      </c>
      <c r="D10" s="127">
        <f>data!E156</f>
        <v>0</v>
      </c>
      <c r="E10" s="127">
        <f>data!E157</f>
        <v>105828062.56999998</v>
      </c>
      <c r="F10" s="127">
        <f>data!E158</f>
        <v>0</v>
      </c>
      <c r="G10" s="127">
        <f>E10+F10</f>
        <v>105828062.56999998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 xml:space="preserve">Hospital: Navos 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955438.32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1305586.18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-22.45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218809.33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612171.12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4839.88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3096822.38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5365.1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5365.1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319649.03999999998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319649.03999999998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65960.600000000006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87593.43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153554.03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 xml:space="preserve">Hospital: Navos 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14523752.57</v>
      </c>
      <c r="D7" s="67">
        <f>data!C211</f>
        <v>0</v>
      </c>
      <c r="E7" s="67">
        <f>data!D211</f>
        <v>39936.870000000003</v>
      </c>
      <c r="F7" s="67">
        <f>data!E211</f>
        <v>14483815.700000001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564893.18999999994</v>
      </c>
      <c r="D8" s="67">
        <f>data!C212</f>
        <v>275459.61</v>
      </c>
      <c r="E8" s="67">
        <f>data!D212</f>
        <v>0</v>
      </c>
      <c r="F8" s="67">
        <f>data!E212</f>
        <v>840352.79999999993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43399718.390000001</v>
      </c>
      <c r="D9" s="67">
        <f>data!C213</f>
        <v>310819.92</v>
      </c>
      <c r="E9" s="67">
        <f>data!D213</f>
        <v>100547.21</v>
      </c>
      <c r="F9" s="67">
        <f>data!E213</f>
        <v>43609991.100000001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870208.39</v>
      </c>
      <c r="D11" s="67">
        <f>data!C215</f>
        <v>155798.28999999998</v>
      </c>
      <c r="E11" s="67">
        <f>data!D215</f>
        <v>136619.41</v>
      </c>
      <c r="F11" s="67">
        <f>data!E215</f>
        <v>889387.2699999999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7326436.7599999998</v>
      </c>
      <c r="D12" s="67">
        <f>data!C216</f>
        <v>40964.080000000002</v>
      </c>
      <c r="E12" s="67">
        <f>data!D216</f>
        <v>0</v>
      </c>
      <c r="F12" s="67">
        <f>data!E216</f>
        <v>7367400.8399999999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0</v>
      </c>
      <c r="D15" s="67">
        <f>data!C219</f>
        <v>692485.46000000008</v>
      </c>
      <c r="E15" s="67">
        <f>data!D219</f>
        <v>681460.46000000008</v>
      </c>
      <c r="F15" s="67">
        <f>data!E219</f>
        <v>11025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66685009.299999997</v>
      </c>
      <c r="D16" s="67">
        <f>data!C220</f>
        <v>1475527.36</v>
      </c>
      <c r="E16" s="67">
        <f>data!D220</f>
        <v>958563.95000000007</v>
      </c>
      <c r="F16" s="67">
        <f>data!E220</f>
        <v>67201972.710000008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287539.39</v>
      </c>
      <c r="D24" s="67">
        <f>data!C225</f>
        <v>47074.98</v>
      </c>
      <c r="E24" s="67">
        <f>data!D225</f>
        <v>0</v>
      </c>
      <c r="F24" s="67">
        <f>data!E225</f>
        <v>334614.37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10705393.02</v>
      </c>
      <c r="D25" s="67">
        <f>data!C226</f>
        <v>1287015.3700000001</v>
      </c>
      <c r="E25" s="67">
        <f>data!D226</f>
        <v>89377.9</v>
      </c>
      <c r="F25" s="67">
        <f>data!E226</f>
        <v>11903030.49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91066.29</v>
      </c>
      <c r="D27" s="67">
        <f>data!C228</f>
        <v>189738.77</v>
      </c>
      <c r="E27" s="67">
        <f>data!D228</f>
        <v>0</v>
      </c>
      <c r="F27" s="67">
        <f>data!E228</f>
        <v>280805.06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5673816.3099999996</v>
      </c>
      <c r="D28" s="67">
        <f>data!C229</f>
        <v>247229.56</v>
      </c>
      <c r="E28" s="67">
        <f>data!D229</f>
        <v>0.01</v>
      </c>
      <c r="F28" s="67">
        <f>data!E229</f>
        <v>5921045.8599999994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16757815.009999998</v>
      </c>
      <c r="D32" s="67">
        <f>data!C233</f>
        <v>1771058.6800000002</v>
      </c>
      <c r="E32" s="67">
        <f>data!D233</f>
        <v>89377.909999999989</v>
      </c>
      <c r="F32" s="67">
        <f>data!E233</f>
        <v>18439495.780000001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 xml:space="preserve">Hospital: Navos 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9913.7999999999993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15728110.119286679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40469418.120920703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18190500.519792624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74388028.760000005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-5355.84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-5355.84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