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data!$DR$822:$DR$867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62913" calcMode="manual" calcCompleted="0" calcOnSave="0"/>
</workbook>
</file>

<file path=xl/calcChain.xml><?xml version="1.0" encoding="utf-8"?>
<calcChain xmlns="http://schemas.openxmlformats.org/spreadsheetml/2006/main">
  <c r="C364" i="1" l="1"/>
  <c r="C227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K785" i="10"/>
  <c r="I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D722" i="10"/>
  <c r="CC722" i="10"/>
  <c r="CB722" i="10"/>
  <c r="CA722" i="10"/>
  <c r="BZ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E546" i="10"/>
  <c r="H545" i="10"/>
  <c r="E545" i="10"/>
  <c r="F545" i="10"/>
  <c r="H544" i="10"/>
  <c r="F544" i="10"/>
  <c r="E544" i="10"/>
  <c r="H540" i="10"/>
  <c r="F540" i="10"/>
  <c r="E540" i="10"/>
  <c r="H539" i="10"/>
  <c r="E539" i="10"/>
  <c r="F539" i="10"/>
  <c r="E538" i="10"/>
  <c r="H537" i="10"/>
  <c r="F537" i="10"/>
  <c r="E537" i="10"/>
  <c r="H536" i="10"/>
  <c r="E536" i="10"/>
  <c r="F536" i="10"/>
  <c r="H535" i="10"/>
  <c r="F535" i="10"/>
  <c r="E535" i="10"/>
  <c r="H534" i="10"/>
  <c r="F534" i="10"/>
  <c r="E534" i="10"/>
  <c r="F533" i="10"/>
  <c r="E533" i="10"/>
  <c r="H533" i="10"/>
  <c r="H532" i="10"/>
  <c r="F532" i="10"/>
  <c r="E532" i="10"/>
  <c r="E531" i="10"/>
  <c r="E530" i="10"/>
  <c r="F529" i="10"/>
  <c r="E529" i="10"/>
  <c r="H529" i="10"/>
  <c r="E528" i="10"/>
  <c r="H527" i="10"/>
  <c r="F527" i="10"/>
  <c r="E527" i="10"/>
  <c r="H526" i="10"/>
  <c r="F526" i="10"/>
  <c r="E526" i="10"/>
  <c r="F525" i="10"/>
  <c r="E525" i="10"/>
  <c r="H525" i="10"/>
  <c r="H524" i="10"/>
  <c r="F524" i="10"/>
  <c r="E524" i="10"/>
  <c r="H523" i="10"/>
  <c r="E523" i="10"/>
  <c r="F523" i="10"/>
  <c r="E522" i="10"/>
  <c r="F521" i="10"/>
  <c r="H520" i="10"/>
  <c r="F520" i="10"/>
  <c r="E520" i="10"/>
  <c r="F519" i="10"/>
  <c r="E519" i="10"/>
  <c r="H519" i="10"/>
  <c r="H518" i="10"/>
  <c r="F518" i="10"/>
  <c r="E518" i="10"/>
  <c r="H517" i="10"/>
  <c r="E517" i="10"/>
  <c r="F517" i="10"/>
  <c r="F516" i="10"/>
  <c r="E516" i="10"/>
  <c r="H516" i="10"/>
  <c r="E515" i="10"/>
  <c r="H515" i="10"/>
  <c r="E514" i="10"/>
  <c r="H513" i="10"/>
  <c r="F513" i="10"/>
  <c r="H511" i="10"/>
  <c r="F511" i="10"/>
  <c r="E511" i="10"/>
  <c r="E510" i="10"/>
  <c r="F510" i="10"/>
  <c r="E509" i="10"/>
  <c r="H509" i="10"/>
  <c r="E508" i="10"/>
  <c r="H508" i="10"/>
  <c r="E507" i="10"/>
  <c r="E506" i="10"/>
  <c r="H505" i="10"/>
  <c r="F505" i="10"/>
  <c r="E505" i="10"/>
  <c r="H504" i="10"/>
  <c r="F504" i="10"/>
  <c r="E504" i="10"/>
  <c r="H503" i="10"/>
  <c r="F503" i="10"/>
  <c r="E503" i="10"/>
  <c r="F502" i="10"/>
  <c r="E502" i="10"/>
  <c r="H502" i="10"/>
  <c r="E501" i="10"/>
  <c r="E500" i="10"/>
  <c r="H500" i="10"/>
  <c r="E499" i="10"/>
  <c r="E498" i="10"/>
  <c r="H497" i="10"/>
  <c r="F497" i="10"/>
  <c r="E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C464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0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30" i="10" s="1"/>
  <c r="D319" i="10"/>
  <c r="D314" i="10"/>
  <c r="D290" i="10"/>
  <c r="D283" i="10"/>
  <c r="D275" i="10"/>
  <c r="D277" i="10" s="1"/>
  <c r="D265" i="10"/>
  <c r="D260" i="10"/>
  <c r="D240" i="10"/>
  <c r="B447" i="10" s="1"/>
  <c r="D236" i="10"/>
  <c r="D242" i="10" s="1"/>
  <c r="B448" i="10" s="1"/>
  <c r="D229" i="10"/>
  <c r="B445" i="10" s="1"/>
  <c r="C228" i="10"/>
  <c r="BY722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CE77" i="10"/>
  <c r="Q816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E73" i="10"/>
  <c r="O816" i="10" s="1"/>
  <c r="CD71" i="10"/>
  <c r="C575" i="10" s="1"/>
  <c r="CE70" i="10"/>
  <c r="CE69" i="10"/>
  <c r="L816" i="10" s="1"/>
  <c r="BB69" i="10"/>
  <c r="CE68" i="10"/>
  <c r="CE66" i="10"/>
  <c r="BB65" i="10"/>
  <c r="H785" i="10" s="1"/>
  <c r="BB64" i="10"/>
  <c r="BB63" i="10"/>
  <c r="F785" i="10" s="1"/>
  <c r="AC62" i="10"/>
  <c r="CE61" i="10"/>
  <c r="CE60" i="10"/>
  <c r="B53" i="10"/>
  <c r="CE51" i="10"/>
  <c r="B49" i="10"/>
  <c r="CC48" i="10"/>
  <c r="CC62" i="10" s="1"/>
  <c r="CB48" i="10"/>
  <c r="CB62" i="10" s="1"/>
  <c r="E811" i="10" s="1"/>
  <c r="CA48" i="10"/>
  <c r="CA62" i="10" s="1"/>
  <c r="E810" i="10" s="1"/>
  <c r="BY48" i="10"/>
  <c r="BY62" i="10" s="1"/>
  <c r="BX48" i="10"/>
  <c r="BX62" i="10" s="1"/>
  <c r="BW48" i="10"/>
  <c r="BW62" i="10" s="1"/>
  <c r="BU48" i="10"/>
  <c r="BU62" i="10" s="1"/>
  <c r="BT48" i="10"/>
  <c r="BT62" i="10" s="1"/>
  <c r="E803" i="10" s="1"/>
  <c r="BS48" i="10"/>
  <c r="BS62" i="10" s="1"/>
  <c r="E802" i="10" s="1"/>
  <c r="BQ48" i="10"/>
  <c r="BQ62" i="10" s="1"/>
  <c r="BP48" i="10"/>
  <c r="BP62" i="10" s="1"/>
  <c r="BO48" i="10"/>
  <c r="BO62" i="10" s="1"/>
  <c r="BM48" i="10"/>
  <c r="BM62" i="10" s="1"/>
  <c r="BL48" i="10"/>
  <c r="BL62" i="10" s="1"/>
  <c r="E795" i="10" s="1"/>
  <c r="BK48" i="10"/>
  <c r="BK62" i="10" s="1"/>
  <c r="E794" i="10" s="1"/>
  <c r="BI48" i="10"/>
  <c r="BI62" i="10" s="1"/>
  <c r="BH48" i="10"/>
  <c r="BH62" i="10" s="1"/>
  <c r="BG48" i="10"/>
  <c r="BG62" i="10" s="1"/>
  <c r="BE48" i="10"/>
  <c r="BE62" i="10" s="1"/>
  <c r="BD48" i="10"/>
  <c r="BD62" i="10" s="1"/>
  <c r="E787" i="10" s="1"/>
  <c r="BC48" i="10"/>
  <c r="BC62" i="10" s="1"/>
  <c r="E786" i="10" s="1"/>
  <c r="BA48" i="10"/>
  <c r="BA62" i="10" s="1"/>
  <c r="AZ48" i="10"/>
  <c r="AZ62" i="10" s="1"/>
  <c r="AY48" i="10"/>
  <c r="AY62" i="10" s="1"/>
  <c r="AW48" i="10"/>
  <c r="AW62" i="10" s="1"/>
  <c r="AV48" i="10"/>
  <c r="AV62" i="10" s="1"/>
  <c r="E779" i="10" s="1"/>
  <c r="AU48" i="10"/>
  <c r="AU62" i="10" s="1"/>
  <c r="E778" i="10" s="1"/>
  <c r="AS48" i="10"/>
  <c r="AS62" i="10" s="1"/>
  <c r="AR48" i="10"/>
  <c r="AR62" i="10" s="1"/>
  <c r="AQ48" i="10"/>
  <c r="AQ62" i="10" s="1"/>
  <c r="AO48" i="10"/>
  <c r="AO62" i="10" s="1"/>
  <c r="AN48" i="10"/>
  <c r="AN62" i="10" s="1"/>
  <c r="E771" i="10" s="1"/>
  <c r="AM48" i="10"/>
  <c r="AM62" i="10" s="1"/>
  <c r="E770" i="10" s="1"/>
  <c r="AK48" i="10"/>
  <c r="AK62" i="10" s="1"/>
  <c r="AJ48" i="10"/>
  <c r="AJ62" i="10" s="1"/>
  <c r="AI48" i="10"/>
  <c r="AI62" i="10" s="1"/>
  <c r="AG48" i="10"/>
  <c r="AG62" i="10" s="1"/>
  <c r="AF48" i="10"/>
  <c r="AF62" i="10" s="1"/>
  <c r="E763" i="10" s="1"/>
  <c r="AE48" i="10"/>
  <c r="AE62" i="10" s="1"/>
  <c r="E762" i="10" s="1"/>
  <c r="AC48" i="10"/>
  <c r="AB48" i="10"/>
  <c r="AB62" i="10" s="1"/>
  <c r="AA48" i="10"/>
  <c r="AA62" i="10" s="1"/>
  <c r="Y48" i="10"/>
  <c r="Y62" i="10" s="1"/>
  <c r="X48" i="10"/>
  <c r="X62" i="10" s="1"/>
  <c r="E755" i="10" s="1"/>
  <c r="W48" i="10"/>
  <c r="W62" i="10" s="1"/>
  <c r="E754" i="10" s="1"/>
  <c r="U48" i="10"/>
  <c r="U62" i="10" s="1"/>
  <c r="T48" i="10"/>
  <c r="T62" i="10" s="1"/>
  <c r="S48" i="10"/>
  <c r="S62" i="10" s="1"/>
  <c r="R48" i="10"/>
  <c r="R62" i="10" s="1"/>
  <c r="E749" i="10" s="1"/>
  <c r="Q48" i="10"/>
  <c r="Q62" i="10" s="1"/>
  <c r="P48" i="10"/>
  <c r="P62" i="10" s="1"/>
  <c r="E747" i="10" s="1"/>
  <c r="O48" i="10"/>
  <c r="O62" i="10" s="1"/>
  <c r="E746" i="10" s="1"/>
  <c r="N48" i="10"/>
  <c r="N62" i="10" s="1"/>
  <c r="E745" i="10" s="1"/>
  <c r="M48" i="10"/>
  <c r="M62" i="10" s="1"/>
  <c r="L48" i="10"/>
  <c r="L62" i="10" s="1"/>
  <c r="K48" i="10"/>
  <c r="K62" i="10" s="1"/>
  <c r="J48" i="10"/>
  <c r="J62" i="10" s="1"/>
  <c r="E741" i="10" s="1"/>
  <c r="I48" i="10"/>
  <c r="I62" i="10" s="1"/>
  <c r="H48" i="10"/>
  <c r="H62" i="10" s="1"/>
  <c r="E739" i="10" s="1"/>
  <c r="G48" i="10"/>
  <c r="G62" i="10" s="1"/>
  <c r="E738" i="10" s="1"/>
  <c r="F48" i="10"/>
  <c r="F62" i="10" s="1"/>
  <c r="E737" i="10" s="1"/>
  <c r="E48" i="10"/>
  <c r="E62" i="10" s="1"/>
  <c r="D48" i="10"/>
  <c r="D62" i="10" s="1"/>
  <c r="C48" i="10"/>
  <c r="C62" i="10" s="1"/>
  <c r="CE47" i="10"/>
  <c r="CE63" i="10" l="1"/>
  <c r="F816" i="10" s="1"/>
  <c r="D339" i="10"/>
  <c r="C482" i="10" s="1"/>
  <c r="L612" i="10"/>
  <c r="CE65" i="10"/>
  <c r="H816" i="10" s="1"/>
  <c r="CF76" i="10"/>
  <c r="E217" i="10"/>
  <c r="C478" i="10" s="1"/>
  <c r="R815" i="10"/>
  <c r="CF77" i="10"/>
  <c r="B476" i="10"/>
  <c r="Q815" i="10"/>
  <c r="D368" i="10"/>
  <c r="D464" i="10"/>
  <c r="C463" i="10"/>
  <c r="E751" i="10"/>
  <c r="E764" i="10"/>
  <c r="E775" i="10"/>
  <c r="E796" i="10"/>
  <c r="E807" i="10"/>
  <c r="E772" i="10"/>
  <c r="E736" i="10"/>
  <c r="E806" i="10"/>
  <c r="E776" i="10"/>
  <c r="E808" i="10"/>
  <c r="E783" i="10"/>
  <c r="E744" i="10"/>
  <c r="E756" i="10"/>
  <c r="E767" i="10"/>
  <c r="E788" i="10"/>
  <c r="E740" i="10"/>
  <c r="I71" i="10"/>
  <c r="E804" i="10"/>
  <c r="E748" i="10"/>
  <c r="E768" i="10"/>
  <c r="E800" i="10"/>
  <c r="E780" i="10"/>
  <c r="E791" i="10"/>
  <c r="E812" i="10"/>
  <c r="E758" i="10"/>
  <c r="E790" i="10"/>
  <c r="E742" i="10"/>
  <c r="E750" i="10"/>
  <c r="E782" i="10"/>
  <c r="E792" i="10"/>
  <c r="BI71" i="10"/>
  <c r="E743" i="10"/>
  <c r="E799" i="10"/>
  <c r="J52" i="10"/>
  <c r="J67" i="10" s="1"/>
  <c r="J741" i="10" s="1"/>
  <c r="AR52" i="10"/>
  <c r="AR67" i="10" s="1"/>
  <c r="J775" i="10" s="1"/>
  <c r="BQ52" i="10"/>
  <c r="BQ67" i="10" s="1"/>
  <c r="J800" i="10" s="1"/>
  <c r="CB52" i="10"/>
  <c r="CB67" i="10" s="1"/>
  <c r="J811" i="10" s="1"/>
  <c r="R816" i="10"/>
  <c r="I612" i="10"/>
  <c r="E52" i="10"/>
  <c r="E67" i="10" s="1"/>
  <c r="J736" i="10" s="1"/>
  <c r="M52" i="10"/>
  <c r="M67" i="10" s="1"/>
  <c r="J744" i="10" s="1"/>
  <c r="W52" i="10"/>
  <c r="W67" i="10" s="1"/>
  <c r="AJ52" i="10"/>
  <c r="AJ67" i="10" s="1"/>
  <c r="J767" i="10" s="1"/>
  <c r="AU52" i="10"/>
  <c r="AU67" i="10" s="1"/>
  <c r="BI52" i="10"/>
  <c r="BI67" i="10" s="1"/>
  <c r="J792" i="10" s="1"/>
  <c r="BT52" i="10"/>
  <c r="BT67" i="10" s="1"/>
  <c r="J803" i="10" s="1"/>
  <c r="D816" i="10"/>
  <c r="C427" i="10"/>
  <c r="I816" i="10"/>
  <c r="C432" i="10"/>
  <c r="B446" i="10"/>
  <c r="H499" i="10"/>
  <c r="F499" i="10"/>
  <c r="H506" i="10"/>
  <c r="F506" i="10"/>
  <c r="N52" i="10"/>
  <c r="N67" i="10" s="1"/>
  <c r="J745" i="10" s="1"/>
  <c r="X52" i="10"/>
  <c r="X67" i="10" s="1"/>
  <c r="J755" i="10" s="1"/>
  <c r="AK52" i="10"/>
  <c r="AK67" i="10" s="1"/>
  <c r="J768" i="10" s="1"/>
  <c r="AV52" i="10"/>
  <c r="AV67" i="10" s="1"/>
  <c r="J779" i="10" s="1"/>
  <c r="BJ52" i="10"/>
  <c r="BJ67" i="10" s="1"/>
  <c r="J793" i="10" s="1"/>
  <c r="BX52" i="10"/>
  <c r="BX67" i="10" s="1"/>
  <c r="J807" i="10" s="1"/>
  <c r="E734" i="10"/>
  <c r="E759" i="10"/>
  <c r="E784" i="10"/>
  <c r="E798" i="10"/>
  <c r="D373" i="10"/>
  <c r="D391" i="10" s="1"/>
  <c r="D393" i="10" s="1"/>
  <c r="D396" i="10" s="1"/>
  <c r="F531" i="10"/>
  <c r="H531" i="10"/>
  <c r="E774" i="10"/>
  <c r="F514" i="10"/>
  <c r="H514" i="10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H52" i="10"/>
  <c r="H67" i="10" s="1"/>
  <c r="J739" i="10" s="1"/>
  <c r="P52" i="10"/>
  <c r="P67" i="10" s="1"/>
  <c r="J747" i="10" s="1"/>
  <c r="AB52" i="10"/>
  <c r="AB67" i="10" s="1"/>
  <c r="J759" i="10" s="1"/>
  <c r="AM52" i="10"/>
  <c r="AM67" i="10" s="1"/>
  <c r="J770" i="10" s="1"/>
  <c r="BA52" i="10"/>
  <c r="BA67" i="10" s="1"/>
  <c r="J784" i="10" s="1"/>
  <c r="BL52" i="10"/>
  <c r="BL67" i="10" s="1"/>
  <c r="J795" i="10" s="1"/>
  <c r="BZ52" i="10"/>
  <c r="BZ67" i="10" s="1"/>
  <c r="J809" i="10" s="1"/>
  <c r="K816" i="10"/>
  <c r="C434" i="10"/>
  <c r="X71" i="10"/>
  <c r="N734" i="10"/>
  <c r="N815" i="10" s="1"/>
  <c r="CE75" i="10"/>
  <c r="C429" i="10"/>
  <c r="C440" i="10"/>
  <c r="H507" i="10"/>
  <c r="F507" i="10"/>
  <c r="H538" i="10"/>
  <c r="F538" i="10"/>
  <c r="E735" i="10"/>
  <c r="AV71" i="10"/>
  <c r="I52" i="10"/>
  <c r="I67" i="10" s="1"/>
  <c r="J740" i="10" s="1"/>
  <c r="R52" i="10"/>
  <c r="R67" i="10" s="1"/>
  <c r="J749" i="10" s="1"/>
  <c r="AC52" i="10"/>
  <c r="AC67" i="10" s="1"/>
  <c r="J760" i="10" s="1"/>
  <c r="AN52" i="10"/>
  <c r="AN67" i="10" s="1"/>
  <c r="J771" i="10" s="1"/>
  <c r="BB52" i="10"/>
  <c r="BB67" i="10" s="1"/>
  <c r="J785" i="10" s="1"/>
  <c r="BP52" i="10"/>
  <c r="BP67" i="10" s="1"/>
  <c r="J799" i="10" s="1"/>
  <c r="CA52" i="10"/>
  <c r="CA67" i="10" s="1"/>
  <c r="L785" i="10"/>
  <c r="L815" i="10" s="1"/>
  <c r="C439" i="10"/>
  <c r="N71" i="10"/>
  <c r="AM71" i="10"/>
  <c r="BL71" i="10"/>
  <c r="D438" i="10"/>
  <c r="H546" i="10"/>
  <c r="F546" i="10"/>
  <c r="E760" i="10"/>
  <c r="AD52" i="10"/>
  <c r="AD67" i="10" s="1"/>
  <c r="J761" i="10" s="1"/>
  <c r="E752" i="10"/>
  <c r="G785" i="10"/>
  <c r="CE64" i="10"/>
  <c r="AN71" i="10"/>
  <c r="D292" i="10"/>
  <c r="D341" i="10" s="1"/>
  <c r="C481" i="10" s="1"/>
  <c r="C52" i="10"/>
  <c r="K52" i="10"/>
  <c r="K67" i="10" s="1"/>
  <c r="J742" i="10" s="1"/>
  <c r="U52" i="10"/>
  <c r="U67" i="10" s="1"/>
  <c r="J752" i="10" s="1"/>
  <c r="AE52" i="10"/>
  <c r="AE67" i="10" s="1"/>
  <c r="J762" i="10" s="1"/>
  <c r="AS52" i="10"/>
  <c r="AS67" i="10" s="1"/>
  <c r="J776" i="10" s="1"/>
  <c r="BD52" i="10"/>
  <c r="BD67" i="10" s="1"/>
  <c r="J787" i="10" s="1"/>
  <c r="M816" i="10"/>
  <c r="C458" i="10"/>
  <c r="P71" i="10"/>
  <c r="S816" i="10"/>
  <c r="J612" i="10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BV52" i="10"/>
  <c r="BV67" i="10" s="1"/>
  <c r="J805" i="10" s="1"/>
  <c r="BN52" i="10"/>
  <c r="BN67" i="10" s="1"/>
  <c r="J797" i="10" s="1"/>
  <c r="BF52" i="10"/>
  <c r="BF67" i="10" s="1"/>
  <c r="J789" i="10" s="1"/>
  <c r="AX52" i="10"/>
  <c r="AX67" i="10" s="1"/>
  <c r="J781" i="10" s="1"/>
  <c r="AP52" i="10"/>
  <c r="AP67" i="10" s="1"/>
  <c r="J773" i="10" s="1"/>
  <c r="AH52" i="10"/>
  <c r="AH67" i="10" s="1"/>
  <c r="J765" i="10" s="1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E204" i="10"/>
  <c r="C476" i="10" s="1"/>
  <c r="T52" i="10"/>
  <c r="T67" i="10" s="1"/>
  <c r="J751" i="10" s="1"/>
  <c r="BC52" i="10"/>
  <c r="BC67" i="10" s="1"/>
  <c r="J786" i="10" s="1"/>
  <c r="E766" i="10"/>
  <c r="D463" i="10"/>
  <c r="D465" i="10" s="1"/>
  <c r="H498" i="10"/>
  <c r="F498" i="10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BZ48" i="10"/>
  <c r="BZ62" i="10" s="1"/>
  <c r="D52" i="10"/>
  <c r="D67" i="10" s="1"/>
  <c r="J735" i="10" s="1"/>
  <c r="L52" i="10"/>
  <c r="L67" i="10" s="1"/>
  <c r="J743" i="10" s="1"/>
  <c r="V52" i="10"/>
  <c r="V67" i="10" s="1"/>
  <c r="J753" i="10" s="1"/>
  <c r="AF52" i="10"/>
  <c r="AF67" i="10" s="1"/>
  <c r="J763" i="10" s="1"/>
  <c r="AT52" i="10"/>
  <c r="AT67" i="10" s="1"/>
  <c r="J777" i="10" s="1"/>
  <c r="BH52" i="10"/>
  <c r="BH67" i="10" s="1"/>
  <c r="J791" i="10" s="1"/>
  <c r="BS52" i="10"/>
  <c r="BS67" i="10" s="1"/>
  <c r="J802" i="10" s="1"/>
  <c r="BI730" i="10"/>
  <c r="C816" i="10"/>
  <c r="H612" i="10"/>
  <c r="AE71" i="10"/>
  <c r="BD71" i="10"/>
  <c r="H512" i="10"/>
  <c r="F512" i="10"/>
  <c r="F528" i="10"/>
  <c r="H528" i="10"/>
  <c r="D815" i="10"/>
  <c r="O815" i="10"/>
  <c r="F501" i="10"/>
  <c r="F509" i="10"/>
  <c r="H510" i="10"/>
  <c r="F515" i="10"/>
  <c r="F815" i="10"/>
  <c r="P815" i="10"/>
  <c r="I815" i="10"/>
  <c r="B465" i="10"/>
  <c r="F500" i="10"/>
  <c r="F508" i="10"/>
  <c r="H530" i="10"/>
  <c r="F530" i="10"/>
  <c r="C431" i="10"/>
  <c r="H815" i="10"/>
  <c r="D612" i="10"/>
  <c r="H522" i="10"/>
  <c r="F522" i="10"/>
  <c r="G612" i="10"/>
  <c r="S815" i="10"/>
  <c r="K815" i="10"/>
  <c r="T815" i="10"/>
  <c r="C815" i="10"/>
  <c r="M815" i="10"/>
  <c r="G815" i="10"/>
  <c r="AI71" i="10" l="1"/>
  <c r="BT71" i="10"/>
  <c r="BQ71" i="10"/>
  <c r="BR52" i="10"/>
  <c r="BR67" i="10" s="1"/>
  <c r="J801" i="10" s="1"/>
  <c r="BY52" i="10"/>
  <c r="BY67" i="10" s="1"/>
  <c r="BK52" i="10"/>
  <c r="BK67" i="10" s="1"/>
  <c r="AZ52" i="10"/>
  <c r="AZ67" i="10" s="1"/>
  <c r="AL52" i="10"/>
  <c r="AL67" i="10" s="1"/>
  <c r="J769" i="10" s="1"/>
  <c r="Z52" i="10"/>
  <c r="Z67" i="10" s="1"/>
  <c r="J757" i="10" s="1"/>
  <c r="O52" i="10"/>
  <c r="O67" i="10" s="1"/>
  <c r="F52" i="10"/>
  <c r="F67" i="10" s="1"/>
  <c r="G52" i="10"/>
  <c r="G67" i="10" s="1"/>
  <c r="AQ71" i="10"/>
  <c r="AA71" i="10"/>
  <c r="AC71" i="10"/>
  <c r="E769" i="10"/>
  <c r="E797" i="10"/>
  <c r="BN71" i="10"/>
  <c r="C674" i="10"/>
  <c r="C502" i="10"/>
  <c r="G502" i="10" s="1"/>
  <c r="E753" i="10"/>
  <c r="V71" i="10"/>
  <c r="G816" i="10"/>
  <c r="F612" i="10"/>
  <c r="C430" i="10"/>
  <c r="D71" i="10"/>
  <c r="N816" i="10"/>
  <c r="K612" i="10"/>
  <c r="C465" i="10"/>
  <c r="E789" i="10"/>
  <c r="BF71" i="10"/>
  <c r="BA71" i="10"/>
  <c r="BP71" i="10"/>
  <c r="S71" i="10"/>
  <c r="C705" i="10"/>
  <c r="C533" i="10"/>
  <c r="G533" i="10" s="1"/>
  <c r="C623" i="10"/>
  <c r="C562" i="10"/>
  <c r="BW71" i="10"/>
  <c r="E809" i="10"/>
  <c r="BZ71" i="10"/>
  <c r="E781" i="10"/>
  <c r="AX71" i="10"/>
  <c r="CC71" i="10"/>
  <c r="AK71" i="10"/>
  <c r="BE71" i="10"/>
  <c r="E71" i="10"/>
  <c r="AR71" i="10"/>
  <c r="J810" i="10"/>
  <c r="CA71" i="10"/>
  <c r="M71" i="10"/>
  <c r="E801" i="10"/>
  <c r="BR71" i="10"/>
  <c r="CB71" i="10"/>
  <c r="U71" i="10"/>
  <c r="C637" i="10"/>
  <c r="C557" i="10"/>
  <c r="E773" i="10"/>
  <c r="AP71" i="10"/>
  <c r="AB71" i="10"/>
  <c r="BS71" i="10"/>
  <c r="L71" i="10"/>
  <c r="K71" i="10"/>
  <c r="E761" i="10"/>
  <c r="AD71" i="10"/>
  <c r="CE62" i="10"/>
  <c r="C708" i="10"/>
  <c r="C536" i="10"/>
  <c r="G536" i="10" s="1"/>
  <c r="C692" i="10"/>
  <c r="C520" i="10"/>
  <c r="G520" i="10" s="1"/>
  <c r="BM71" i="10"/>
  <c r="E793" i="10"/>
  <c r="BJ71" i="10"/>
  <c r="BC71" i="10"/>
  <c r="C704" i="10"/>
  <c r="C532" i="10"/>
  <c r="G532" i="10" s="1"/>
  <c r="C689" i="10"/>
  <c r="C517" i="10"/>
  <c r="G517" i="10" s="1"/>
  <c r="E765" i="10"/>
  <c r="AH71" i="10"/>
  <c r="AF71" i="10"/>
  <c r="BH71" i="10"/>
  <c r="Q71" i="10"/>
  <c r="AJ71" i="10"/>
  <c r="AO71" i="10"/>
  <c r="AG71" i="10"/>
  <c r="C624" i="10"/>
  <c r="C549" i="10"/>
  <c r="E785" i="10"/>
  <c r="BB71" i="10"/>
  <c r="C700" i="10"/>
  <c r="C528" i="10"/>
  <c r="G528" i="10" s="1"/>
  <c r="C681" i="10"/>
  <c r="C509" i="10"/>
  <c r="G509" i="10" s="1"/>
  <c r="J71" i="10"/>
  <c r="E757" i="10"/>
  <c r="Z71" i="10"/>
  <c r="C640" i="10"/>
  <c r="C565" i="10"/>
  <c r="R71" i="10"/>
  <c r="J778" i="10"/>
  <c r="AU71" i="10"/>
  <c r="C634" i="10"/>
  <c r="C554" i="10"/>
  <c r="CE48" i="10"/>
  <c r="C679" i="10"/>
  <c r="C507" i="10"/>
  <c r="G507" i="10" s="1"/>
  <c r="C696" i="10"/>
  <c r="C524" i="10"/>
  <c r="G524" i="10" s="1"/>
  <c r="E777" i="10"/>
  <c r="AT71" i="10"/>
  <c r="C67" i="10"/>
  <c r="C694" i="10"/>
  <c r="C522" i="10"/>
  <c r="G522" i="10" s="1"/>
  <c r="H71" i="10"/>
  <c r="E815" i="10"/>
  <c r="BG71" i="10"/>
  <c r="AW71" i="10"/>
  <c r="BU71" i="10"/>
  <c r="Y71" i="10"/>
  <c r="AS71" i="10"/>
  <c r="BX71" i="10"/>
  <c r="T71" i="10"/>
  <c r="C713" i="10"/>
  <c r="C541" i="10"/>
  <c r="E805" i="10"/>
  <c r="BV71" i="10"/>
  <c r="BO71" i="10"/>
  <c r="J754" i="10"/>
  <c r="W71" i="10"/>
  <c r="AY71" i="10"/>
  <c r="J783" i="10" l="1"/>
  <c r="AZ71" i="10"/>
  <c r="J794" i="10"/>
  <c r="BK71" i="10"/>
  <c r="J808" i="10"/>
  <c r="BY71" i="10"/>
  <c r="J738" i="10"/>
  <c r="G71" i="10"/>
  <c r="J737" i="10"/>
  <c r="F71" i="10"/>
  <c r="CE52" i="10"/>
  <c r="J746" i="10"/>
  <c r="O71" i="10"/>
  <c r="AL71" i="10"/>
  <c r="C644" i="10"/>
  <c r="C569" i="10"/>
  <c r="C627" i="10"/>
  <c r="C560" i="10"/>
  <c r="C683" i="10"/>
  <c r="C511" i="10"/>
  <c r="G511" i="10" s="1"/>
  <c r="C687" i="10"/>
  <c r="C515" i="10"/>
  <c r="G515" i="10" s="1"/>
  <c r="C676" i="10"/>
  <c r="C504" i="10"/>
  <c r="G504" i="10" s="1"/>
  <c r="C632" i="10"/>
  <c r="C547" i="10"/>
  <c r="C505" i="10"/>
  <c r="G505" i="10" s="1"/>
  <c r="C677" i="10"/>
  <c r="C709" i="10"/>
  <c r="C537" i="10"/>
  <c r="G537" i="10" s="1"/>
  <c r="C567" i="10"/>
  <c r="C642" i="10"/>
  <c r="C638" i="10"/>
  <c r="C558" i="10"/>
  <c r="C616" i="10"/>
  <c r="C543" i="10"/>
  <c r="C631" i="10"/>
  <c r="C542" i="10"/>
  <c r="J734" i="10"/>
  <c r="J815" i="10" s="1"/>
  <c r="CE67" i="10"/>
  <c r="C71" i="10"/>
  <c r="C691" i="10"/>
  <c r="C519" i="10"/>
  <c r="G519" i="10" s="1"/>
  <c r="C682" i="10"/>
  <c r="C510" i="10"/>
  <c r="G510" i="10" s="1"/>
  <c r="C639" i="10"/>
  <c r="C564" i="10"/>
  <c r="C514" i="10"/>
  <c r="G514" i="10" s="1"/>
  <c r="C686" i="10"/>
  <c r="C670" i="10"/>
  <c r="C498" i="10"/>
  <c r="G498" i="10" s="1"/>
  <c r="C571" i="10"/>
  <c r="C646" i="10"/>
  <c r="C673" i="10"/>
  <c r="C501" i="10"/>
  <c r="C699" i="10"/>
  <c r="C527" i="10"/>
  <c r="G527" i="10" s="1"/>
  <c r="C690" i="10"/>
  <c r="C518" i="10"/>
  <c r="G518" i="10" s="1"/>
  <c r="C641" i="10"/>
  <c r="C566" i="10"/>
  <c r="C701" i="10"/>
  <c r="C529" i="10"/>
  <c r="G529" i="10" s="1"/>
  <c r="C618" i="10"/>
  <c r="C552" i="10"/>
  <c r="C636" i="10"/>
  <c r="C553" i="10"/>
  <c r="C693" i="10"/>
  <c r="C521" i="10"/>
  <c r="C622" i="10"/>
  <c r="C573" i="10"/>
  <c r="C684" i="10"/>
  <c r="C512" i="10"/>
  <c r="G512" i="10" s="1"/>
  <c r="C497" i="10"/>
  <c r="G497" i="10" s="1"/>
  <c r="C669" i="10"/>
  <c r="C619" i="10"/>
  <c r="C559" i="10"/>
  <c r="C710" i="10"/>
  <c r="C538" i="10"/>
  <c r="G538" i="10" s="1"/>
  <c r="C647" i="10"/>
  <c r="C572" i="10"/>
  <c r="C544" i="10"/>
  <c r="G544" i="10" s="1"/>
  <c r="C625" i="10"/>
  <c r="C711" i="10"/>
  <c r="C539" i="10"/>
  <c r="G539" i="10" s="1"/>
  <c r="C643" i="10"/>
  <c r="C568" i="10"/>
  <c r="C574" i="10"/>
  <c r="C620" i="10"/>
  <c r="C675" i="10"/>
  <c r="C503" i="10"/>
  <c r="G503" i="10" s="1"/>
  <c r="C707" i="10"/>
  <c r="C535" i="10"/>
  <c r="G535" i="10" s="1"/>
  <c r="C563" i="10"/>
  <c r="C626" i="10"/>
  <c r="C621" i="10"/>
  <c r="C561" i="10"/>
  <c r="C688" i="10"/>
  <c r="C516" i="10"/>
  <c r="G516" i="10" s="1"/>
  <c r="C685" i="10"/>
  <c r="C513" i="10"/>
  <c r="G513" i="10" s="1"/>
  <c r="C712" i="10"/>
  <c r="C540" i="10"/>
  <c r="G540" i="10" s="1"/>
  <c r="C698" i="10"/>
  <c r="C526" i="10"/>
  <c r="G526" i="10" s="1"/>
  <c r="C633" i="10"/>
  <c r="C548" i="10"/>
  <c r="E816" i="10"/>
  <c r="C428" i="10"/>
  <c r="CE71" i="10"/>
  <c r="C716" i="10" s="1"/>
  <c r="C550" i="10"/>
  <c r="C614" i="10"/>
  <c r="C630" i="10"/>
  <c r="C546" i="10"/>
  <c r="G546" i="10" s="1"/>
  <c r="C703" i="10"/>
  <c r="C531" i="10"/>
  <c r="G531" i="10" s="1"/>
  <c r="C706" i="10"/>
  <c r="C534" i="10"/>
  <c r="G534" i="10" s="1"/>
  <c r="C697" i="10"/>
  <c r="C525" i="10"/>
  <c r="G525" i="10" s="1"/>
  <c r="C555" i="10"/>
  <c r="C617" i="10"/>
  <c r="C695" i="10"/>
  <c r="C523" i="10"/>
  <c r="G523" i="10" s="1"/>
  <c r="C678" i="10"/>
  <c r="C506" i="10"/>
  <c r="G506" i="10" s="1"/>
  <c r="C702" i="10"/>
  <c r="C530" i="10"/>
  <c r="G530" i="10" s="1"/>
  <c r="C551" i="10"/>
  <c r="C629" i="10"/>
  <c r="C672" i="10" l="1"/>
  <c r="C500" i="10"/>
  <c r="G500" i="10" s="1"/>
  <c r="C645" i="10"/>
  <c r="C570" i="10"/>
  <c r="C680" i="10"/>
  <c r="C508" i="10"/>
  <c r="G508" i="10" s="1"/>
  <c r="C556" i="10"/>
  <c r="C635" i="10"/>
  <c r="C671" i="10"/>
  <c r="C499" i="10"/>
  <c r="G499" i="10" s="1"/>
  <c r="C545" i="10"/>
  <c r="G545" i="10" s="1"/>
  <c r="C628" i="10"/>
  <c r="G521" i="10"/>
  <c r="H521" i="10"/>
  <c r="C715" i="10"/>
  <c r="C648" i="10"/>
  <c r="M716" i="10" s="1"/>
  <c r="Y816" i="10" s="1"/>
  <c r="D615" i="10"/>
  <c r="G550" i="10"/>
  <c r="H550" i="10" s="1"/>
  <c r="C668" i="10"/>
  <c r="C496" i="10"/>
  <c r="G496" i="10" s="1"/>
  <c r="J816" i="10"/>
  <c r="C433" i="10"/>
  <c r="C441" i="10" s="1"/>
  <c r="G501" i="10"/>
  <c r="H501" i="10" s="1"/>
  <c r="D712" i="10" l="1"/>
  <c r="D704" i="10"/>
  <c r="D696" i="10"/>
  <c r="D688" i="10"/>
  <c r="D709" i="10"/>
  <c r="D701" i="10"/>
  <c r="D693" i="10"/>
  <c r="D685" i="10"/>
  <c r="D706" i="10"/>
  <c r="D698" i="10"/>
  <c r="D690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710" i="10"/>
  <c r="D702" i="10"/>
  <c r="D694" i="10"/>
  <c r="D686" i="10"/>
  <c r="D679" i="10"/>
  <c r="D671" i="10"/>
  <c r="D625" i="10"/>
  <c r="D678" i="10"/>
  <c r="D670" i="10"/>
  <c r="D647" i="10"/>
  <c r="D646" i="10"/>
  <c r="D645" i="10"/>
  <c r="D629" i="10"/>
  <c r="D626" i="10"/>
  <c r="D621" i="10"/>
  <c r="D617" i="10"/>
  <c r="D707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672" i="10"/>
  <c r="D620" i="10"/>
  <c r="D616" i="10"/>
  <c r="D677" i="10"/>
  <c r="D669" i="10"/>
  <c r="D627" i="10"/>
  <c r="D682" i="10"/>
  <c r="D691" i="10"/>
  <c r="D676" i="10"/>
  <c r="D674" i="10"/>
  <c r="D619" i="10"/>
  <c r="D668" i="10"/>
  <c r="D618" i="10"/>
  <c r="D716" i="10"/>
  <c r="D699" i="10"/>
  <c r="D681" i="10"/>
  <c r="D683" i="10"/>
  <c r="D622" i="10"/>
  <c r="D673" i="10"/>
  <c r="D628" i="10"/>
  <c r="D623" i="10"/>
  <c r="D715" i="10" l="1"/>
  <c r="E623" i="10"/>
  <c r="E612" i="10"/>
  <c r="E709" i="10" l="1"/>
  <c r="E701" i="10"/>
  <c r="E693" i="10"/>
  <c r="E685" i="10"/>
  <c r="E706" i="10"/>
  <c r="E698" i="10"/>
  <c r="E690" i="10"/>
  <c r="E711" i="10"/>
  <c r="E703" i="10"/>
  <c r="E695" i="10"/>
  <c r="E687" i="10"/>
  <c r="E708" i="10"/>
  <c r="E700" i="10"/>
  <c r="E692" i="10"/>
  <c r="E684" i="10"/>
  <c r="E713" i="10"/>
  <c r="E705" i="10"/>
  <c r="E697" i="10"/>
  <c r="E689" i="10"/>
  <c r="E710" i="10"/>
  <c r="E702" i="10"/>
  <c r="E694" i="10"/>
  <c r="E716" i="10"/>
  <c r="E707" i="10"/>
  <c r="E699" i="10"/>
  <c r="E691" i="10"/>
  <c r="E683" i="10"/>
  <c r="E704" i="10"/>
  <c r="E676" i="10"/>
  <c r="E668" i="10"/>
  <c r="E628" i="10"/>
  <c r="E696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80" i="10"/>
  <c r="E672" i="10"/>
  <c r="E712" i="10"/>
  <c r="E677" i="10"/>
  <c r="E669" i="10"/>
  <c r="E627" i="10"/>
  <c r="E688" i="10"/>
  <c r="E682" i="10"/>
  <c r="E674" i="10"/>
  <c r="E678" i="10"/>
  <c r="E646" i="10"/>
  <c r="E670" i="10"/>
  <c r="E626" i="10"/>
  <c r="E686" i="10"/>
  <c r="E625" i="10"/>
  <c r="E681" i="10"/>
  <c r="E679" i="10"/>
  <c r="E645" i="10"/>
  <c r="E629" i="10"/>
  <c r="E673" i="10"/>
  <c r="E671" i="10"/>
  <c r="E647" i="10"/>
  <c r="E715" i="10" l="1"/>
  <c r="F624" i="10"/>
  <c r="F706" i="10" l="1"/>
  <c r="F698" i="10"/>
  <c r="F690" i="10"/>
  <c r="F711" i="10"/>
  <c r="F703" i="10"/>
  <c r="F695" i="10"/>
  <c r="F687" i="10"/>
  <c r="F708" i="10"/>
  <c r="F700" i="10"/>
  <c r="F692" i="10"/>
  <c r="F684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712" i="10"/>
  <c r="F704" i="10"/>
  <c r="F696" i="10"/>
  <c r="F688" i="10"/>
  <c r="F681" i="10"/>
  <c r="F673" i="10"/>
  <c r="F680" i="10"/>
  <c r="F672" i="10"/>
  <c r="F701" i="10"/>
  <c r="F685" i="10"/>
  <c r="F677" i="10"/>
  <c r="F669" i="10"/>
  <c r="F627" i="10"/>
  <c r="F682" i="10"/>
  <c r="F674" i="10"/>
  <c r="F679" i="10"/>
  <c r="F671" i="10"/>
  <c r="F625" i="10"/>
  <c r="F678" i="10"/>
  <c r="F676" i="10"/>
  <c r="F646" i="10"/>
  <c r="F641" i="10"/>
  <c r="F633" i="10"/>
  <c r="F670" i="10"/>
  <c r="F668" i="10"/>
  <c r="F638" i="10"/>
  <c r="F630" i="10"/>
  <c r="F626" i="10"/>
  <c r="F643" i="10"/>
  <c r="F635" i="10"/>
  <c r="F645" i="10"/>
  <c r="F640" i="10"/>
  <c r="F632" i="10"/>
  <c r="F629" i="10"/>
  <c r="F637" i="10"/>
  <c r="F675" i="10"/>
  <c r="F647" i="10"/>
  <c r="F642" i="10"/>
  <c r="F634" i="10"/>
  <c r="F628" i="10"/>
  <c r="F683" i="10"/>
  <c r="F636" i="10"/>
  <c r="F644" i="10"/>
  <c r="F631" i="10"/>
  <c r="F639" i="10"/>
  <c r="F709" i="10"/>
  <c r="F693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689" i="10"/>
  <c r="G710" i="10"/>
  <c r="G702" i="10"/>
  <c r="G694" i="10"/>
  <c r="G686" i="10"/>
  <c r="G716" i="10"/>
  <c r="G707" i="10"/>
  <c r="G699" i="10"/>
  <c r="G691" i="10"/>
  <c r="G683" i="10"/>
  <c r="G712" i="10"/>
  <c r="G704" i="10"/>
  <c r="G696" i="10"/>
  <c r="G688" i="10"/>
  <c r="G709" i="10"/>
  <c r="G701" i="10"/>
  <c r="G693" i="10"/>
  <c r="G685" i="10"/>
  <c r="G698" i="10"/>
  <c r="G678" i="10"/>
  <c r="G670" i="10"/>
  <c r="G647" i="10"/>
  <c r="G646" i="10"/>
  <c r="G645" i="10"/>
  <c r="G629" i="10"/>
  <c r="G626" i="10"/>
  <c r="G690" i="10"/>
  <c r="G677" i="10"/>
  <c r="G669" i="10"/>
  <c r="G627" i="10"/>
  <c r="G682" i="10"/>
  <c r="G674" i="10"/>
  <c r="G706" i="10"/>
  <c r="G679" i="10"/>
  <c r="G671" i="10"/>
  <c r="G676" i="10"/>
  <c r="G668" i="10"/>
  <c r="G628" i="10"/>
  <c r="G680" i="10"/>
  <c r="G638" i="10"/>
  <c r="G630" i="10"/>
  <c r="G672" i="10"/>
  <c r="G643" i="10"/>
  <c r="G635" i="10"/>
  <c r="G640" i="10"/>
  <c r="G632" i="10"/>
  <c r="G681" i="10"/>
  <c r="G637" i="10"/>
  <c r="G675" i="10"/>
  <c r="G673" i="10"/>
  <c r="G642" i="10"/>
  <c r="G634" i="10"/>
  <c r="G639" i="10"/>
  <c r="G631" i="10"/>
  <c r="G644" i="10"/>
  <c r="G633" i="10"/>
  <c r="G641" i="10"/>
  <c r="G636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699" i="10"/>
  <c r="H691" i="10"/>
  <c r="H683" i="10"/>
  <c r="H712" i="10"/>
  <c r="H704" i="10"/>
  <c r="H696" i="10"/>
  <c r="H688" i="10"/>
  <c r="H709" i="10"/>
  <c r="H701" i="10"/>
  <c r="H693" i="10"/>
  <c r="H706" i="10"/>
  <c r="H698" i="10"/>
  <c r="H690" i="10"/>
  <c r="H682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5" i="10"/>
  <c r="H674" i="10"/>
  <c r="H695" i="10"/>
  <c r="H679" i="10"/>
  <c r="H671" i="10"/>
  <c r="H676" i="10"/>
  <c r="H668" i="10"/>
  <c r="H711" i="10"/>
  <c r="H681" i="10"/>
  <c r="H673" i="10"/>
  <c r="H672" i="10"/>
  <c r="H670" i="10"/>
  <c r="H703" i="10"/>
  <c r="H687" i="10"/>
  <c r="H645" i="10"/>
  <c r="H629" i="10"/>
  <c r="H677" i="10"/>
  <c r="H647" i="10"/>
  <c r="H669" i="10"/>
  <c r="H646" i="10"/>
  <c r="H680" i="10"/>
  <c r="H678" i="10"/>
  <c r="H715" i="10" l="1"/>
  <c r="I629" i="10"/>
  <c r="I713" i="10" l="1"/>
  <c r="I705" i="10"/>
  <c r="I697" i="10"/>
  <c r="I689" i="10"/>
  <c r="I710" i="10"/>
  <c r="I702" i="10"/>
  <c r="I694" i="10"/>
  <c r="I686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685" i="10"/>
  <c r="I706" i="10"/>
  <c r="I698" i="10"/>
  <c r="I690" i="10"/>
  <c r="I711" i="10"/>
  <c r="I703" i="10"/>
  <c r="I695" i="10"/>
  <c r="I687" i="10"/>
  <c r="I692" i="10"/>
  <c r="I680" i="10"/>
  <c r="I672" i="10"/>
  <c r="I682" i="10"/>
  <c r="I679" i="10"/>
  <c r="I671" i="10"/>
  <c r="I676" i="10"/>
  <c r="I668" i="10"/>
  <c r="I700" i="10"/>
  <c r="I681" i="10"/>
  <c r="I673" i="10"/>
  <c r="I684" i="10"/>
  <c r="I678" i="10"/>
  <c r="I670" i="10"/>
  <c r="I647" i="10"/>
  <c r="I646" i="10"/>
  <c r="I645" i="10"/>
  <c r="I708" i="10"/>
  <c r="I674" i="10"/>
  <c r="I643" i="10"/>
  <c r="I635" i="10"/>
  <c r="I640" i="10"/>
  <c r="I632" i="10"/>
  <c r="I637" i="10"/>
  <c r="I677" i="10"/>
  <c r="I675" i="10"/>
  <c r="I642" i="10"/>
  <c r="I634" i="10"/>
  <c r="I669" i="10"/>
  <c r="I639" i="10"/>
  <c r="I631" i="10"/>
  <c r="I644" i="10"/>
  <c r="I636" i="10"/>
  <c r="I633" i="10"/>
  <c r="I641" i="10"/>
  <c r="I630" i="10"/>
  <c r="I638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709" i="10"/>
  <c r="J701" i="10"/>
  <c r="J693" i="10"/>
  <c r="J685" i="10"/>
  <c r="J706" i="10"/>
  <c r="J698" i="10"/>
  <c r="J690" i="10"/>
  <c r="J682" i="10"/>
  <c r="J711" i="10"/>
  <c r="J703" i="10"/>
  <c r="J695" i="10"/>
  <c r="J687" i="10"/>
  <c r="J708" i="10"/>
  <c r="J700" i="10"/>
  <c r="J692" i="10"/>
  <c r="J684" i="10"/>
  <c r="J677" i="10"/>
  <c r="J669" i="10"/>
  <c r="J713" i="10"/>
  <c r="J676" i="10"/>
  <c r="J668" i="10"/>
  <c r="J689" i="10"/>
  <c r="J681" i="10"/>
  <c r="J673" i="10"/>
  <c r="J678" i="10"/>
  <c r="J670" i="10"/>
  <c r="J647" i="10"/>
  <c r="L647" i="10" s="1"/>
  <c r="J646" i="10"/>
  <c r="J645" i="10"/>
  <c r="J705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79" i="10"/>
  <c r="J671" i="10"/>
  <c r="J697" i="10"/>
  <c r="J674" i="10"/>
  <c r="J680" i="10"/>
  <c r="J672" i="10"/>
  <c r="L712" i="10" l="1"/>
  <c r="L704" i="10"/>
  <c r="L696" i="10"/>
  <c r="L688" i="10"/>
  <c r="L709" i="10"/>
  <c r="L701" i="10"/>
  <c r="L693" i="10"/>
  <c r="L685" i="10"/>
  <c r="L706" i="10"/>
  <c r="L698" i="10"/>
  <c r="L690" i="10"/>
  <c r="L682" i="10"/>
  <c r="L711" i="10"/>
  <c r="L703" i="10"/>
  <c r="L695" i="10"/>
  <c r="L687" i="10"/>
  <c r="L708" i="10"/>
  <c r="L700" i="10"/>
  <c r="L692" i="10"/>
  <c r="L684" i="10"/>
  <c r="L713" i="10"/>
  <c r="L705" i="10"/>
  <c r="L697" i="10"/>
  <c r="L689" i="10"/>
  <c r="L710" i="10"/>
  <c r="L702" i="10"/>
  <c r="L694" i="10"/>
  <c r="L686" i="10"/>
  <c r="L716" i="10"/>
  <c r="L683" i="10"/>
  <c r="L679" i="10"/>
  <c r="L671" i="10"/>
  <c r="L707" i="10"/>
  <c r="L678" i="10"/>
  <c r="L670" i="10"/>
  <c r="L675" i="10"/>
  <c r="L680" i="10"/>
  <c r="L672" i="10"/>
  <c r="L699" i="10"/>
  <c r="L677" i="10"/>
  <c r="L669" i="10"/>
  <c r="L691" i="10"/>
  <c r="L681" i="10"/>
  <c r="L673" i="10"/>
  <c r="L676" i="10"/>
  <c r="L668" i="10"/>
  <c r="L674" i="10"/>
  <c r="K644" i="10"/>
  <c r="J715" i="10"/>
  <c r="K716" i="10" l="1"/>
  <c r="K707" i="10"/>
  <c r="K699" i="10"/>
  <c r="M699" i="10" s="1"/>
  <c r="Y765" i="10" s="1"/>
  <c r="K691" i="10"/>
  <c r="M691" i="10" s="1"/>
  <c r="Y757" i="10" s="1"/>
  <c r="K683" i="10"/>
  <c r="M683" i="10" s="1"/>
  <c r="Y749" i="10" s="1"/>
  <c r="K712" i="10"/>
  <c r="K704" i="10"/>
  <c r="M704" i="10" s="1"/>
  <c r="Y770" i="10" s="1"/>
  <c r="K696" i="10"/>
  <c r="K688" i="10"/>
  <c r="K709" i="10"/>
  <c r="K701" i="10"/>
  <c r="K693" i="10"/>
  <c r="M693" i="10" s="1"/>
  <c r="Y759" i="10" s="1"/>
  <c r="K685" i="10"/>
  <c r="M685" i="10" s="1"/>
  <c r="Y751" i="10" s="1"/>
  <c r="K706" i="10"/>
  <c r="K698" i="10"/>
  <c r="M698" i="10" s="1"/>
  <c r="Y764" i="10" s="1"/>
  <c r="K690" i="10"/>
  <c r="K682" i="10"/>
  <c r="M682" i="10" s="1"/>
  <c r="Y748" i="10" s="1"/>
  <c r="K711" i="10"/>
  <c r="K703" i="10"/>
  <c r="K695" i="10"/>
  <c r="M695" i="10" s="1"/>
  <c r="Y761" i="10" s="1"/>
  <c r="K687" i="10"/>
  <c r="M687" i="10" s="1"/>
  <c r="Y753" i="10" s="1"/>
  <c r="K708" i="10"/>
  <c r="K700" i="10"/>
  <c r="M700" i="10" s="1"/>
  <c r="Y766" i="10" s="1"/>
  <c r="K692" i="10"/>
  <c r="K713" i="10"/>
  <c r="M713" i="10" s="1"/>
  <c r="Y779" i="10" s="1"/>
  <c r="K705" i="10"/>
  <c r="K697" i="10"/>
  <c r="M697" i="10" s="1"/>
  <c r="Y763" i="10" s="1"/>
  <c r="K689" i="10"/>
  <c r="M689" i="10" s="1"/>
  <c r="Y755" i="10" s="1"/>
  <c r="K686" i="10"/>
  <c r="M686" i="10" s="1"/>
  <c r="Y752" i="10" s="1"/>
  <c r="K674" i="10"/>
  <c r="M674" i="10" s="1"/>
  <c r="Y740" i="10" s="1"/>
  <c r="K681" i="10"/>
  <c r="K673" i="10"/>
  <c r="M673" i="10" s="1"/>
  <c r="Y739" i="10" s="1"/>
  <c r="K678" i="10"/>
  <c r="K670" i="10"/>
  <c r="K694" i="10"/>
  <c r="K684" i="10"/>
  <c r="M684" i="10" s="1"/>
  <c r="Y750" i="10" s="1"/>
  <c r="K675" i="10"/>
  <c r="M675" i="10" s="1"/>
  <c r="Y741" i="10" s="1"/>
  <c r="K680" i="10"/>
  <c r="M680" i="10" s="1"/>
  <c r="Y746" i="10" s="1"/>
  <c r="K672" i="10"/>
  <c r="M672" i="10" s="1"/>
  <c r="Y738" i="10" s="1"/>
  <c r="K668" i="10"/>
  <c r="M668" i="10" s="1"/>
  <c r="K679" i="10"/>
  <c r="M679" i="10" s="1"/>
  <c r="Y745" i="10" s="1"/>
  <c r="K677" i="10"/>
  <c r="K702" i="10"/>
  <c r="K671" i="10"/>
  <c r="M671" i="10" s="1"/>
  <c r="Y737" i="10" s="1"/>
  <c r="K669" i="10"/>
  <c r="M669" i="10" s="1"/>
  <c r="Y735" i="10" s="1"/>
  <c r="K710" i="10"/>
  <c r="K676" i="10"/>
  <c r="M676" i="10" s="1"/>
  <c r="Y742" i="10" s="1"/>
  <c r="L715" i="10"/>
  <c r="M709" i="10"/>
  <c r="Y775" i="10" s="1"/>
  <c r="M688" i="10"/>
  <c r="Y754" i="10" s="1"/>
  <c r="M701" i="10"/>
  <c r="Y767" i="10" s="1"/>
  <c r="M681" i="10"/>
  <c r="Y747" i="10" s="1"/>
  <c r="M670" i="10"/>
  <c r="Y736" i="10" s="1"/>
  <c r="M694" i="10"/>
  <c r="Y760" i="10" s="1"/>
  <c r="M692" i="10"/>
  <c r="Y758" i="10" s="1"/>
  <c r="M690" i="10"/>
  <c r="Y756" i="10" s="1"/>
  <c r="M696" i="10"/>
  <c r="Y762" i="10" s="1"/>
  <c r="M703" i="10"/>
  <c r="Y769" i="10" s="1"/>
  <c r="M711" i="10"/>
  <c r="Y777" i="10" s="1"/>
  <c r="M678" i="10"/>
  <c r="Y744" i="10" s="1"/>
  <c r="M702" i="10"/>
  <c r="Y768" i="10" s="1"/>
  <c r="M677" i="10"/>
  <c r="Y743" i="10" s="1"/>
  <c r="M705" i="10"/>
  <c r="Y771" i="10" s="1"/>
  <c r="M707" i="10"/>
  <c r="Y773" i="10" s="1"/>
  <c r="M710" i="10"/>
  <c r="Y776" i="10" s="1"/>
  <c r="M708" i="10"/>
  <c r="Y774" i="10" s="1"/>
  <c r="M706" i="10"/>
  <c r="Y772" i="10" s="1"/>
  <c r="M712" i="10"/>
  <c r="Y778" i="10" s="1"/>
  <c r="M715" i="10" l="1"/>
  <c r="Y734" i="10"/>
  <c r="Y815" i="10" s="1"/>
  <c r="K715" i="10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D221" i="1"/>
  <c r="B444" i="1" s="1"/>
  <c r="D5" i="7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Q48" i="1" s="1"/>
  <c r="Q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/>
  <c r="AA75" i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/>
  <c r="AV75" i="1"/>
  <c r="AP75" i="1"/>
  <c r="G186" i="9"/>
  <c r="AJ75" i="1"/>
  <c r="AL75" i="1"/>
  <c r="C186" i="9" s="1"/>
  <c r="AK75" i="1"/>
  <c r="I154" i="9" s="1"/>
  <c r="AG75" i="1"/>
  <c r="E154" i="9"/>
  <c r="AE75" i="1"/>
  <c r="AC75" i="1"/>
  <c r="H122" i="9" s="1"/>
  <c r="AB75" i="1"/>
  <c r="Y75" i="1"/>
  <c r="D122" i="9" s="1"/>
  <c r="U75" i="1"/>
  <c r="G90" i="9"/>
  <c r="S75" i="1"/>
  <c r="E90" i="9" s="1"/>
  <c r="K75" i="1"/>
  <c r="J75" i="1"/>
  <c r="E75" i="1"/>
  <c r="E26" i="9"/>
  <c r="CE73" i="1"/>
  <c r="CE74" i="1"/>
  <c r="C75" i="1"/>
  <c r="C26" i="9" s="1"/>
  <c r="CE80" i="1"/>
  <c r="CE78" i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C469" i="1" s="1"/>
  <c r="E197" i="1"/>
  <c r="C470" i="1" s="1"/>
  <c r="E198" i="1"/>
  <c r="E199" i="1"/>
  <c r="C472" i="1" s="1"/>
  <c r="E200" i="1"/>
  <c r="E201" i="1"/>
  <c r="E202" i="1"/>
  <c r="C474" i="1" s="1"/>
  <c r="E203" i="1"/>
  <c r="D204" i="1"/>
  <c r="E16" i="6" s="1"/>
  <c r="B204" i="1"/>
  <c r="D190" i="1"/>
  <c r="D437" i="1" s="1"/>
  <c r="D186" i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/>
  <c r="E139" i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I377" i="9"/>
  <c r="C464" i="1"/>
  <c r="G122" i="9"/>
  <c r="H58" i="9"/>
  <c r="F90" i="9"/>
  <c r="C218" i="9"/>
  <c r="D366" i="9"/>
  <c r="CE64" i="1"/>
  <c r="F612" i="1" s="1"/>
  <c r="D368" i="9"/>
  <c r="C276" i="9"/>
  <c r="CE70" i="1"/>
  <c r="CE76" i="1"/>
  <c r="I380" i="9" s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E373" i="9" s="1"/>
  <c r="C615" i="1"/>
  <c r="E372" i="9"/>
  <c r="G10" i="4"/>
  <c r="F10" i="4"/>
  <c r="I372" i="9"/>
  <c r="F499" i="1"/>
  <c r="F517" i="1"/>
  <c r="H505" i="1"/>
  <c r="H515" i="1"/>
  <c r="H517" i="1"/>
  <c r="F501" i="1"/>
  <c r="F497" i="1"/>
  <c r="H497" i="1"/>
  <c r="H499" i="1"/>
  <c r="H511" i="1"/>
  <c r="B440" i="1" l="1"/>
  <c r="B465" i="1"/>
  <c r="C112" i="8"/>
  <c r="C141" i="8"/>
  <c r="F9" i="6"/>
  <c r="F8" i="6"/>
  <c r="C14" i="5"/>
  <c r="G612" i="1"/>
  <c r="CF77" i="1"/>
  <c r="I381" i="9"/>
  <c r="CF76" i="1"/>
  <c r="AC52" i="1" s="1"/>
  <c r="AC67" i="1" s="1"/>
  <c r="H113" i="9" s="1"/>
  <c r="D612" i="1"/>
  <c r="C440" i="1"/>
  <c r="C429" i="1"/>
  <c r="AV48" i="1"/>
  <c r="AV62" i="1" s="1"/>
  <c r="F204" i="9" s="1"/>
  <c r="BR48" i="1"/>
  <c r="BR62" i="1" s="1"/>
  <c r="AG48" i="1"/>
  <c r="AG62" i="1" s="1"/>
  <c r="E140" i="9" s="1"/>
  <c r="I362" i="9"/>
  <c r="C76" i="9"/>
  <c r="V48" i="1"/>
  <c r="V62" i="1" s="1"/>
  <c r="H76" i="9" s="1"/>
  <c r="BP48" i="1"/>
  <c r="BP62" i="1" s="1"/>
  <c r="K48" i="1"/>
  <c r="K62" i="1" s="1"/>
  <c r="I382" i="9"/>
  <c r="C154" i="9"/>
  <c r="D368" i="1"/>
  <c r="C120" i="8" s="1"/>
  <c r="C119" i="8"/>
  <c r="C448" i="1"/>
  <c r="BK48" i="1"/>
  <c r="BK62" i="1" s="1"/>
  <c r="AB48" i="1"/>
  <c r="AB62" i="1" s="1"/>
  <c r="D48" i="1"/>
  <c r="D62" i="1" s="1"/>
  <c r="BS48" i="1"/>
  <c r="BS62" i="1" s="1"/>
  <c r="U48" i="1"/>
  <c r="U62" i="1" s="1"/>
  <c r="BE48" i="1"/>
  <c r="BE62" i="1" s="1"/>
  <c r="CC48" i="1"/>
  <c r="CC62" i="1" s="1"/>
  <c r="C48" i="1"/>
  <c r="BX48" i="1"/>
  <c r="BX62" i="1" s="1"/>
  <c r="BN48" i="1"/>
  <c r="BN62" i="1" s="1"/>
  <c r="AR48" i="1"/>
  <c r="AR62" i="1" s="1"/>
  <c r="AH48" i="1"/>
  <c r="AH62" i="1" s="1"/>
  <c r="BI48" i="1"/>
  <c r="BI62" i="1" s="1"/>
  <c r="BZ48" i="1"/>
  <c r="BZ62" i="1" s="1"/>
  <c r="M48" i="1"/>
  <c r="M62" i="1" s="1"/>
  <c r="AM48" i="1"/>
  <c r="AM62" i="1" s="1"/>
  <c r="Y48" i="1"/>
  <c r="Y62" i="1" s="1"/>
  <c r="AQ48" i="1"/>
  <c r="AQ62" i="1" s="1"/>
  <c r="CB48" i="1"/>
  <c r="CB62" i="1" s="1"/>
  <c r="C364" i="9" s="1"/>
  <c r="BL48" i="1"/>
  <c r="BL62" i="1" s="1"/>
  <c r="BB48" i="1"/>
  <c r="BB62" i="1" s="1"/>
  <c r="AF48" i="1"/>
  <c r="AF62" i="1" s="1"/>
  <c r="N48" i="1"/>
  <c r="N62" i="1" s="1"/>
  <c r="X48" i="1"/>
  <c r="X62" i="1" s="1"/>
  <c r="AE48" i="1"/>
  <c r="AE62" i="1" s="1"/>
  <c r="E48" i="1"/>
  <c r="E62" i="1" s="1"/>
  <c r="BW48" i="1"/>
  <c r="BW62" i="1" s="1"/>
  <c r="AI48" i="1"/>
  <c r="AI62" i="1" s="1"/>
  <c r="BV48" i="1"/>
  <c r="BV62" i="1" s="1"/>
  <c r="AZ48" i="1"/>
  <c r="AZ62" i="1" s="1"/>
  <c r="AP48" i="1"/>
  <c r="AP62" i="1" s="1"/>
  <c r="J48" i="1"/>
  <c r="J62" i="1" s="1"/>
  <c r="T48" i="1"/>
  <c r="T62" i="1" s="1"/>
  <c r="G48" i="1"/>
  <c r="G62" i="1" s="1"/>
  <c r="G12" i="9" s="1"/>
  <c r="BQ48" i="1"/>
  <c r="BQ62" i="1" s="1"/>
  <c r="AW48" i="1"/>
  <c r="AW62" i="1" s="1"/>
  <c r="G204" i="9" s="1"/>
  <c r="W48" i="1"/>
  <c r="W62" i="1" s="1"/>
  <c r="BA48" i="1"/>
  <c r="BA62" i="1" s="1"/>
  <c r="BU48" i="1"/>
  <c r="BU62" i="1" s="1"/>
  <c r="AO48" i="1"/>
  <c r="AO62" i="1" s="1"/>
  <c r="BO48" i="1"/>
  <c r="BO62" i="1" s="1"/>
  <c r="AA48" i="1"/>
  <c r="AA62" i="1" s="1"/>
  <c r="F108" i="9" s="1"/>
  <c r="BH48" i="1"/>
  <c r="BH62" i="1" s="1"/>
  <c r="AX48" i="1"/>
  <c r="AX62" i="1" s="1"/>
  <c r="H204" i="9" s="1"/>
  <c r="Z48" i="1"/>
  <c r="Z62" i="1" s="1"/>
  <c r="F48" i="1"/>
  <c r="F62" i="1" s="1"/>
  <c r="F12" i="9" s="1"/>
  <c r="P48" i="1"/>
  <c r="P62" i="1" s="1"/>
  <c r="AC48" i="1"/>
  <c r="AC62" i="1" s="1"/>
  <c r="H108" i="9" s="1"/>
  <c r="C427" i="1"/>
  <c r="BC48" i="1"/>
  <c r="BC62" i="1" s="1"/>
  <c r="S48" i="1"/>
  <c r="S62" i="1" s="1"/>
  <c r="O48" i="1"/>
  <c r="O62" i="1" s="1"/>
  <c r="C415" i="1"/>
  <c r="C10" i="4"/>
  <c r="C575" i="1"/>
  <c r="BD48" i="1"/>
  <c r="BD62" i="1" s="1"/>
  <c r="BY48" i="1"/>
  <c r="BY62" i="1" s="1"/>
  <c r="AY48" i="1"/>
  <c r="AY62" i="1" s="1"/>
  <c r="H48" i="1"/>
  <c r="H62" i="1" s="1"/>
  <c r="E186" i="9"/>
  <c r="D463" i="1"/>
  <c r="G19" i="4"/>
  <c r="E19" i="4"/>
  <c r="AD48" i="1"/>
  <c r="AD62" i="1" s="1"/>
  <c r="I108" i="9" s="1"/>
  <c r="BT48" i="1"/>
  <c r="BT62" i="1" s="1"/>
  <c r="D186" i="9"/>
  <c r="AJ48" i="1"/>
  <c r="AJ62" i="1" s="1"/>
  <c r="BF48" i="1"/>
  <c r="BF62" i="1" s="1"/>
  <c r="BG48" i="1"/>
  <c r="BG62" i="1" s="1"/>
  <c r="BM48" i="1"/>
  <c r="BM62" i="1" s="1"/>
  <c r="L48" i="1"/>
  <c r="L62" i="1" s="1"/>
  <c r="D435" i="1"/>
  <c r="AS48" i="1"/>
  <c r="AS62" i="1" s="1"/>
  <c r="F122" i="9"/>
  <c r="AL48" i="1"/>
  <c r="AL62" i="1" s="1"/>
  <c r="CA48" i="1"/>
  <c r="CA62" i="1" s="1"/>
  <c r="AU48" i="1"/>
  <c r="AU62" i="1" s="1"/>
  <c r="I363" i="9"/>
  <c r="C90" i="9"/>
  <c r="D436" i="1"/>
  <c r="C34" i="5"/>
  <c r="AN48" i="1"/>
  <c r="AN62" i="1" s="1"/>
  <c r="BJ48" i="1"/>
  <c r="BJ62" i="1" s="1"/>
  <c r="F268" i="9" s="1"/>
  <c r="I612" i="1"/>
  <c r="AK48" i="1"/>
  <c r="AK62" i="1" s="1"/>
  <c r="C458" i="1"/>
  <c r="F11" i="6"/>
  <c r="I26" i="9"/>
  <c r="C473" i="1"/>
  <c r="F12" i="6"/>
  <c r="R48" i="1"/>
  <c r="R62" i="1" s="1"/>
  <c r="AT48" i="1"/>
  <c r="AT62" i="1" s="1"/>
  <c r="D204" i="9" s="1"/>
  <c r="I48" i="1"/>
  <c r="I62" i="1" s="1"/>
  <c r="B10" i="4"/>
  <c r="I90" i="9"/>
  <c r="C430" i="1"/>
  <c r="I366" i="9"/>
  <c r="F140" i="9"/>
  <c r="D12" i="9"/>
  <c r="G300" i="9"/>
  <c r="B446" i="1"/>
  <c r="D242" i="1"/>
  <c r="E332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V52" i="1"/>
  <c r="BV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D373" i="1" l="1"/>
  <c r="AW52" i="1"/>
  <c r="AW67" i="1" s="1"/>
  <c r="CB52" i="1"/>
  <c r="CB67" i="1" s="1"/>
  <c r="BM52" i="1"/>
  <c r="BM67" i="1" s="1"/>
  <c r="AY52" i="1"/>
  <c r="AY67" i="1" s="1"/>
  <c r="BE52" i="1"/>
  <c r="BE67" i="1" s="1"/>
  <c r="AM52" i="1"/>
  <c r="AM67" i="1" s="1"/>
  <c r="AL52" i="1"/>
  <c r="AL67" i="1" s="1"/>
  <c r="C177" i="9" s="1"/>
  <c r="AA52" i="1"/>
  <c r="AA67" i="1" s="1"/>
  <c r="AA71" i="1" s="1"/>
  <c r="C520" i="1" s="1"/>
  <c r="G520" i="1" s="1"/>
  <c r="BD52" i="1"/>
  <c r="BD67" i="1" s="1"/>
  <c r="D52" i="1"/>
  <c r="D67" i="1" s="1"/>
  <c r="AK52" i="1"/>
  <c r="AK67" i="1" s="1"/>
  <c r="BY52" i="1"/>
  <c r="BY67" i="1" s="1"/>
  <c r="BR52" i="1"/>
  <c r="BR67" i="1" s="1"/>
  <c r="BR71" i="1" s="1"/>
  <c r="G309" i="9" s="1"/>
  <c r="M52" i="1"/>
  <c r="M67" i="1" s="1"/>
  <c r="F49" i="9" s="1"/>
  <c r="F52" i="1"/>
  <c r="F67" i="1" s="1"/>
  <c r="F71" i="1" s="1"/>
  <c r="G52" i="1"/>
  <c r="G67" i="1" s="1"/>
  <c r="G71" i="1" s="1"/>
  <c r="C500" i="1" s="1"/>
  <c r="G500" i="1" s="1"/>
  <c r="BN52" i="1"/>
  <c r="BN67" i="1" s="1"/>
  <c r="C305" i="9" s="1"/>
  <c r="BQ52" i="1"/>
  <c r="BQ67" i="1" s="1"/>
  <c r="BQ71" i="1" s="1"/>
  <c r="AX52" i="1"/>
  <c r="AX67" i="1" s="1"/>
  <c r="AX71" i="1" s="1"/>
  <c r="C616" i="1" s="1"/>
  <c r="T52" i="1"/>
  <c r="T67" i="1" s="1"/>
  <c r="BF52" i="1"/>
  <c r="BF67" i="1" s="1"/>
  <c r="BF71" i="1" s="1"/>
  <c r="C551" i="1" s="1"/>
  <c r="CA52" i="1"/>
  <c r="CA67" i="1" s="1"/>
  <c r="BS52" i="1"/>
  <c r="BS67" i="1" s="1"/>
  <c r="V52" i="1"/>
  <c r="V67" i="1" s="1"/>
  <c r="Z52" i="1"/>
  <c r="Z67" i="1" s="1"/>
  <c r="W52" i="1"/>
  <c r="W67" i="1" s="1"/>
  <c r="W71" i="1" s="1"/>
  <c r="C516" i="1" s="1"/>
  <c r="G516" i="1" s="1"/>
  <c r="AT52" i="1"/>
  <c r="AT67" i="1" s="1"/>
  <c r="D209" i="9" s="1"/>
  <c r="AV52" i="1"/>
  <c r="AV67" i="1" s="1"/>
  <c r="AV71" i="1" s="1"/>
  <c r="C713" i="1" s="1"/>
  <c r="BJ52" i="1"/>
  <c r="BJ67" i="1" s="1"/>
  <c r="BC52" i="1"/>
  <c r="BC67" i="1" s="1"/>
  <c r="F241" i="9" s="1"/>
  <c r="AB52" i="1"/>
  <c r="AB67" i="1" s="1"/>
  <c r="AB71" i="1" s="1"/>
  <c r="H52" i="1"/>
  <c r="H67" i="1" s="1"/>
  <c r="K52" i="1"/>
  <c r="K67" i="1" s="1"/>
  <c r="K71" i="1" s="1"/>
  <c r="BZ52" i="1"/>
  <c r="BZ67" i="1" s="1"/>
  <c r="BZ71" i="1" s="1"/>
  <c r="BI52" i="1"/>
  <c r="BI67" i="1" s="1"/>
  <c r="BI71" i="1" s="1"/>
  <c r="AH52" i="1"/>
  <c r="AH67" i="1" s="1"/>
  <c r="AH71" i="1" s="1"/>
  <c r="C699" i="1" s="1"/>
  <c r="BA52" i="1"/>
  <c r="BA67" i="1" s="1"/>
  <c r="BA71" i="1" s="1"/>
  <c r="AQ52" i="1"/>
  <c r="AQ67" i="1" s="1"/>
  <c r="BL52" i="1"/>
  <c r="BL67" i="1" s="1"/>
  <c r="AR52" i="1"/>
  <c r="AR67" i="1" s="1"/>
  <c r="AR71" i="1" s="1"/>
  <c r="BH52" i="1"/>
  <c r="BH67" i="1" s="1"/>
  <c r="BH71" i="1" s="1"/>
  <c r="R52" i="1"/>
  <c r="R67" i="1" s="1"/>
  <c r="R71" i="1" s="1"/>
  <c r="I52" i="1"/>
  <c r="I67" i="1" s="1"/>
  <c r="I71" i="1" s="1"/>
  <c r="X52" i="1"/>
  <c r="X67" i="1" s="1"/>
  <c r="BP52" i="1"/>
  <c r="BP67" i="1" s="1"/>
  <c r="AJ52" i="1"/>
  <c r="AJ67" i="1" s="1"/>
  <c r="AJ71" i="1" s="1"/>
  <c r="BB52" i="1"/>
  <c r="BB67" i="1" s="1"/>
  <c r="BB71" i="1" s="1"/>
  <c r="E52" i="1"/>
  <c r="E67" i="1" s="1"/>
  <c r="AS52" i="1"/>
  <c r="AS67" i="1" s="1"/>
  <c r="AS71" i="1" s="1"/>
  <c r="BU52" i="1"/>
  <c r="BU67" i="1" s="1"/>
  <c r="BU71" i="1" s="1"/>
  <c r="AG52" i="1"/>
  <c r="AG67" i="1" s="1"/>
  <c r="AG71" i="1" s="1"/>
  <c r="C698" i="1" s="1"/>
  <c r="BG52" i="1"/>
  <c r="BG67" i="1" s="1"/>
  <c r="BG71" i="1" s="1"/>
  <c r="CC52" i="1"/>
  <c r="CC67" i="1" s="1"/>
  <c r="CC71" i="1" s="1"/>
  <c r="D373" i="9" s="1"/>
  <c r="Q52" i="1"/>
  <c r="Q67" i="1" s="1"/>
  <c r="C52" i="1"/>
  <c r="C67" i="1" s="1"/>
  <c r="AN52" i="1"/>
  <c r="AN67" i="1" s="1"/>
  <c r="BK52" i="1"/>
  <c r="BK67" i="1" s="1"/>
  <c r="BK71" i="1" s="1"/>
  <c r="AZ52" i="1"/>
  <c r="AZ67" i="1" s="1"/>
  <c r="AZ71" i="1" s="1"/>
  <c r="AD52" i="1"/>
  <c r="AD67" i="1" s="1"/>
  <c r="AD71" i="1" s="1"/>
  <c r="C523" i="1" s="1"/>
  <c r="G523" i="1" s="1"/>
  <c r="Y52" i="1"/>
  <c r="Y67" i="1" s="1"/>
  <c r="Y71" i="1" s="1"/>
  <c r="AF52" i="1"/>
  <c r="AF67" i="1" s="1"/>
  <c r="AF71" i="1" s="1"/>
  <c r="U52" i="1"/>
  <c r="U67" i="1" s="1"/>
  <c r="U71" i="1" s="1"/>
  <c r="L52" i="1"/>
  <c r="L67" i="1" s="1"/>
  <c r="L71" i="1" s="1"/>
  <c r="J52" i="1"/>
  <c r="J67" i="1" s="1"/>
  <c r="J71" i="1" s="1"/>
  <c r="N52" i="1"/>
  <c r="N67" i="1" s="1"/>
  <c r="N71" i="1" s="1"/>
  <c r="BO52" i="1"/>
  <c r="BO67" i="1" s="1"/>
  <c r="BO71" i="1" s="1"/>
  <c r="D309" i="9" s="1"/>
  <c r="BW52" i="1"/>
  <c r="BW67" i="1" s="1"/>
  <c r="BW71" i="1" s="1"/>
  <c r="AE52" i="1"/>
  <c r="AE67" i="1" s="1"/>
  <c r="AE71" i="1" s="1"/>
  <c r="P52" i="1"/>
  <c r="P67" i="1" s="1"/>
  <c r="P71" i="1" s="1"/>
  <c r="AP52" i="1"/>
  <c r="AP67" i="1" s="1"/>
  <c r="AP71" i="1" s="1"/>
  <c r="S52" i="1"/>
  <c r="S67" i="1" s="1"/>
  <c r="S71" i="1" s="1"/>
  <c r="AU52" i="1"/>
  <c r="AU67" i="1" s="1"/>
  <c r="O52" i="1"/>
  <c r="O67" i="1" s="1"/>
  <c r="AO52" i="1"/>
  <c r="AO67" i="1" s="1"/>
  <c r="AO71" i="1" s="1"/>
  <c r="AI52" i="1"/>
  <c r="AI67" i="1" s="1"/>
  <c r="BX52" i="1"/>
  <c r="BX67" i="1" s="1"/>
  <c r="BX71" i="1" s="1"/>
  <c r="BT52" i="1"/>
  <c r="BT67" i="1" s="1"/>
  <c r="BT71" i="1" s="1"/>
  <c r="AL71" i="1"/>
  <c r="C181" i="9" s="1"/>
  <c r="D71" i="1"/>
  <c r="D21" i="9" s="1"/>
  <c r="D364" i="9"/>
  <c r="CB71" i="1"/>
  <c r="C573" i="1" s="1"/>
  <c r="BY71" i="1"/>
  <c r="C645" i="1" s="1"/>
  <c r="G332" i="9"/>
  <c r="I204" i="9"/>
  <c r="G44" i="9"/>
  <c r="M71" i="1"/>
  <c r="C506" i="1" s="1"/>
  <c r="G506" i="1" s="1"/>
  <c r="F44" i="9"/>
  <c r="G172" i="9"/>
  <c r="AY71" i="1"/>
  <c r="C625" i="1" s="1"/>
  <c r="H44" i="9"/>
  <c r="G140" i="9"/>
  <c r="E236" i="9"/>
  <c r="E12" i="9"/>
  <c r="C108" i="9"/>
  <c r="H172" i="9"/>
  <c r="I76" i="9"/>
  <c r="E204" i="9"/>
  <c r="D332" i="9"/>
  <c r="D108" i="9"/>
  <c r="C172" i="9"/>
  <c r="I236" i="9"/>
  <c r="BV71" i="1"/>
  <c r="D341" i="9" s="1"/>
  <c r="C300" i="9"/>
  <c r="E172" i="9"/>
  <c r="AM71" i="1"/>
  <c r="D172" i="9"/>
  <c r="D465" i="1"/>
  <c r="H140" i="9"/>
  <c r="D300" i="9"/>
  <c r="F76" i="9"/>
  <c r="T71" i="1"/>
  <c r="C140" i="9"/>
  <c r="F332" i="9"/>
  <c r="G268" i="9"/>
  <c r="F172" i="9"/>
  <c r="I44" i="9"/>
  <c r="C332" i="9"/>
  <c r="D44" i="9"/>
  <c r="C204" i="9"/>
  <c r="C62" i="1"/>
  <c r="CE48" i="1"/>
  <c r="I12" i="9"/>
  <c r="I300" i="9"/>
  <c r="D236" i="9"/>
  <c r="C236" i="9"/>
  <c r="D140" i="9"/>
  <c r="H332" i="9"/>
  <c r="H236" i="9"/>
  <c r="E300" i="9"/>
  <c r="C44" i="9"/>
  <c r="E44" i="9"/>
  <c r="H12" i="9"/>
  <c r="E108" i="9"/>
  <c r="E268" i="9"/>
  <c r="G76" i="9"/>
  <c r="D76" i="9"/>
  <c r="I268" i="9"/>
  <c r="BM71" i="1"/>
  <c r="AW71" i="1"/>
  <c r="H268" i="9"/>
  <c r="H300" i="9"/>
  <c r="I140" i="9"/>
  <c r="C268" i="9"/>
  <c r="E76" i="9"/>
  <c r="D268" i="9"/>
  <c r="F300" i="9"/>
  <c r="I172" i="9"/>
  <c r="I332" i="9"/>
  <c r="AC71" i="1"/>
  <c r="H117" i="9" s="1"/>
  <c r="BD71" i="1"/>
  <c r="G236" i="9"/>
  <c r="F236" i="9"/>
  <c r="G108" i="9"/>
  <c r="I273" i="9"/>
  <c r="D27" i="7"/>
  <c r="B448" i="1"/>
  <c r="F544" i="1"/>
  <c r="H544" i="1"/>
  <c r="H536" i="1"/>
  <c r="F536" i="1"/>
  <c r="F528" i="1"/>
  <c r="H528" i="1"/>
  <c r="F520" i="1"/>
  <c r="H520" i="1"/>
  <c r="D341" i="1"/>
  <c r="C481" i="1" s="1"/>
  <c r="C50" i="8"/>
  <c r="H209" i="9"/>
  <c r="D337" i="9"/>
  <c r="F81" i="9"/>
  <c r="I209" i="9"/>
  <c r="I378" i="9"/>
  <c r="K612" i="1"/>
  <c r="C465" i="1"/>
  <c r="C126" i="8"/>
  <c r="D391" i="1"/>
  <c r="F32" i="6"/>
  <c r="C478" i="1"/>
  <c r="C102" i="8"/>
  <c r="C482" i="1"/>
  <c r="H498" i="1"/>
  <c r="F498" i="1"/>
  <c r="G209" i="9"/>
  <c r="G337" i="9"/>
  <c r="D177" i="9"/>
  <c r="C476" i="1"/>
  <c r="F16" i="6"/>
  <c r="F516" i="1"/>
  <c r="H516" i="1"/>
  <c r="D17" i="9"/>
  <c r="F540" i="1"/>
  <c r="H540" i="1"/>
  <c r="F532" i="1"/>
  <c r="H532" i="1"/>
  <c r="H524" i="1"/>
  <c r="F524" i="1"/>
  <c r="F550" i="1"/>
  <c r="C369" i="9"/>
  <c r="G241" i="9"/>
  <c r="G305" i="9" l="1"/>
  <c r="I241" i="9"/>
  <c r="BE71" i="1"/>
  <c r="H245" i="9" s="1"/>
  <c r="H241" i="9"/>
  <c r="BS71" i="1"/>
  <c r="F17" i="9"/>
  <c r="F113" i="9"/>
  <c r="F305" i="9"/>
  <c r="H305" i="9"/>
  <c r="G17" i="9"/>
  <c r="H81" i="9"/>
  <c r="Z71" i="1"/>
  <c r="C519" i="1" s="1"/>
  <c r="G519" i="1" s="1"/>
  <c r="V71" i="1"/>
  <c r="C687" i="1" s="1"/>
  <c r="BC71" i="1"/>
  <c r="C633" i="1" s="1"/>
  <c r="I337" i="9"/>
  <c r="AK71" i="1"/>
  <c r="C702" i="1" s="1"/>
  <c r="CA71" i="1"/>
  <c r="C572" i="1" s="1"/>
  <c r="BN71" i="1"/>
  <c r="C309" i="9" s="1"/>
  <c r="I145" i="9"/>
  <c r="H17" i="9"/>
  <c r="C703" i="1"/>
  <c r="AT71" i="1"/>
  <c r="C711" i="1" s="1"/>
  <c r="C629" i="1"/>
  <c r="I245" i="9"/>
  <c r="G145" i="9"/>
  <c r="C570" i="1"/>
  <c r="F273" i="9"/>
  <c r="E113" i="9"/>
  <c r="H71" i="1"/>
  <c r="C673" i="1" s="1"/>
  <c r="C518" i="1"/>
  <c r="G518" i="1" s="1"/>
  <c r="D117" i="9"/>
  <c r="C690" i="1"/>
  <c r="C531" i="1"/>
  <c r="G531" i="1" s="1"/>
  <c r="C373" i="9"/>
  <c r="BJ71" i="1"/>
  <c r="C555" i="1" s="1"/>
  <c r="I81" i="9"/>
  <c r="C622" i="1"/>
  <c r="E341" i="9"/>
  <c r="C643" i="1"/>
  <c r="G53" i="9"/>
  <c r="C507" i="1"/>
  <c r="G507" i="1" s="1"/>
  <c r="C679" i="1"/>
  <c r="AI71" i="1"/>
  <c r="C528" i="1" s="1"/>
  <c r="G528" i="1" s="1"/>
  <c r="H213" i="9"/>
  <c r="CE67" i="1"/>
  <c r="D49" i="9"/>
  <c r="F209" i="9"/>
  <c r="G113" i="9"/>
  <c r="C535" i="1"/>
  <c r="G535" i="1" s="1"/>
  <c r="G181" i="9"/>
  <c r="E245" i="9"/>
  <c r="C547" i="1"/>
  <c r="C632" i="1"/>
  <c r="E17" i="9"/>
  <c r="D145" i="9"/>
  <c r="E305" i="9"/>
  <c r="C568" i="1"/>
  <c r="F337" i="9"/>
  <c r="C145" i="9"/>
  <c r="D113" i="9"/>
  <c r="C273" i="9"/>
  <c r="C113" i="9"/>
  <c r="F145" i="9"/>
  <c r="E177" i="9"/>
  <c r="CE52" i="1"/>
  <c r="I305" i="9"/>
  <c r="I49" i="9"/>
  <c r="D241" i="9"/>
  <c r="C560" i="1"/>
  <c r="BP71" i="1"/>
  <c r="C561" i="1" s="1"/>
  <c r="H49" i="9"/>
  <c r="E337" i="9"/>
  <c r="I113" i="9"/>
  <c r="E145" i="9"/>
  <c r="I17" i="9"/>
  <c r="E273" i="9"/>
  <c r="I177" i="9"/>
  <c r="AN71" i="1"/>
  <c r="E181" i="9" s="1"/>
  <c r="D369" i="9"/>
  <c r="C627" i="1"/>
  <c r="F177" i="9"/>
  <c r="E209" i="9"/>
  <c r="D305" i="9"/>
  <c r="C241" i="9"/>
  <c r="C337" i="9"/>
  <c r="D81" i="9"/>
  <c r="H337" i="9"/>
  <c r="C49" i="9"/>
  <c r="E81" i="9"/>
  <c r="G49" i="9"/>
  <c r="G273" i="9"/>
  <c r="C209" i="9"/>
  <c r="D273" i="9"/>
  <c r="X71" i="1"/>
  <c r="G177" i="9"/>
  <c r="E71" i="1"/>
  <c r="E49" i="9"/>
  <c r="C17" i="9"/>
  <c r="E241" i="9"/>
  <c r="H273" i="9"/>
  <c r="C669" i="1"/>
  <c r="BL71" i="1"/>
  <c r="C557" i="1" s="1"/>
  <c r="AU71" i="1"/>
  <c r="G81" i="9"/>
  <c r="C81" i="9"/>
  <c r="Q71" i="1"/>
  <c r="H145" i="9"/>
  <c r="AQ71" i="1"/>
  <c r="H177" i="9"/>
  <c r="O71" i="1"/>
  <c r="C563" i="1"/>
  <c r="G341" i="9"/>
  <c r="C707" i="1"/>
  <c r="C543" i="1"/>
  <c r="C574" i="1"/>
  <c r="C620" i="1"/>
  <c r="C678" i="1"/>
  <c r="C497" i="1"/>
  <c r="G497" i="1" s="1"/>
  <c r="C544" i="1"/>
  <c r="G544" i="1" s="1"/>
  <c r="C541" i="1"/>
  <c r="I213" i="9"/>
  <c r="F53" i="9"/>
  <c r="F117" i="9"/>
  <c r="I85" i="9"/>
  <c r="C694" i="1"/>
  <c r="C626" i="1"/>
  <c r="F213" i="9"/>
  <c r="E149" i="9"/>
  <c r="I117" i="9"/>
  <c r="C526" i="1"/>
  <c r="G526" i="1" s="1"/>
  <c r="C695" i="1"/>
  <c r="C672" i="1"/>
  <c r="F149" i="9"/>
  <c r="C527" i="1"/>
  <c r="G527" i="1" s="1"/>
  <c r="G21" i="9"/>
  <c r="C688" i="1"/>
  <c r="C692" i="1"/>
  <c r="C567" i="1"/>
  <c r="C642" i="1"/>
  <c r="C522" i="1"/>
  <c r="G522" i="1" s="1"/>
  <c r="C638" i="1"/>
  <c r="C558" i="1"/>
  <c r="I277" i="9"/>
  <c r="C674" i="1"/>
  <c r="I21" i="9"/>
  <c r="C502" i="1"/>
  <c r="G502" i="1" s="1"/>
  <c r="I53" i="9"/>
  <c r="C681" i="1"/>
  <c r="C509" i="1"/>
  <c r="G509" i="1" s="1"/>
  <c r="F309" i="9"/>
  <c r="C562" i="1"/>
  <c r="C623" i="1"/>
  <c r="C618" i="1"/>
  <c r="C277" i="9"/>
  <c r="C552" i="1"/>
  <c r="C639" i="1"/>
  <c r="H309" i="9"/>
  <c r="C564" i="1"/>
  <c r="C677" i="1"/>
  <c r="E53" i="9"/>
  <c r="C505" i="1"/>
  <c r="G505" i="1" s="1"/>
  <c r="D53" i="9"/>
  <c r="C676" i="1"/>
  <c r="C504" i="1"/>
  <c r="G504" i="1" s="1"/>
  <c r="G277" i="9"/>
  <c r="C635" i="1"/>
  <c r="C556" i="1"/>
  <c r="C554" i="1"/>
  <c r="C634" i="1"/>
  <c r="E277" i="9"/>
  <c r="C525" i="1"/>
  <c r="G525" i="1" s="1"/>
  <c r="D149" i="9"/>
  <c r="C697" i="1"/>
  <c r="F21" i="9"/>
  <c r="C499" i="1"/>
  <c r="G499" i="1" s="1"/>
  <c r="C671" i="1"/>
  <c r="C71" i="1"/>
  <c r="C12" i="9"/>
  <c r="CE62" i="1"/>
  <c r="C524" i="1"/>
  <c r="G524" i="1" s="1"/>
  <c r="C696" i="1"/>
  <c r="C149" i="9"/>
  <c r="C532" i="1"/>
  <c r="G532" i="1" s="1"/>
  <c r="C704" i="1"/>
  <c r="D181" i="9"/>
  <c r="C710" i="1"/>
  <c r="C213" i="9"/>
  <c r="C538" i="1"/>
  <c r="G538" i="1" s="1"/>
  <c r="C511" i="1"/>
  <c r="G511" i="1" s="1"/>
  <c r="C683" i="1"/>
  <c r="D85" i="9"/>
  <c r="C245" i="9"/>
  <c r="C628" i="1"/>
  <c r="C545" i="1"/>
  <c r="G545" i="1" s="1"/>
  <c r="C641" i="1"/>
  <c r="C566" i="1"/>
  <c r="C341" i="9"/>
  <c r="C569" i="1"/>
  <c r="C644" i="1"/>
  <c r="F341" i="9"/>
  <c r="H149" i="9"/>
  <c r="C529" i="1"/>
  <c r="G529" i="1" s="1"/>
  <c r="C701" i="1"/>
  <c r="F181" i="9"/>
  <c r="C534" i="1"/>
  <c r="G534" i="1" s="1"/>
  <c r="C706" i="1"/>
  <c r="C709" i="1"/>
  <c r="C537" i="1"/>
  <c r="G537" i="1" s="1"/>
  <c r="I181" i="9"/>
  <c r="C553" i="1"/>
  <c r="C636" i="1"/>
  <c r="D277" i="9"/>
  <c r="C640" i="1"/>
  <c r="C565" i="1"/>
  <c r="I309" i="9"/>
  <c r="C685" i="1"/>
  <c r="F85" i="9"/>
  <c r="C513" i="1"/>
  <c r="G513" i="1" s="1"/>
  <c r="C521" i="1"/>
  <c r="G521" i="1" s="1"/>
  <c r="G117" i="9"/>
  <c r="C693" i="1"/>
  <c r="C549" i="1"/>
  <c r="C624" i="1"/>
  <c r="G245" i="9"/>
  <c r="E85" i="9"/>
  <c r="C512" i="1"/>
  <c r="G512" i="1" s="1"/>
  <c r="C684" i="1"/>
  <c r="G213" i="9"/>
  <c r="C631" i="1"/>
  <c r="C542" i="1"/>
  <c r="G85" i="9"/>
  <c r="C514" i="1"/>
  <c r="G514" i="1" s="1"/>
  <c r="C686" i="1"/>
  <c r="C675" i="1"/>
  <c r="C503" i="1"/>
  <c r="G503" i="1" s="1"/>
  <c r="C53" i="9"/>
  <c r="C571" i="1"/>
  <c r="C646" i="1"/>
  <c r="H341" i="9"/>
  <c r="D245" i="9"/>
  <c r="C546" i="1"/>
  <c r="G546" i="1" s="1"/>
  <c r="C630" i="1"/>
  <c r="F522" i="1"/>
  <c r="H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C614" i="1" l="1"/>
  <c r="C550" i="1"/>
  <c r="C647" i="1"/>
  <c r="I341" i="9"/>
  <c r="C691" i="1"/>
  <c r="E117" i="9"/>
  <c r="H85" i="9"/>
  <c r="C548" i="1"/>
  <c r="F245" i="9"/>
  <c r="C530" i="1"/>
  <c r="G530" i="1" s="1"/>
  <c r="C515" i="1"/>
  <c r="G515" i="1" s="1"/>
  <c r="C619" i="1"/>
  <c r="D213" i="9"/>
  <c r="C539" i="1"/>
  <c r="G539" i="1" s="1"/>
  <c r="I149" i="9"/>
  <c r="C559" i="1"/>
  <c r="C700" i="1"/>
  <c r="G149" i="9"/>
  <c r="H21" i="9"/>
  <c r="C501" i="1"/>
  <c r="G501" i="1" s="1"/>
  <c r="H501" i="1" s="1"/>
  <c r="C637" i="1"/>
  <c r="H277" i="9"/>
  <c r="C617" i="1"/>
  <c r="F277" i="9"/>
  <c r="I369" i="9"/>
  <c r="C705" i="1"/>
  <c r="C433" i="1"/>
  <c r="C533" i="1"/>
  <c r="G533" i="1" s="1"/>
  <c r="E21" i="9"/>
  <c r="C670" i="1"/>
  <c r="C621" i="1"/>
  <c r="C689" i="1"/>
  <c r="C117" i="9"/>
  <c r="C517" i="1"/>
  <c r="G517" i="1" s="1"/>
  <c r="E309" i="9"/>
  <c r="C498" i="1"/>
  <c r="G498" i="1" s="1"/>
  <c r="C708" i="1"/>
  <c r="C536" i="1"/>
  <c r="G536" i="1" s="1"/>
  <c r="H181" i="9"/>
  <c r="E213" i="9"/>
  <c r="C540" i="1"/>
  <c r="G540" i="1" s="1"/>
  <c r="C712" i="1"/>
  <c r="C682" i="1"/>
  <c r="C85" i="9"/>
  <c r="C510" i="1"/>
  <c r="G510" i="1" s="1"/>
  <c r="H53" i="9"/>
  <c r="C680" i="1"/>
  <c r="C508" i="1"/>
  <c r="G508" i="1" s="1"/>
  <c r="I364" i="9"/>
  <c r="C428" i="1"/>
  <c r="C441" i="1" s="1"/>
  <c r="CE71" i="1"/>
  <c r="D615" i="1"/>
  <c r="G550" i="1"/>
  <c r="H550" i="1" s="1"/>
  <c r="C496" i="1"/>
  <c r="G496" i="1" s="1"/>
  <c r="C668" i="1"/>
  <c r="C21" i="9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C715" i="1"/>
  <c r="C716" i="1"/>
  <c r="I373" i="9"/>
  <c r="D672" i="1"/>
  <c r="D626" i="1"/>
  <c r="D641" i="1"/>
  <c r="D633" i="1"/>
  <c r="D646" i="1"/>
  <c r="D708" i="1"/>
  <c r="D688" i="1"/>
  <c r="D679" i="1"/>
  <c r="D693" i="1"/>
  <c r="D618" i="1"/>
  <c r="D638" i="1"/>
  <c r="D621" i="1"/>
  <c r="D687" i="1"/>
  <c r="D692" i="1"/>
  <c r="D622" i="1"/>
  <c r="D700" i="1"/>
  <c r="D623" i="1"/>
  <c r="D686" i="1"/>
  <c r="D699" i="1"/>
  <c r="D675" i="1"/>
  <c r="D630" i="1"/>
  <c r="D682" i="1"/>
  <c r="D703" i="1"/>
  <c r="D684" i="1"/>
  <c r="D642" i="1"/>
  <c r="D674" i="1"/>
  <c r="D716" i="1"/>
  <c r="D709" i="1"/>
  <c r="D636" i="1"/>
  <c r="D702" i="1"/>
  <c r="D713" i="1"/>
  <c r="D698" i="1"/>
  <c r="D616" i="1"/>
  <c r="D671" i="1"/>
  <c r="D678" i="1"/>
  <c r="D629" i="1"/>
  <c r="D620" i="1"/>
  <c r="D669" i="1"/>
  <c r="D691" i="1"/>
  <c r="D673" i="1"/>
  <c r="D677" i="1"/>
  <c r="D640" i="1"/>
  <c r="D689" i="1"/>
  <c r="D701" i="1"/>
  <c r="D696" i="1"/>
  <c r="D670" i="1"/>
  <c r="D710" i="1"/>
  <c r="D668" i="1"/>
  <c r="D680" i="1"/>
  <c r="D643" i="1"/>
  <c r="D619" i="1"/>
  <c r="D695" i="1"/>
  <c r="D683" i="1"/>
  <c r="D624" i="1"/>
  <c r="D625" i="1"/>
  <c r="D681" i="1"/>
  <c r="D627" i="1"/>
  <c r="D644" i="1"/>
  <c r="D645" i="1"/>
  <c r="D704" i="1"/>
  <c r="D639" i="1"/>
  <c r="D628" i="1"/>
  <c r="D705" i="1"/>
  <c r="D711" i="1"/>
  <c r="D631" i="1"/>
  <c r="D706" i="1"/>
  <c r="D676" i="1"/>
  <c r="D634" i="1"/>
  <c r="D632" i="1"/>
  <c r="D617" i="1"/>
  <c r="D697" i="1"/>
  <c r="D685" i="1"/>
  <c r="D690" i="1"/>
  <c r="D707" i="1"/>
  <c r="D637" i="1"/>
  <c r="D694" i="1"/>
  <c r="D647" i="1"/>
  <c r="D635" i="1"/>
  <c r="D712" i="1"/>
  <c r="E623" i="1" l="1"/>
  <c r="E716" i="1" s="1"/>
  <c r="E612" i="1"/>
  <c r="E638" i="1" s="1"/>
  <c r="D715" i="1"/>
  <c r="E686" i="1" l="1"/>
  <c r="E669" i="1"/>
  <c r="E711" i="1"/>
  <c r="E647" i="1"/>
  <c r="E680" i="1"/>
  <c r="E693" i="1"/>
  <c r="E713" i="1"/>
  <c r="E676" i="1"/>
  <c r="E642" i="1"/>
  <c r="E630" i="1"/>
  <c r="E699" i="1"/>
  <c r="E701" i="1"/>
  <c r="E705" i="1"/>
  <c r="E674" i="1"/>
  <c r="E692" i="1"/>
  <c r="E670" i="1"/>
  <c r="E703" i="1"/>
  <c r="E685" i="1"/>
  <c r="E668" i="1"/>
  <c r="E641" i="1"/>
  <c r="E645" i="1"/>
  <c r="E689" i="1"/>
  <c r="E695" i="1"/>
  <c r="E696" i="1"/>
  <c r="E626" i="1"/>
  <c r="E678" i="1"/>
  <c r="E634" i="1"/>
  <c r="E636" i="1"/>
  <c r="E684" i="1"/>
  <c r="E697" i="1"/>
  <c r="E672" i="1"/>
  <c r="E694" i="1"/>
  <c r="E687" i="1"/>
  <c r="E710" i="1"/>
  <c r="E631" i="1"/>
  <c r="E682" i="1"/>
  <c r="E698" i="1"/>
  <c r="E635" i="1"/>
  <c r="E646" i="1"/>
  <c r="E644" i="1"/>
  <c r="E691" i="1"/>
  <c r="E629" i="1"/>
  <c r="E633" i="1"/>
  <c r="E681" i="1"/>
  <c r="E675" i="1"/>
  <c r="E704" i="1"/>
  <c r="E677" i="1"/>
  <c r="E627" i="1"/>
  <c r="E700" i="1"/>
  <c r="E639" i="1"/>
  <c r="E679" i="1"/>
  <c r="E688" i="1"/>
  <c r="E712" i="1"/>
  <c r="E706" i="1"/>
  <c r="E709" i="1"/>
  <c r="E625" i="1"/>
  <c r="E683" i="1"/>
  <c r="E690" i="1"/>
  <c r="E640" i="1"/>
  <c r="E628" i="1"/>
  <c r="E707" i="1"/>
  <c r="E708" i="1"/>
  <c r="E632" i="1"/>
  <c r="E643" i="1"/>
  <c r="E637" i="1"/>
  <c r="E702" i="1"/>
  <c r="E673" i="1"/>
  <c r="E671" i="1"/>
  <c r="E624" i="1"/>
  <c r="F624" i="1" s="1"/>
  <c r="F707" i="1" l="1"/>
  <c r="F710" i="1"/>
  <c r="F639" i="1"/>
  <c r="F641" i="1"/>
  <c r="F631" i="1"/>
  <c r="F697" i="1"/>
  <c r="F678" i="1"/>
  <c r="F625" i="1"/>
  <c r="G625" i="1" s="1"/>
  <c r="F671" i="1"/>
  <c r="F690" i="1"/>
  <c r="F685" i="1"/>
  <c r="F698" i="1"/>
  <c r="F637" i="1"/>
  <c r="F694" i="1"/>
  <c r="F646" i="1"/>
  <c r="F682" i="1"/>
  <c r="F684" i="1"/>
  <c r="F642" i="1"/>
  <c r="F647" i="1"/>
  <c r="F633" i="1"/>
  <c r="F630" i="1"/>
  <c r="F696" i="1"/>
  <c r="F669" i="1"/>
  <c r="F688" i="1"/>
  <c r="F674" i="1"/>
  <c r="F712" i="1"/>
  <c r="F689" i="1"/>
  <c r="F700" i="1"/>
  <c r="F640" i="1"/>
  <c r="F693" i="1"/>
  <c r="F704" i="1"/>
  <c r="F705" i="1"/>
  <c r="F668" i="1"/>
  <c r="F634" i="1"/>
  <c r="F692" i="1"/>
  <c r="F680" i="1"/>
  <c r="F681" i="1"/>
  <c r="F716" i="1"/>
  <c r="F636" i="1"/>
  <c r="F628" i="1"/>
  <c r="F686" i="1"/>
  <c r="F691" i="1"/>
  <c r="F635" i="1"/>
  <c r="F679" i="1"/>
  <c r="F643" i="1"/>
  <c r="F645" i="1"/>
  <c r="F687" i="1"/>
  <c r="F703" i="1"/>
  <c r="F670" i="1"/>
  <c r="F677" i="1"/>
  <c r="F632" i="1"/>
  <c r="F708" i="1"/>
  <c r="F711" i="1"/>
  <c r="F695" i="1"/>
  <c r="F638" i="1"/>
  <c r="F706" i="1"/>
  <c r="F627" i="1"/>
  <c r="F672" i="1"/>
  <c r="F673" i="1"/>
  <c r="F699" i="1"/>
  <c r="F676" i="1"/>
  <c r="F713" i="1"/>
  <c r="F629" i="1"/>
  <c r="F701" i="1"/>
  <c r="F644" i="1"/>
  <c r="F683" i="1"/>
  <c r="F709" i="1"/>
  <c r="F675" i="1"/>
  <c r="F626" i="1"/>
  <c r="F702" i="1"/>
  <c r="E715" i="1"/>
  <c r="G639" i="1" l="1"/>
  <c r="G670" i="1"/>
  <c r="G713" i="1"/>
  <c r="G689" i="1"/>
  <c r="G629" i="1"/>
  <c r="G691" i="1"/>
  <c r="G636" i="1"/>
  <c r="G685" i="1"/>
  <c r="G634" i="1"/>
  <c r="G677" i="1"/>
  <c r="G687" i="1"/>
  <c r="G698" i="1"/>
  <c r="G643" i="1"/>
  <c r="G628" i="1"/>
  <c r="G681" i="1"/>
  <c r="G673" i="1"/>
  <c r="G706" i="1"/>
  <c r="G716" i="1"/>
  <c r="G703" i="1"/>
  <c r="G638" i="1"/>
  <c r="G700" i="1"/>
  <c r="G701" i="1"/>
  <c r="G641" i="1"/>
  <c r="G674" i="1"/>
  <c r="G627" i="1"/>
  <c r="G692" i="1"/>
  <c r="G631" i="1"/>
  <c r="G633" i="1"/>
  <c r="G697" i="1"/>
  <c r="G682" i="1"/>
  <c r="G645" i="1"/>
  <c r="G708" i="1"/>
  <c r="G696" i="1"/>
  <c r="G626" i="1"/>
  <c r="G694" i="1"/>
  <c r="G668" i="1"/>
  <c r="G644" i="1"/>
  <c r="G632" i="1"/>
  <c r="G712" i="1"/>
  <c r="G683" i="1"/>
  <c r="G647" i="1"/>
  <c r="G699" i="1"/>
  <c r="G707" i="1"/>
  <c r="G672" i="1"/>
  <c r="G675" i="1"/>
  <c r="G702" i="1"/>
  <c r="G705" i="1"/>
  <c r="G642" i="1"/>
  <c r="G688" i="1"/>
  <c r="G684" i="1"/>
  <c r="G711" i="1"/>
  <c r="G676" i="1"/>
  <c r="G679" i="1"/>
  <c r="G704" i="1"/>
  <c r="G669" i="1"/>
  <c r="G686" i="1"/>
  <c r="G693" i="1"/>
  <c r="G690" i="1"/>
  <c r="G637" i="1"/>
  <c r="G695" i="1"/>
  <c r="G630" i="1"/>
  <c r="G678" i="1"/>
  <c r="G709" i="1"/>
  <c r="G680" i="1"/>
  <c r="G635" i="1"/>
  <c r="G710" i="1"/>
  <c r="G646" i="1"/>
  <c r="G640" i="1"/>
  <c r="G671" i="1"/>
  <c r="F715" i="1"/>
  <c r="H628" i="1" l="1"/>
  <c r="H646" i="1" s="1"/>
  <c r="G715" i="1"/>
  <c r="H645" i="1" l="1"/>
  <c r="H640" i="1"/>
  <c r="H713" i="1"/>
  <c r="H642" i="1"/>
  <c r="H699" i="1"/>
  <c r="H674" i="1"/>
  <c r="H704" i="1"/>
  <c r="H697" i="1"/>
  <c r="H671" i="1"/>
  <c r="H634" i="1"/>
  <c r="H629" i="1"/>
  <c r="I629" i="1" s="1"/>
  <c r="H687" i="1"/>
  <c r="H681" i="1"/>
  <c r="H635" i="1"/>
  <c r="H670" i="1"/>
  <c r="H632" i="1"/>
  <c r="H647" i="1"/>
  <c r="H677" i="1"/>
  <c r="H709" i="1"/>
  <c r="H682" i="1"/>
  <c r="H710" i="1"/>
  <c r="H668" i="1"/>
  <c r="H631" i="1"/>
  <c r="H638" i="1"/>
  <c r="H685" i="1"/>
  <c r="H708" i="1"/>
  <c r="H630" i="1"/>
  <c r="H686" i="1"/>
  <c r="H643" i="1"/>
  <c r="H678" i="1"/>
  <c r="H707" i="1"/>
  <c r="H644" i="1"/>
  <c r="H680" i="1"/>
  <c r="H676" i="1"/>
  <c r="H679" i="1"/>
  <c r="H639" i="1"/>
  <c r="H672" i="1"/>
  <c r="H711" i="1"/>
  <c r="H669" i="1"/>
  <c r="H701" i="1"/>
  <c r="H698" i="1"/>
  <c r="H675" i="1"/>
  <c r="H702" i="1"/>
  <c r="H688" i="1"/>
  <c r="H700" i="1"/>
  <c r="H673" i="1"/>
  <c r="H684" i="1"/>
  <c r="H691" i="1"/>
  <c r="H695" i="1"/>
  <c r="H633" i="1"/>
  <c r="H683" i="1"/>
  <c r="H703" i="1"/>
  <c r="H641" i="1"/>
  <c r="H693" i="1"/>
  <c r="H716" i="1"/>
  <c r="H636" i="1"/>
  <c r="H694" i="1"/>
  <c r="H637" i="1"/>
  <c r="H690" i="1"/>
  <c r="H692" i="1"/>
  <c r="H696" i="1"/>
  <c r="H712" i="1"/>
  <c r="H706" i="1"/>
  <c r="H689" i="1"/>
  <c r="H705" i="1"/>
  <c r="I713" i="1" l="1"/>
  <c r="I643" i="1"/>
  <c r="I678" i="1"/>
  <c r="I635" i="1"/>
  <c r="I639" i="1"/>
  <c r="I673" i="1"/>
  <c r="I669" i="1"/>
  <c r="I710" i="1"/>
  <c r="I674" i="1"/>
  <c r="I716" i="1"/>
  <c r="I677" i="1"/>
  <c r="I683" i="1"/>
  <c r="I633" i="1"/>
  <c r="I696" i="1"/>
  <c r="I632" i="1"/>
  <c r="I699" i="1"/>
  <c r="I637" i="1"/>
  <c r="I684" i="1"/>
  <c r="I630" i="1"/>
  <c r="I690" i="1"/>
  <c r="I638" i="1"/>
  <c r="I668" i="1"/>
  <c r="I697" i="1"/>
  <c r="I642" i="1"/>
  <c r="I644" i="1"/>
  <c r="I636" i="1"/>
  <c r="I691" i="1"/>
  <c r="I679" i="1"/>
  <c r="I645" i="1"/>
  <c r="I695" i="1"/>
  <c r="I694" i="1"/>
  <c r="I709" i="1"/>
  <c r="I631" i="1"/>
  <c r="I706" i="1"/>
  <c r="I707" i="1"/>
  <c r="I700" i="1"/>
  <c r="I703" i="1"/>
  <c r="I704" i="1"/>
  <c r="I693" i="1"/>
  <c r="I671" i="1"/>
  <c r="I705" i="1"/>
  <c r="I711" i="1"/>
  <c r="I680" i="1"/>
  <c r="I689" i="1"/>
  <c r="I685" i="1"/>
  <c r="I686" i="1"/>
  <c r="I646" i="1"/>
  <c r="I634" i="1"/>
  <c r="I692" i="1"/>
  <c r="I647" i="1"/>
  <c r="I676" i="1"/>
  <c r="I672" i="1"/>
  <c r="I701" i="1"/>
  <c r="I682" i="1"/>
  <c r="I712" i="1"/>
  <c r="I688" i="1"/>
  <c r="I698" i="1"/>
  <c r="I681" i="1"/>
  <c r="I640" i="1"/>
  <c r="I687" i="1"/>
  <c r="I641" i="1"/>
  <c r="I675" i="1"/>
  <c r="I670" i="1"/>
  <c r="I702" i="1"/>
  <c r="I708" i="1"/>
  <c r="H715" i="1"/>
  <c r="I715" i="1" l="1"/>
  <c r="J630" i="1"/>
  <c r="J644" i="1" l="1"/>
  <c r="J699" i="1"/>
  <c r="J698" i="1"/>
  <c r="J691" i="1"/>
  <c r="J704" i="1"/>
  <c r="J632" i="1"/>
  <c r="J677" i="1"/>
  <c r="J701" i="1"/>
  <c r="J647" i="1"/>
  <c r="J689" i="1"/>
  <c r="J708" i="1"/>
  <c r="J638" i="1"/>
  <c r="J682" i="1"/>
  <c r="J681" i="1"/>
  <c r="J635" i="1"/>
  <c r="J671" i="1"/>
  <c r="J690" i="1"/>
  <c r="J702" i="1"/>
  <c r="J668" i="1"/>
  <c r="J673" i="1"/>
  <c r="J679" i="1"/>
  <c r="J705" i="1"/>
  <c r="J711" i="1"/>
  <c r="J670" i="1"/>
  <c r="J646" i="1"/>
  <c r="J676" i="1"/>
  <c r="J688" i="1"/>
  <c r="J678" i="1"/>
  <c r="J645" i="1"/>
  <c r="J716" i="1"/>
  <c r="J710" i="1"/>
  <c r="J683" i="1"/>
  <c r="J633" i="1"/>
  <c r="J693" i="1"/>
  <c r="J634" i="1"/>
  <c r="J706" i="1"/>
  <c r="J712" i="1"/>
  <c r="J642" i="1"/>
  <c r="J697" i="1"/>
  <c r="J643" i="1"/>
  <c r="J669" i="1"/>
  <c r="J713" i="1"/>
  <c r="J694" i="1"/>
  <c r="J684" i="1"/>
  <c r="J686" i="1"/>
  <c r="J696" i="1"/>
  <c r="J692" i="1"/>
  <c r="J674" i="1"/>
  <c r="J709" i="1"/>
  <c r="J640" i="1"/>
  <c r="J675" i="1"/>
  <c r="J703" i="1"/>
  <c r="J639" i="1"/>
  <c r="J707" i="1"/>
  <c r="J631" i="1"/>
  <c r="J641" i="1"/>
  <c r="J685" i="1"/>
  <c r="J636" i="1"/>
  <c r="J695" i="1"/>
  <c r="J637" i="1"/>
  <c r="J687" i="1"/>
  <c r="J680" i="1"/>
  <c r="J700" i="1"/>
  <c r="J672" i="1"/>
  <c r="J715" i="1" l="1"/>
  <c r="K644" i="1"/>
  <c r="L647" i="1"/>
  <c r="L692" i="1" s="1"/>
  <c r="L677" i="1" l="1"/>
  <c r="L707" i="1"/>
  <c r="L672" i="1"/>
  <c r="L705" i="1"/>
  <c r="L716" i="1"/>
  <c r="L679" i="1"/>
  <c r="L701" i="1"/>
  <c r="L700" i="1"/>
  <c r="L713" i="1"/>
  <c r="L712" i="1"/>
  <c r="L693" i="1"/>
  <c r="L697" i="1"/>
  <c r="L698" i="1"/>
  <c r="L682" i="1"/>
  <c r="L678" i="1"/>
  <c r="L704" i="1"/>
  <c r="L710" i="1"/>
  <c r="L675" i="1"/>
  <c r="L702" i="1"/>
  <c r="L687" i="1"/>
  <c r="L680" i="1"/>
  <c r="L691" i="1"/>
  <c r="L708" i="1"/>
  <c r="L689" i="1"/>
  <c r="L696" i="1"/>
  <c r="L671" i="1"/>
  <c r="L676" i="1"/>
  <c r="L690" i="1"/>
  <c r="L681" i="1"/>
  <c r="L694" i="1"/>
  <c r="L670" i="1"/>
  <c r="L683" i="1"/>
  <c r="L673" i="1"/>
  <c r="L669" i="1"/>
  <c r="L711" i="1"/>
  <c r="L688" i="1"/>
  <c r="L699" i="1"/>
  <c r="L684" i="1"/>
  <c r="L686" i="1"/>
  <c r="L706" i="1"/>
  <c r="L703" i="1"/>
  <c r="L674" i="1"/>
  <c r="L668" i="1"/>
  <c r="K694" i="1"/>
  <c r="K684" i="1"/>
  <c r="K678" i="1"/>
  <c r="K701" i="1"/>
  <c r="M701" i="1" s="1"/>
  <c r="K711" i="1"/>
  <c r="K705" i="1"/>
  <c r="K674" i="1"/>
  <c r="K686" i="1"/>
  <c r="K707" i="1"/>
  <c r="K670" i="1"/>
  <c r="K685" i="1"/>
  <c r="K680" i="1"/>
  <c r="K675" i="1"/>
  <c r="K682" i="1"/>
  <c r="K669" i="1"/>
  <c r="M669" i="1" s="1"/>
  <c r="K691" i="1"/>
  <c r="K690" i="1"/>
  <c r="M690" i="1" s="1"/>
  <c r="K673" i="1"/>
  <c r="K700" i="1"/>
  <c r="K703" i="1"/>
  <c r="K683" i="1"/>
  <c r="M683" i="1" s="1"/>
  <c r="K702" i="1"/>
  <c r="K677" i="1"/>
  <c r="K696" i="1"/>
  <c r="M696" i="1" s="1"/>
  <c r="K695" i="1"/>
  <c r="K671" i="1"/>
  <c r="K688" i="1"/>
  <c r="K708" i="1"/>
  <c r="M708" i="1" s="1"/>
  <c r="K687" i="1"/>
  <c r="M687" i="1" s="1"/>
  <c r="K709" i="1"/>
  <c r="K698" i="1"/>
  <c r="M698" i="1" s="1"/>
  <c r="K706" i="1"/>
  <c r="K679" i="1"/>
  <c r="K712" i="1"/>
  <c r="K692" i="1"/>
  <c r="M692" i="1" s="1"/>
  <c r="K693" i="1"/>
  <c r="K716" i="1"/>
  <c r="K689" i="1"/>
  <c r="K697" i="1"/>
  <c r="M697" i="1" s="1"/>
  <c r="K681" i="1"/>
  <c r="K668" i="1"/>
  <c r="K704" i="1"/>
  <c r="K713" i="1"/>
  <c r="K710" i="1"/>
  <c r="K699" i="1"/>
  <c r="K672" i="1"/>
  <c r="K676" i="1"/>
  <c r="L709" i="1"/>
  <c r="L695" i="1"/>
  <c r="L685" i="1"/>
  <c r="M672" i="1" l="1"/>
  <c r="M693" i="1"/>
  <c r="G119" i="9" s="1"/>
  <c r="M680" i="1"/>
  <c r="M702" i="1"/>
  <c r="M675" i="1"/>
  <c r="M710" i="1"/>
  <c r="M713" i="1"/>
  <c r="M712" i="1"/>
  <c r="M671" i="1"/>
  <c r="F23" i="9" s="1"/>
  <c r="M707" i="1"/>
  <c r="G183" i="9" s="1"/>
  <c r="M700" i="1"/>
  <c r="M704" i="1"/>
  <c r="M682" i="1"/>
  <c r="C87" i="9" s="1"/>
  <c r="M705" i="1"/>
  <c r="M678" i="1"/>
  <c r="M679" i="1"/>
  <c r="G55" i="9" s="1"/>
  <c r="M676" i="1"/>
  <c r="M677" i="1"/>
  <c r="E55" i="9" s="1"/>
  <c r="M709" i="1"/>
  <c r="I183" i="9" s="1"/>
  <c r="M686" i="1"/>
  <c r="M691" i="1"/>
  <c r="M694" i="1"/>
  <c r="M681" i="1"/>
  <c r="M689" i="1"/>
  <c r="C119" i="9" s="1"/>
  <c r="M673" i="1"/>
  <c r="M670" i="1"/>
  <c r="M684" i="1"/>
  <c r="M711" i="1"/>
  <c r="D215" i="9" s="1"/>
  <c r="M699" i="1"/>
  <c r="M688" i="1"/>
  <c r="D119" i="9"/>
  <c r="E215" i="9"/>
  <c r="M674" i="1"/>
  <c r="L715" i="1"/>
  <c r="D183" i="9"/>
  <c r="G87" i="9"/>
  <c r="H183" i="9"/>
  <c r="F55" i="9"/>
  <c r="I55" i="9"/>
  <c r="D23" i="9"/>
  <c r="H151" i="9"/>
  <c r="I151" i="9"/>
  <c r="E183" i="9"/>
  <c r="D55" i="9"/>
  <c r="D151" i="9"/>
  <c r="E151" i="9"/>
  <c r="C151" i="9"/>
  <c r="G23" i="9"/>
  <c r="H87" i="9"/>
  <c r="D87" i="9"/>
  <c r="F215" i="9"/>
  <c r="I87" i="9"/>
  <c r="M685" i="1"/>
  <c r="M703" i="1"/>
  <c r="C215" i="9"/>
  <c r="F119" i="9"/>
  <c r="M706" i="1"/>
  <c r="K715" i="1"/>
  <c r="M668" i="1"/>
  <c r="M695" i="1"/>
  <c r="H119" i="9"/>
  <c r="H55" i="9" l="1"/>
  <c r="G151" i="9"/>
  <c r="C55" i="9"/>
  <c r="H23" i="9"/>
  <c r="E119" i="9"/>
  <c r="F151" i="9"/>
  <c r="E23" i="9"/>
  <c r="E87" i="9"/>
  <c r="I23" i="9"/>
  <c r="C23" i="9"/>
  <c r="M715" i="1"/>
  <c r="C183" i="9"/>
  <c r="F183" i="9"/>
  <c r="F87" i="9"/>
  <c r="I119" i="9"/>
</calcChain>
</file>

<file path=xl/sharedStrings.xml><?xml version="1.0" encoding="utf-8"?>
<sst xmlns="http://schemas.openxmlformats.org/spreadsheetml/2006/main" count="4674" uniqueCount="1281">
  <si>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</si>
  <si>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</si>
  <si>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</si>
  <si>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</si>
  <si>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</si>
  <si>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</si>
  <si>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</si>
  <si>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</si>
  <si>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</si>
  <si>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</si>
  <si>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</si>
  <si>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</si>
  <si>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</si>
  <si>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</si>
  <si>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</si>
  <si>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</si>
  <si>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</si>
  <si>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</si>
  <si>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</si>
  <si>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</si>
  <si>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</si>
  <si>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</si>
  <si>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</si>
  <si>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</si>
  <si>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</si>
  <si>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</si>
  <si>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</si>
  <si>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</si>
  <si>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</si>
  <si>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</si>
  <si>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</si>
  <si>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</si>
  <si>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</si>
  <si>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</si>
  <si>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</si>
  <si>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</si>
  <si>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</si>
  <si>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</si>
  <si>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</si>
  <si>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</si>
  <si>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</si>
  <si>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</si>
  <si>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</si>
  <si>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</si>
  <si>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</si>
  <si>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</si>
  <si>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</si>
  <si>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</si>
  <si>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</si>
  <si>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</si>
  <si>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</si>
  <si>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</si>
  <si>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</si>
  <si>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</si>
  <si>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</si>
  <si>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</si>
  <si>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</si>
  <si>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</si>
  <si>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</si>
  <si>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</si>
  <si>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</si>
  <si>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</si>
  <si>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</si>
  <si>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</si>
  <si>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</si>
  <si>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</si>
  <si>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</si>
  <si>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</si>
  <si>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</si>
  <si>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</si>
  <si>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</si>
  <si>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</si>
  <si>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</si>
  <si>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</si>
  <si>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</si>
  <si>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</si>
  <si>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</si>
  <si>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</si>
  <si>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</si>
  <si>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</si>
  <si>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</si>
  <si>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</si>
  <si>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</si>
  <si>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</si>
  <si>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</si>
  <si>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</si>
  <si>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</si>
  <si>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</si>
  <si>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</si>
  <si>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</si>
  <si>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</si>
  <si>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</si>
  <si>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</si>
  <si>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</si>
  <si>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</si>
  <si>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</si>
  <si>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</si>
  <si>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</si>
  <si>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</si>
  <si>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</si>
  <si>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</si>
  <si>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</si>
  <si>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</si>
  <si>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</si>
  <si>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</si>
  <si>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</si>
  <si>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</si>
  <si>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</si>
  <si>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</si>
  <si>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</si>
  <si>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</si>
  <si>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</si>
  <si>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</si>
  <si>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</si>
  <si>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</si>
  <si>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</si>
  <si>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</si>
  <si>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</si>
  <si>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</si>
  <si>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</si>
  <si>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</si>
  <si>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</si>
  <si>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</si>
  <si>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</si>
  <si>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</si>
  <si>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</si>
  <si>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</si>
  <si>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</si>
  <si>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</si>
  <si>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</si>
  <si>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</si>
  <si>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</si>
  <si>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</si>
  <si>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</si>
  <si>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</si>
  <si>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</si>
  <si>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</si>
  <si>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</si>
  <si>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</si>
  <si>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</si>
  <si>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</si>
  <si>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</si>
  <si>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</si>
  <si>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</si>
  <si>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</si>
  <si>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</si>
  <si>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</si>
  <si>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</si>
  <si>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</si>
  <si>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</si>
  <si>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</si>
  <si>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</si>
  <si>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</si>
  <si>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</si>
  <si>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</si>
  <si>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</si>
  <si>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</si>
  <si>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</si>
  <si>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</si>
  <si>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</si>
  <si>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</si>
  <si>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</si>
  <si>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</si>
  <si>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</si>
  <si>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</si>
  <si>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</si>
  <si>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</si>
  <si>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</si>
  <si>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</si>
  <si>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</si>
  <si>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</si>
  <si>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</si>
  <si>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</si>
  <si>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</si>
  <si>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</si>
  <si>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</si>
  <si>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</si>
  <si>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</si>
  <si>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</si>
  <si>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</si>
  <si>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</si>
  <si>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</si>
  <si>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</si>
  <si>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</si>
  <si>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</si>
  <si>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</si>
  <si>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</si>
  <si>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</si>
  <si>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</si>
  <si>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</si>
  <si>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</si>
  <si>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</si>
  <si>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</si>
  <si>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</si>
  <si>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</si>
  <si>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</si>
  <si>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</si>
  <si>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</si>
  <si>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</si>
  <si>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</si>
  <si>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</si>
  <si>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</si>
  <si>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</si>
  <si>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</si>
  <si>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</si>
  <si>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</si>
  <si>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</si>
  <si>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</si>
  <si>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</si>
  <si>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</si>
  <si>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</si>
  <si>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</si>
  <si>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</si>
  <si>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</si>
  <si>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</si>
  <si>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</si>
  <si>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</si>
  <si>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</si>
  <si>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</si>
  <si>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</si>
  <si>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</si>
  <si>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</si>
  <si>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</si>
  <si>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</si>
  <si>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</si>
  <si>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</si>
  <si>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</si>
  <si>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</si>
  <si>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</si>
  <si>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</si>
  <si>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</si>
  <si>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</si>
  <si>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</si>
  <si>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</si>
  <si>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</si>
  <si>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</si>
  <si>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</si>
  <si>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</si>
  <si>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</si>
  <si>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</si>
  <si>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</si>
  <si>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</si>
  <si>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</si>
  <si>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</si>
  <si>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</si>
  <si>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</si>
  <si>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</si>
  <si>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</si>
  <si>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</si>
  <si>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</si>
  <si>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</si>
  <si>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</si>
  <si>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</si>
  <si>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</si>
  <si>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</si>
  <si>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</si>
  <si>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</si>
  <si>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</si>
  <si>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</si>
  <si>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</si>
  <si>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</si>
  <si>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</si>
  <si>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</si>
  <si>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</si>
  <si>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</si>
  <si>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</si>
  <si>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</si>
  <si>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</si>
  <si>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</si>
  <si>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</si>
  <si>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</si>
  <si>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</si>
  <si>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</si>
  <si>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</si>
  <si>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</si>
  <si>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</si>
  <si>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</si>
  <si>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</si>
  <si>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</si>
  <si>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</si>
  <si>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</si>
  <si>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</si>
  <si>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</si>
  <si>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</si>
  <si>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</si>
  <si>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</si>
  <si>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</si>
  <si>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</si>
  <si>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</si>
  <si>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</si>
  <si>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</si>
  <si>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</si>
  <si>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</si>
  <si>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</si>
  <si>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</si>
  <si>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</si>
  <si>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</si>
  <si>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</si>
  <si>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</si>
  <si>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</si>
  <si>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</si>
  <si>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</si>
  <si>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</si>
  <si>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</si>
  <si>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</si>
  <si>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</si>
  <si>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</si>
  <si>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</si>
  <si>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</si>
  <si>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</si>
  <si>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</si>
  <si>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</si>
  <si>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</si>
  <si>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</si>
  <si>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</si>
  <si>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</si>
  <si>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</si>
  <si>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</si>
  <si>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</si>
  <si>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</si>
  <si>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</si>
  <si>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</si>
  <si>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</si>
  <si>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</si>
  <si>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</si>
  <si>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</si>
  <si>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</si>
  <si>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</si>
  <si>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</si>
  <si>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</si>
  <si>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</si>
  <si>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</si>
  <si>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</si>
  <si>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</si>
  <si>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</si>
  <si>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</si>
  <si>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</si>
  <si>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</si>
  <si>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</si>
  <si>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</si>
  <si>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</si>
  <si>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</si>
  <si>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</si>
  <si>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</si>
  <si>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</si>
  <si>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</si>
  <si>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</si>
  <si>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</si>
  <si>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</si>
  <si>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</si>
  <si>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</si>
  <si>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</si>
  <si>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</si>
  <si>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</si>
  <si>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</si>
  <si>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</si>
  <si>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</si>
  <si>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</si>
  <si>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</si>
  <si>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</si>
  <si>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</si>
  <si>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</si>
  <si>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</si>
  <si>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</si>
  <si>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</si>
  <si>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</si>
  <si>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</si>
  <si>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</si>
  <si>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</si>
  <si>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</si>
  <si>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</si>
  <si>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</si>
  <si>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</si>
  <si>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</si>
  <si>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</si>
  <si>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</si>
  <si>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</si>
  <si>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</si>
  <si>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</si>
  <si>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</si>
  <si>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</si>
  <si>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</si>
  <si>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</si>
  <si>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</si>
  <si>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</si>
  <si>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</si>
  <si>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</si>
  <si>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</si>
  <si>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</si>
  <si>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</si>
  <si>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</si>
  <si>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</si>
  <si>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</si>
  <si>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</si>
  <si>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</si>
  <si>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</si>
  <si>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</si>
  <si>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</si>
  <si>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</si>
  <si>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</si>
  <si>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</si>
  <si>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</si>
  <si>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</si>
  <si>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</si>
  <si>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</si>
  <si>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</si>
  <si>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</si>
  <si>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</si>
  <si>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</si>
  <si>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</si>
  <si>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</si>
  <si>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</si>
  <si>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</si>
  <si>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</si>
  <si>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</si>
  <si>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</si>
  <si>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</si>
  <si>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</si>
  <si>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</si>
  <si>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</si>
  <si>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</si>
  <si>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</si>
  <si>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</si>
  <si>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</si>
  <si>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</si>
  <si>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</si>
  <si>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</si>
  <si>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</si>
  <si>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</si>
  <si>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</si>
  <si>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</si>
  <si>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</si>
  <si>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</si>
  <si>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</si>
  <si>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</si>
  <si>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</si>
  <si>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</si>
  <si>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</si>
  <si>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</si>
  <si>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</si>
  <si>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</si>
  <si>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</si>
  <si>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</si>
  <si>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</si>
  <si>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</si>
  <si>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</si>
  <si>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</si>
  <si>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</si>
  <si>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</si>
  <si>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</si>
  <si>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</si>
  <si>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</si>
  <si>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</si>
  <si>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</si>
  <si>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</si>
  <si>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</si>
  <si>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</si>
  <si>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</si>
  <si>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</si>
  <si>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</si>
  <si>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</si>
  <si>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</si>
  <si>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</si>
  <si>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</si>
  <si>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</si>
  <si>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</si>
  <si>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</si>
  <si>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</si>
  <si>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</si>
  <si>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</si>
  <si>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</si>
  <si>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</si>
  <si>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</si>
  <si>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</si>
  <si>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</si>
  <si>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</si>
  <si>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</si>
  <si>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</si>
  <si>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</si>
  <si>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</si>
  <si>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</si>
  <si>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</si>
  <si>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</si>
  <si>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</si>
  <si>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</si>
  <si>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</si>
  <si>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</si>
  <si>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</si>
  <si>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</si>
  <si>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</si>
  <si>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</si>
  <si>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</si>
  <si>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</si>
  <si>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</si>
  <si>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</si>
  <si>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</si>
  <si>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</si>
  <si>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</si>
  <si>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</si>
  <si>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</si>
  <si>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</si>
  <si>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</si>
  <si>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</si>
  <si>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</si>
  <si>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</si>
  <si>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</si>
  <si>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</si>
  <si>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</si>
  <si>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</si>
  <si>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</si>
  <si>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</si>
  <si>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</si>
  <si>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</si>
  <si>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</si>
  <si>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</si>
  <si>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</si>
  <si>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</si>
  <si>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</si>
  <si>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</si>
  <si>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</si>
  <si>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</si>
  <si>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</si>
  <si>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</si>
  <si>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</si>
  <si>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</si>
  <si>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</si>
  <si>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</si>
  <si>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</si>
  <si>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</si>
  <si>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</si>
  <si>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</si>
  <si>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</si>
  <si>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</si>
  <si>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</si>
  <si>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</si>
  <si>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</si>
  <si>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</si>
  <si>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</si>
  <si>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</si>
  <si>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</si>
  <si>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</si>
  <si>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</si>
  <si>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</si>
  <si>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</si>
  <si>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</si>
  <si>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</si>
  <si>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</si>
  <si>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</si>
  <si>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</si>
  <si>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</si>
  <si>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</si>
  <si>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</si>
  <si>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</si>
  <si>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</si>
  <si>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</si>
  <si>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</si>
  <si>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</si>
  <si>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</si>
  <si>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</si>
  <si>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</si>
  <si>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</si>
  <si>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</si>
  <si>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</si>
  <si>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</si>
  <si>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</si>
  <si>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</si>
  <si>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</si>
  <si>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</si>
  <si>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</si>
  <si>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</si>
  <si>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</si>
  <si>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</si>
  <si>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</si>
  <si>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</si>
  <si>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</si>
  <si>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</si>
  <si>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</si>
  <si>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</si>
  <si>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</si>
  <si>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</si>
  <si>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</si>
  <si>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</si>
  <si>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</si>
  <si>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</si>
  <si>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</si>
  <si>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</si>
  <si>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</si>
  <si>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</si>
  <si>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</si>
  <si>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</si>
  <si>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</si>
  <si>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</si>
  <si>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</si>
  <si>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</si>
  <si>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</si>
  <si>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</si>
  <si>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</si>
  <si>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</si>
  <si>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</si>
  <si>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</si>
  <si>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</si>
  <si>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</si>
  <si>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</si>
  <si>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</si>
  <si>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</si>
  <si>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</si>
  <si>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</si>
  <si>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</si>
  <si>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</si>
  <si>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</si>
  <si>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</si>
  <si>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</si>
  <si>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</si>
  <si>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</si>
  <si>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</si>
  <si>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</si>
  <si>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</si>
  <si>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</si>
  <si>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</si>
  <si>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</si>
  <si>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</si>
  <si>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</si>
  <si>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</si>
  <si>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</si>
  <si>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</si>
  <si>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</si>
  <si>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</si>
  <si>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</si>
  <si>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</si>
  <si>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</si>
  <si>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</si>
  <si>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</si>
  <si>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</si>
  <si>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</si>
  <si>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</si>
  <si>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</si>
  <si>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</si>
  <si>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</si>
  <si>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</si>
  <si>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</si>
  <si>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</si>
  <si>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</si>
  <si>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</si>
  <si>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</si>
  <si>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</si>
  <si>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</si>
  <si>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</si>
  <si>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</si>
  <si>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</si>
  <si>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</si>
  <si>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</si>
  <si>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</si>
  <si>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</si>
  <si>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</si>
  <si>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</si>
  <si>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</si>
  <si>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</si>
  <si>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</si>
  <si>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</si>
  <si>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</si>
  <si>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</si>
  <si>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</si>
  <si>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</si>
  <si>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</si>
  <si>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</si>
  <si>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</si>
  <si>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</si>
  <si>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</si>
  <si>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</si>
  <si>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</si>
  <si>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</si>
  <si>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</si>
  <si>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</si>
  <si>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</si>
  <si>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</si>
  <si>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</si>
  <si>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</si>
  <si>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</si>
  <si>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</si>
  <si>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</si>
  <si>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</si>
  <si>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</si>
  <si>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</si>
  <si>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</si>
  <si>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</si>
  <si>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</si>
  <si>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</si>
  <si>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</si>
  <si>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</si>
  <si>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</si>
  <si>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</si>
  <si>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</si>
  <si>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</si>
  <si>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</si>
  <si>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</si>
  <si>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</si>
  <si>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</si>
  <si>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</si>
  <si>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</si>
  <si>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</si>
  <si>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</si>
  <si>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</si>
  <si>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</si>
  <si>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</si>
  <si>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</si>
  <si>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</si>
  <si>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</si>
  <si>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</si>
  <si>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</si>
  <si>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</si>
  <si>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</si>
  <si>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</si>
  <si>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</si>
  <si>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</si>
  <si>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</si>
  <si>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</si>
  <si>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</si>
  <si>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</si>
  <si>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</si>
  <si>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</si>
  <si>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</si>
  <si>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</si>
  <si>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</si>
  <si>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</si>
  <si>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</si>
  <si>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</si>
  <si>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</si>
  <si>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</si>
  <si>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</si>
  <si>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</si>
  <si>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</si>
  <si>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</si>
  <si>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</si>
  <si>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</si>
  <si>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</si>
  <si>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</si>
  <si>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</si>
  <si>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</si>
  <si>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</si>
  <si>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</si>
  <si>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</si>
  <si>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</si>
  <si>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</si>
  <si>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</si>
  <si>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</si>
  <si>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</si>
  <si>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</si>
  <si>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</si>
  <si>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</si>
  <si>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</si>
  <si>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</si>
  <si>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</si>
  <si>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</si>
  <si>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</si>
  <si>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</si>
  <si>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</si>
  <si>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</si>
  <si>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</si>
  <si>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</si>
  <si>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</si>
  <si>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</si>
  <si>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</si>
  <si>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</si>
  <si>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</si>
  <si>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</si>
  <si>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</si>
  <si>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</si>
  <si>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</si>
  <si>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</si>
  <si>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</si>
  <si>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</si>
  <si>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</si>
  <si>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</si>
  <si>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</si>
  <si>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</si>
  <si>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</si>
  <si>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</si>
  <si>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</si>
  <si>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</si>
  <si>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</si>
  <si>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</si>
  <si>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</si>
  <si>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</si>
  <si>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</si>
  <si>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</si>
  <si>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</si>
  <si>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</si>
  <si>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</si>
  <si>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</si>
  <si>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</si>
  <si>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</si>
  <si>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</si>
  <si>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</si>
  <si>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</si>
  <si>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</si>
  <si>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</si>
  <si>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</si>
  <si>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</si>
  <si>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</si>
  <si>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</si>
  <si>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</si>
  <si>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</si>
  <si>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</si>
  <si>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</si>
  <si>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</si>
  <si>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</si>
  <si>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</si>
  <si>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</si>
  <si>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</si>
  <si>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</si>
  <si>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</si>
  <si>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</si>
  <si>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</si>
  <si>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</si>
  <si>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</si>
  <si>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</si>
  <si>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</si>
  <si>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</si>
  <si>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</si>
  <si>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</si>
  <si>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</si>
  <si>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</si>
  <si>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</si>
  <si>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</si>
  <si>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</si>
  <si>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</si>
  <si>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</si>
  <si>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</si>
  <si>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</si>
  <si>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</si>
  <si>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</si>
  <si>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</si>
  <si>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</si>
  <si>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</si>
  <si>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</si>
  <si>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</si>
  <si>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</si>
  <si>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</si>
  <si>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</si>
  <si>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</si>
  <si>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</si>
  <si>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</si>
  <si>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</si>
  <si>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</si>
  <si>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</si>
  <si>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</si>
  <si>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</si>
  <si>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</si>
  <si>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</si>
  <si>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</si>
  <si>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</si>
  <si>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</si>
  <si>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</si>
  <si>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</si>
  <si>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</si>
  <si>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</si>
  <si>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</si>
  <si>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</si>
  <si>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</si>
  <si>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</si>
  <si>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</si>
  <si>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</si>
  <si>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</si>
  <si>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</si>
  <si>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</si>
  <si>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</si>
  <si>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</si>
  <si>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</si>
  <si>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</si>
  <si>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</si>
  <si>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</si>
  <si>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</si>
  <si>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</si>
  <si>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</si>
  <si>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</si>
  <si>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</si>
  <si>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</si>
  <si>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</si>
  <si>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</si>
  <si>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</si>
  <si>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</si>
  <si>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</si>
  <si>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</si>
  <si>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</si>
  <si>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</si>
  <si>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</si>
  <si>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</si>
  <si>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</si>
  <si>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</si>
  <si>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</si>
  <si>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</si>
  <si>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</si>
  <si>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</si>
  <si>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</si>
  <si>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</si>
  <si>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</si>
  <si>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</si>
  <si>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</si>
  <si>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</si>
  <si>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</si>
  <si>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</si>
  <si>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</si>
  <si>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</si>
  <si>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</si>
  <si>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</si>
  <si>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</si>
  <si>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</si>
  <si>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</si>
  <si>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</si>
  <si>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</si>
  <si>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</si>
  <si>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</si>
  <si>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</si>
  <si>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</si>
  <si>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</si>
  <si>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</si>
  <si>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</si>
  <si>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</si>
  <si>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</si>
  <si>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</si>
  <si>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</si>
  <si>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</si>
  <si>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</si>
  <si>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</si>
  <si>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</si>
  <si>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</si>
  <si>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</si>
  <si>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</si>
  <si>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</si>
  <si>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</si>
  <si>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</si>
  <si>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</si>
  <si>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</si>
  <si>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</si>
  <si>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</si>
  <si>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</si>
  <si>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</si>
  <si>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</si>
  <si>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</si>
  <si>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</si>
  <si>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</si>
  <si>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</si>
  <si>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</si>
  <si>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</si>
  <si>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</si>
  <si>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</si>
  <si>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</si>
  <si>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</si>
  <si>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</si>
  <si>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</si>
  <si>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</si>
  <si>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</si>
  <si>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</si>
  <si>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</si>
  <si>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</si>
  <si>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</si>
  <si>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</si>
  <si>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</si>
  <si>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</si>
  <si>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</si>
  <si>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</si>
  <si>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</si>
  <si>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</si>
  <si>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</si>
  <si>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</si>
  <si>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</si>
  <si>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</si>
  <si>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</si>
  <si>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</si>
  <si>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</si>
  <si>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</si>
  <si>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</si>
  <si>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</si>
  <si>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</si>
  <si>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</si>
  <si>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</si>
  <si>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</si>
  <si>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</si>
  <si>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</si>
  <si>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</si>
  <si>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</si>
  <si>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</si>
  <si>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</si>
  <si>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</si>
  <si>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</si>
  <si>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</si>
  <si>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</si>
  <si>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</si>
  <si>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</si>
  <si>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</si>
  <si>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</si>
  <si>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</si>
  <si>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</si>
  <si>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</si>
  <si>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</si>
  <si>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</si>
  <si>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</si>
  <si>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</si>
  <si>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</si>
  <si>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</si>
  <si>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</si>
  <si>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</si>
  <si>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</si>
  <si>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</si>
  <si>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</si>
  <si>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</si>
  <si>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</si>
  <si>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</si>
  <si>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</si>
  <si>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</si>
  <si>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</si>
  <si>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</si>
  <si>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</si>
  <si>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</si>
  <si>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</si>
  <si>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</si>
  <si>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</si>
  <si>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</si>
  <si>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</si>
  <si>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</si>
  <si>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</si>
  <si>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</si>
  <si>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</si>
  <si>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</si>
  <si>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</si>
  <si>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</si>
  <si>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</si>
  <si>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</si>
  <si>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</si>
  <si>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</si>
  <si>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</si>
  <si>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</si>
  <si>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</si>
  <si>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</si>
  <si>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</si>
  <si>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</si>
  <si>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</si>
  <si>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</si>
  <si>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</si>
  <si>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</si>
  <si>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</si>
  <si>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</si>
  <si>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</si>
  <si>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</si>
  <si>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</si>
  <si>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</si>
  <si>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</si>
  <si>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</si>
  <si>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</si>
  <si>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</si>
  <si>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</si>
  <si>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</si>
  <si>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</si>
  <si>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</si>
  <si>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</si>
  <si>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</si>
  <si>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</si>
  <si>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</si>
  <si>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</si>
  <si>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</si>
  <si>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</si>
  <si>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</si>
  <si>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</si>
  <si>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</si>
  <si>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</si>
  <si>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</si>
  <si>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</si>
  <si>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</si>
  <si>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</si>
  <si>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</si>
  <si>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</si>
  <si>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</si>
  <si>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</si>
  <si>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</si>
  <si>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</si>
  <si>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</si>
  <si>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</si>
  <si>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</si>
  <si>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</si>
  <si>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</si>
  <si>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</si>
  <si>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</si>
  <si>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</si>
  <si>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</si>
  <si>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</si>
  <si>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</si>
  <si>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</si>
  <si>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</si>
  <si>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</si>
  <si>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</si>
  <si>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</si>
  <si>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</si>
  <si>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</si>
  <si>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</si>
  <si>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</si>
  <si>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</si>
  <si>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</si>
  <si>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</si>
  <si>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</si>
  <si>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</si>
  <si>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</si>
  <si>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</si>
  <si>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</si>
  <si>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</si>
  <si>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</si>
  <si>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</si>
  <si>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</si>
  <si>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</si>
  <si>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</si>
  <si>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</si>
  <si>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</si>
  <si>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</si>
  <si>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</si>
  <si>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</si>
  <si>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</si>
  <si>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</si>
  <si>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</si>
  <si>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</si>
  <si>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</si>
  <si>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</si>
  <si>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</si>
  <si>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</si>
  <si>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</si>
  <si>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</si>
  <si>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</si>
  <si>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</si>
  <si>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</si>
  <si>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</si>
  <si>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</si>
  <si>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</si>
  <si>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</si>
  <si>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</si>
  <si>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</si>
  <si>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</si>
  <si>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</si>
  <si>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</si>
  <si>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</si>
  <si>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</si>
  <si>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</si>
  <si>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</si>
  <si>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</si>
  <si>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</si>
  <si>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</si>
  <si>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</si>
  <si>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</si>
  <si>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</si>
  <si>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</si>
  <si>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</si>
  <si>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</si>
  <si>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</si>
  <si>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</si>
  <si>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</si>
  <si>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</si>
  <si>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</si>
  <si>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</si>
  <si>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</si>
  <si>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</si>
  <si>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</si>
  <si>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</si>
  <si>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</si>
  <si>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</si>
  <si>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</si>
  <si>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</si>
  <si>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</si>
  <si>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</si>
  <si>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</si>
  <si>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</si>
  <si>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</si>
  <si>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</si>
  <si>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</si>
  <si>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</si>
  <si>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</si>
  <si>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</si>
  <si>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</si>
  <si>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</si>
  <si>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</si>
  <si>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</si>
  <si>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</si>
  <si>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</si>
  <si>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</si>
  <si>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</si>
  <si>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</si>
  <si>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</si>
  <si>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</si>
  <si>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</si>
  <si>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</si>
  <si>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</si>
  <si>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</si>
  <si>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</si>
  <si>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</si>
  <si>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</si>
  <si>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</si>
  <si>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</si>
  <si>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</si>
  <si>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</si>
  <si>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</si>
  <si>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</si>
  <si>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</si>
  <si>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</si>
  <si>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</si>
  <si>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</si>
  <si>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</si>
  <si>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</si>
  <si>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</si>
  <si>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</si>
  <si>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</si>
  <si>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</si>
  <si>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</si>
  <si>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</si>
  <si>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</si>
  <si>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</si>
  <si>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</si>
  <si>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</si>
  <si>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</si>
  <si>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</si>
  <si>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</si>
  <si>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</si>
  <si>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</si>
  <si>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</si>
  <si>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</si>
  <si>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</si>
  <si>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</si>
  <si>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</si>
  <si>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</si>
  <si>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</si>
  <si>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</si>
  <si>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</si>
  <si>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</si>
  <si>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</si>
  <si>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</si>
  <si>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</si>
  <si>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</si>
  <si>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</si>
  <si>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</si>
  <si>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</si>
  <si>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</si>
  <si>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</si>
  <si>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</si>
  <si>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</si>
  <si>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</si>
  <si>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</si>
  <si>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</si>
  <si>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</si>
  <si>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</si>
  <si>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</si>
  <si>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</si>
  <si>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</si>
  <si>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</si>
  <si>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</si>
  <si>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</si>
  <si>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</si>
  <si>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</si>
  <si>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</si>
  <si>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</si>
  <si>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</si>
  <si>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</si>
  <si>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</si>
  <si>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</si>
  <si>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</si>
  <si>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</si>
  <si>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</si>
  <si>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</si>
  <si>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</si>
  <si>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</si>
  <si>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</si>
  <si>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</si>
  <si>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12/31/2018</t>
  </si>
  <si>
    <t>2016</t>
  </si>
  <si>
    <t>King</t>
  </si>
  <si>
    <t>919</t>
  </si>
  <si>
    <t>NAVOS</t>
  </si>
  <si>
    <t>2600 SW Holden</t>
  </si>
  <si>
    <t>PO Box 46420</t>
  </si>
  <si>
    <t>Seattle, WA  98146</t>
  </si>
  <si>
    <t>David Johnson</t>
  </si>
  <si>
    <t>Casandra Undlin</t>
  </si>
  <si>
    <t>Don Gilmore</t>
  </si>
  <si>
    <t>206-933-7189</t>
  </si>
  <si>
    <t>206-933-7116</t>
  </si>
  <si>
    <t>Natalia Kohler</t>
  </si>
  <si>
    <t>Don Gillmore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</si>
</sst>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90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8" fontId="11" fillId="4" borderId="14" xfId="0" applyNumberFormat="1" applyFont="1" applyFill="1" applyBorder="1" applyAlignment="1" applyProtection="1">
      <alignment horizontal="left"/>
      <protection locked="0"/>
    </xf>
    <xf numFmtId="6" fontId="11" fillId="4" borderId="1" xfId="0" applyNumberFormat="1" applyFont="1" applyFill="1" applyBorder="1" applyProtection="1">
      <protection locked="0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/>
    <cellStyle name="Comma 2" xfId="26"/>
    <cellStyle name="Hyperlink" xfId="2" builtinId="8"/>
    <cellStyle name="Normal" xfId="0" builtinId="0"/>
    <cellStyle name="Normal 10" xfId="28"/>
    <cellStyle name="Normal 10 2" xfId="25"/>
    <cellStyle name="Normal 10 2 3" xfId="4"/>
    <cellStyle name="Normal 11" xfId="16"/>
    <cellStyle name="Normal 158" xfId="15"/>
    <cellStyle name="Normal 163" xfId="21"/>
    <cellStyle name="Normal 168" xfId="13"/>
    <cellStyle name="Normal 17" xfId="31"/>
    <cellStyle name="Normal 170" xfId="14"/>
    <cellStyle name="Normal 175" xfId="6"/>
    <cellStyle name="Normal 2" xfId="23"/>
    <cellStyle name="Normal 2 3 2" xfId="27"/>
    <cellStyle name="Normal 213" xfId="20"/>
    <cellStyle name="Normal 220" xfId="7"/>
    <cellStyle name="Normal 240" xfId="8"/>
    <cellStyle name="Normal 27" xfId="29"/>
    <cellStyle name="Normal 277" xfId="9"/>
    <cellStyle name="Normal 288" xfId="10"/>
    <cellStyle name="Normal 326" xfId="11"/>
    <cellStyle name="Normal 346" xfId="12"/>
    <cellStyle name="Normal 4" xfId="24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>
        <v>990977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37075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>
        <v>118980</v>
      </c>
      <c r="BC47" s="184"/>
      <c r="BD47" s="184">
        <v>4611</v>
      </c>
      <c r="BE47" s="184">
        <v>25401</v>
      </c>
      <c r="BF47" s="184"/>
      <c r="BG47" s="184"/>
      <c r="BH47" s="184">
        <v>151665</v>
      </c>
      <c r="BI47" s="184"/>
      <c r="BJ47" s="184">
        <v>16977</v>
      </c>
      <c r="BK47" s="184">
        <v>22272</v>
      </c>
      <c r="BL47" s="184">
        <v>17124</v>
      </c>
      <c r="BM47" s="184"/>
      <c r="BN47" s="184">
        <v>160603</v>
      </c>
      <c r="BO47" s="184"/>
      <c r="BP47" s="184"/>
      <c r="BQ47" s="184"/>
      <c r="BR47" s="184"/>
      <c r="BS47" s="184"/>
      <c r="BT47" s="184"/>
      <c r="BU47" s="184"/>
      <c r="BV47" s="184">
        <v>10078</v>
      </c>
      <c r="BW47" s="184"/>
      <c r="BX47" s="184"/>
      <c r="BY47" s="184">
        <v>90209</v>
      </c>
      <c r="BZ47" s="184"/>
      <c r="CA47" s="184"/>
      <c r="CB47" s="184"/>
      <c r="CC47" s="184"/>
      <c r="CD47" s="195"/>
      <c r="CE47" s="195">
        <f>SUM(C47:CC47)</f>
        <v>1645972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>
        <v>505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>
        <v>12380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>
        <v>25</v>
      </c>
      <c r="BC51" s="184"/>
      <c r="BD51" s="184">
        <v>10</v>
      </c>
      <c r="BE51" s="184">
        <v>7740</v>
      </c>
      <c r="BF51" s="184"/>
      <c r="BG51" s="184"/>
      <c r="BH51" s="184">
        <v>172236</v>
      </c>
      <c r="BI51" s="184"/>
      <c r="BJ51" s="184">
        <v>5875</v>
      </c>
      <c r="BK51" s="184">
        <v>1190</v>
      </c>
      <c r="BL51" s="184"/>
      <c r="BM51" s="184"/>
      <c r="BN51" s="184">
        <v>259642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128</v>
      </c>
      <c r="BZ51" s="184"/>
      <c r="CA51" s="184"/>
      <c r="CB51" s="184"/>
      <c r="CC51" s="184"/>
      <c r="CD51" s="195"/>
      <c r="CE51" s="195">
        <f>SUM(C51:CD51)</f>
        <v>459731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15528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43400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75.930000000000007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2.38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8.66</v>
      </c>
      <c r="BC60" s="221"/>
      <c r="BD60" s="221">
        <v>0.39</v>
      </c>
      <c r="BE60" s="221">
        <v>2.0699999999999998</v>
      </c>
      <c r="BF60" s="221"/>
      <c r="BG60" s="221"/>
      <c r="BH60" s="221">
        <v>9.92</v>
      </c>
      <c r="BI60" s="221"/>
      <c r="BJ60" s="221">
        <v>1.1599999999999999</v>
      </c>
      <c r="BK60" s="221">
        <v>1.7</v>
      </c>
      <c r="BL60" s="221">
        <v>1.1100000000000001</v>
      </c>
      <c r="BM60" s="221"/>
      <c r="BN60" s="221">
        <v>6.58</v>
      </c>
      <c r="BO60" s="221"/>
      <c r="BP60" s="221"/>
      <c r="BQ60" s="221"/>
      <c r="BR60" s="221"/>
      <c r="BS60" s="221"/>
      <c r="BT60" s="221"/>
      <c r="BU60" s="221"/>
      <c r="BV60" s="221">
        <v>0.46</v>
      </c>
      <c r="BW60" s="221"/>
      <c r="BX60" s="221"/>
      <c r="BY60" s="221">
        <v>6.3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116.65999999999998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5526409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245716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v>554889</v>
      </c>
      <c r="BC61" s="185"/>
      <c r="BD61" s="185">
        <v>16882</v>
      </c>
      <c r="BE61" s="185">
        <v>133007</v>
      </c>
      <c r="BF61" s="185"/>
      <c r="BG61" s="185"/>
      <c r="BH61" s="185">
        <v>825515</v>
      </c>
      <c r="BI61" s="185"/>
      <c r="BJ61" s="185">
        <v>81219</v>
      </c>
      <c r="BK61" s="185">
        <v>108646</v>
      </c>
      <c r="BL61" s="185">
        <v>81839</v>
      </c>
      <c r="BM61" s="185"/>
      <c r="BN61" s="185">
        <v>826951</v>
      </c>
      <c r="BO61" s="185"/>
      <c r="BP61" s="185"/>
      <c r="BQ61" s="185"/>
      <c r="BR61" s="185"/>
      <c r="BS61" s="185"/>
      <c r="BT61" s="185"/>
      <c r="BU61" s="185"/>
      <c r="BV61" s="185">
        <v>33051</v>
      </c>
      <c r="BW61" s="185"/>
      <c r="BX61" s="185"/>
      <c r="BY61" s="185">
        <v>453159</v>
      </c>
      <c r="BZ61" s="185"/>
      <c r="CA61" s="185"/>
      <c r="CB61" s="185"/>
      <c r="CC61" s="185"/>
      <c r="CD61" s="249" t="s">
        <v>221</v>
      </c>
      <c r="CE61" s="195">
        <f t="shared" si="0"/>
        <v>8887283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990977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37075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118980</v>
      </c>
      <c r="BC62" s="195">
        <f t="shared" si="1"/>
        <v>0</v>
      </c>
      <c r="BD62" s="195">
        <f t="shared" si="1"/>
        <v>4611</v>
      </c>
      <c r="BE62" s="195">
        <f t="shared" si="1"/>
        <v>25401</v>
      </c>
      <c r="BF62" s="195">
        <f t="shared" si="1"/>
        <v>0</v>
      </c>
      <c r="BG62" s="195">
        <f t="shared" si="1"/>
        <v>0</v>
      </c>
      <c r="BH62" s="195">
        <f t="shared" si="1"/>
        <v>151665</v>
      </c>
      <c r="BI62" s="195">
        <f t="shared" si="1"/>
        <v>0</v>
      </c>
      <c r="BJ62" s="195">
        <f t="shared" si="1"/>
        <v>16977</v>
      </c>
      <c r="BK62" s="195">
        <f t="shared" si="1"/>
        <v>22272</v>
      </c>
      <c r="BL62" s="195">
        <f t="shared" si="1"/>
        <v>17124</v>
      </c>
      <c r="BM62" s="195">
        <f t="shared" si="1"/>
        <v>0</v>
      </c>
      <c r="BN62" s="195">
        <f t="shared" si="1"/>
        <v>160603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10078</v>
      </c>
      <c r="BW62" s="195">
        <f t="shared" si="2"/>
        <v>0</v>
      </c>
      <c r="BX62" s="195">
        <f t="shared" si="2"/>
        <v>0</v>
      </c>
      <c r="BY62" s="195">
        <f t="shared" si="2"/>
        <v>90209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1645972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131646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>
        <v>70156</v>
      </c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v>266</v>
      </c>
      <c r="BC63" s="185"/>
      <c r="BD63" s="185">
        <v>5</v>
      </c>
      <c r="BE63" s="185">
        <v>7577</v>
      </c>
      <c r="BF63" s="185"/>
      <c r="BG63" s="185"/>
      <c r="BH63" s="185">
        <v>117596</v>
      </c>
      <c r="BI63" s="185"/>
      <c r="BJ63" s="185">
        <v>15140</v>
      </c>
      <c r="BK63" s="185">
        <v>56</v>
      </c>
      <c r="BL63" s="185">
        <v>19434</v>
      </c>
      <c r="BM63" s="185"/>
      <c r="BN63" s="185">
        <v>112699</v>
      </c>
      <c r="BO63" s="185"/>
      <c r="BP63" s="185"/>
      <c r="BQ63" s="185"/>
      <c r="BR63" s="185"/>
      <c r="BS63" s="185"/>
      <c r="BT63" s="185"/>
      <c r="BU63" s="185"/>
      <c r="BV63" s="185">
        <v>7</v>
      </c>
      <c r="BW63" s="185"/>
      <c r="BX63" s="185"/>
      <c r="BY63" s="185">
        <v>251</v>
      </c>
      <c r="BZ63" s="185"/>
      <c r="CA63" s="185"/>
      <c r="CB63" s="185"/>
      <c r="CC63" s="185"/>
      <c r="CD63" s="249" t="s">
        <v>221</v>
      </c>
      <c r="CE63" s="195">
        <f t="shared" si="0"/>
        <v>474833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551897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18625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>
        <v>3467</v>
      </c>
      <c r="BC64" s="185"/>
      <c r="BD64" s="185">
        <v>578</v>
      </c>
      <c r="BE64" s="185">
        <v>3884</v>
      </c>
      <c r="BF64" s="185">
        <v>65102</v>
      </c>
      <c r="BG64" s="185"/>
      <c r="BH64" s="185">
        <v>316</v>
      </c>
      <c r="BI64" s="185"/>
      <c r="BJ64" s="185">
        <v>294</v>
      </c>
      <c r="BK64" s="185">
        <v>299</v>
      </c>
      <c r="BL64" s="185">
        <v>216</v>
      </c>
      <c r="BM64" s="185"/>
      <c r="BN64" s="185">
        <v>14402</v>
      </c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>
        <v>671</v>
      </c>
      <c r="BZ64" s="185"/>
      <c r="CA64" s="185"/>
      <c r="CB64" s="185"/>
      <c r="CC64" s="185"/>
      <c r="CD64" s="249" t="s">
        <v>221</v>
      </c>
      <c r="CE64" s="195">
        <f t="shared" si="0"/>
        <v>659751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>
        <v>4451</v>
      </c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1446</v>
      </c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4474</v>
      </c>
      <c r="BC65" s="185"/>
      <c r="BD65" s="185">
        <v>186</v>
      </c>
      <c r="BE65" s="185">
        <v>16837</v>
      </c>
      <c r="BF65" s="185"/>
      <c r="BG65" s="185"/>
      <c r="BH65" s="185">
        <v>60093</v>
      </c>
      <c r="BI65" s="185"/>
      <c r="BJ65" s="185"/>
      <c r="BK65" s="185">
        <v>210</v>
      </c>
      <c r="BL65" s="185">
        <v>587</v>
      </c>
      <c r="BM65" s="185"/>
      <c r="BN65" s="185">
        <v>74439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2442</v>
      </c>
      <c r="BZ65" s="185"/>
      <c r="CA65" s="185"/>
      <c r="CB65" s="185"/>
      <c r="CC65" s="185"/>
      <c r="CD65" s="249" t="s">
        <v>221</v>
      </c>
      <c r="CE65" s="195">
        <f t="shared" si="0"/>
        <v>165165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28315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10</v>
      </c>
      <c r="BC66" s="185"/>
      <c r="BD66" s="185"/>
      <c r="BE66" s="185">
        <v>337</v>
      </c>
      <c r="BF66" s="185">
        <v>164656</v>
      </c>
      <c r="BG66" s="185"/>
      <c r="BH66" s="185">
        <v>3342</v>
      </c>
      <c r="BI66" s="185"/>
      <c r="BJ66" s="185"/>
      <c r="BK66" s="185"/>
      <c r="BL66" s="185"/>
      <c r="BM66" s="185"/>
      <c r="BN66" s="185">
        <v>2413</v>
      </c>
      <c r="BO66" s="185"/>
      <c r="BP66" s="185"/>
      <c r="BQ66" s="185"/>
      <c r="BR66" s="185"/>
      <c r="BS66" s="185"/>
      <c r="BT66" s="185"/>
      <c r="BU66" s="185"/>
      <c r="BV66" s="185">
        <v>10151</v>
      </c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209224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505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12380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25</v>
      </c>
      <c r="BC67" s="195">
        <f t="shared" si="3"/>
        <v>0</v>
      </c>
      <c r="BD67" s="195">
        <f t="shared" si="3"/>
        <v>10</v>
      </c>
      <c r="BE67" s="195">
        <f t="shared" si="3"/>
        <v>7740</v>
      </c>
      <c r="BF67" s="195">
        <f t="shared" si="3"/>
        <v>0</v>
      </c>
      <c r="BG67" s="195">
        <f t="shared" si="3"/>
        <v>0</v>
      </c>
      <c r="BH67" s="195">
        <f t="shared" si="3"/>
        <v>172236</v>
      </c>
      <c r="BI67" s="195">
        <f t="shared" si="3"/>
        <v>0</v>
      </c>
      <c r="BJ67" s="195">
        <f t="shared" si="3"/>
        <v>5875</v>
      </c>
      <c r="BK67" s="195">
        <f t="shared" si="3"/>
        <v>1190</v>
      </c>
      <c r="BL67" s="195">
        <f t="shared" si="3"/>
        <v>0</v>
      </c>
      <c r="BM67" s="195">
        <f t="shared" si="3"/>
        <v>0</v>
      </c>
      <c r="BN67" s="195">
        <f t="shared" si="3"/>
        <v>259642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128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459731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25</v>
      </c>
      <c r="BF68" s="185"/>
      <c r="BG68" s="185"/>
      <c r="BH68" s="185"/>
      <c r="BI68" s="185"/>
      <c r="BJ68" s="185"/>
      <c r="BK68" s="185"/>
      <c r="BL68" s="185"/>
      <c r="BM68" s="185"/>
      <c r="BN68" s="185">
        <v>365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390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141777</v>
      </c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>
        <v>129617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>
        <v>9084</v>
      </c>
      <c r="BC69" s="185"/>
      <c r="BD69" s="185">
        <v>807</v>
      </c>
      <c r="BE69" s="185">
        <v>36589</v>
      </c>
      <c r="BF69" s="185">
        <v>357716</v>
      </c>
      <c r="BG69" s="185"/>
      <c r="BH69" s="185">
        <v>605331</v>
      </c>
      <c r="BI69" s="185"/>
      <c r="BJ69" s="185">
        <v>8980</v>
      </c>
      <c r="BK69" s="185">
        <v>8389</v>
      </c>
      <c r="BL69" s="185">
        <v>7790</v>
      </c>
      <c r="BM69" s="185"/>
      <c r="BN69" s="185">
        <v>369812</v>
      </c>
      <c r="BO69" s="185"/>
      <c r="BP69" s="185"/>
      <c r="BQ69" s="185"/>
      <c r="BR69" s="185"/>
      <c r="BS69" s="185"/>
      <c r="BT69" s="185"/>
      <c r="BU69" s="185"/>
      <c r="BV69" s="185">
        <v>207</v>
      </c>
      <c r="BW69" s="185"/>
      <c r="BX69" s="185"/>
      <c r="BY69" s="185">
        <v>3386</v>
      </c>
      <c r="BZ69" s="185"/>
      <c r="CA69" s="185"/>
      <c r="CB69" s="185"/>
      <c r="CC69" s="185"/>
      <c r="CD69" s="188"/>
      <c r="CE69" s="195">
        <f t="shared" si="0"/>
        <v>1679485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7375977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515015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691195</v>
      </c>
      <c r="BC71" s="195">
        <f t="shared" si="6"/>
        <v>0</v>
      </c>
      <c r="BD71" s="195">
        <f t="shared" si="6"/>
        <v>23079</v>
      </c>
      <c r="BE71" s="195">
        <f t="shared" si="6"/>
        <v>231397</v>
      </c>
      <c r="BF71" s="195">
        <f t="shared" si="6"/>
        <v>587474</v>
      </c>
      <c r="BG71" s="195">
        <f t="shared" si="6"/>
        <v>0</v>
      </c>
      <c r="BH71" s="195">
        <f t="shared" si="6"/>
        <v>1936094</v>
      </c>
      <c r="BI71" s="195">
        <f t="shared" si="6"/>
        <v>0</v>
      </c>
      <c r="BJ71" s="195">
        <f t="shared" si="6"/>
        <v>128485</v>
      </c>
      <c r="BK71" s="195">
        <f t="shared" si="6"/>
        <v>141062</v>
      </c>
      <c r="BL71" s="195">
        <f t="shared" si="6"/>
        <v>126990</v>
      </c>
      <c r="BM71" s="195">
        <f t="shared" si="6"/>
        <v>0</v>
      </c>
      <c r="BN71" s="195">
        <f t="shared" si="6"/>
        <v>1821326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53494</v>
      </c>
      <c r="BW71" s="195">
        <f t="shared" si="7"/>
        <v>0</v>
      </c>
      <c r="BX71" s="195">
        <f t="shared" si="7"/>
        <v>0</v>
      </c>
      <c r="BY71" s="195">
        <f t="shared" si="7"/>
        <v>550246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0</v>
      </c>
      <c r="CE71" s="195">
        <f>SUM(CE61:CE69)-CE70</f>
        <v>14181834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23367954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23367954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>
        <v>-58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-58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23367896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23367896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10751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392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>
        <v>1021</v>
      </c>
      <c r="BC76" s="185"/>
      <c r="BD76" s="185">
        <v>351</v>
      </c>
      <c r="BE76" s="185">
        <v>1503</v>
      </c>
      <c r="BF76" s="185">
        <v>967</v>
      </c>
      <c r="BG76" s="185"/>
      <c r="BH76" s="185">
        <v>900</v>
      </c>
      <c r="BI76" s="185"/>
      <c r="BJ76" s="185"/>
      <c r="BK76" s="185"/>
      <c r="BL76" s="185"/>
      <c r="BM76" s="185"/>
      <c r="BN76" s="185">
        <v>23488</v>
      </c>
      <c r="BO76" s="185"/>
      <c r="BP76" s="185"/>
      <c r="BQ76" s="185"/>
      <c r="BR76" s="185"/>
      <c r="BS76" s="185"/>
      <c r="BT76" s="185"/>
      <c r="BU76" s="185"/>
      <c r="BV76" s="185">
        <v>412</v>
      </c>
      <c r="BW76" s="185"/>
      <c r="BX76" s="185"/>
      <c r="BY76" s="185">
        <v>3615</v>
      </c>
      <c r="BZ76" s="185"/>
      <c r="CA76" s="185"/>
      <c r="CB76" s="185"/>
      <c r="CC76" s="185"/>
      <c r="CD76" s="249" t="s">
        <v>221</v>
      </c>
      <c r="CE76" s="195">
        <f t="shared" si="8"/>
        <v>43400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46581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46581</v>
      </c>
      <c r="CF77" s="195">
        <f>AY59-CE77</f>
        <v>-46581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13679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13679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69766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69766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29.83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29.83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1280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8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148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678</v>
      </c>
      <c r="D111" s="174">
        <v>15528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70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70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181</v>
      </c>
      <c r="C138" s="189">
        <v>334</v>
      </c>
      <c r="D138" s="174">
        <v>163</v>
      </c>
      <c r="E138" s="175">
        <f>SUM(B138:D138)</f>
        <v>678</v>
      </c>
    </row>
    <row r="139" spans="1:6" ht="12.6" customHeight="1" x14ac:dyDescent="0.25">
      <c r="A139" s="173" t="s">
        <v>215</v>
      </c>
      <c r="B139" s="174">
        <v>5708</v>
      </c>
      <c r="C139" s="189">
        <v>6533</v>
      </c>
      <c r="D139" s="174">
        <v>3287</v>
      </c>
      <c r="E139" s="175">
        <f>SUM(B139:D139)</f>
        <v>15528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4768357</v>
      </c>
      <c r="C141" s="189">
        <v>15604045</v>
      </c>
      <c r="D141" s="174">
        <v>2948378</v>
      </c>
      <c r="E141" s="175">
        <f>SUM(B141:D141)</f>
        <v>23320780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641639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24575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82049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639597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156790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57458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43864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1645972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390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390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76247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20411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96658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44682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63843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108525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139067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139067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13804850</v>
      </c>
      <c r="C195" s="189">
        <v>0</v>
      </c>
      <c r="D195" s="174"/>
      <c r="E195" s="175">
        <f t="shared" ref="E195:E203" si="10">SUM(B195:C195)-D195</f>
        <v>13804850</v>
      </c>
    </row>
    <row r="196" spans="1:8" ht="12.6" customHeight="1" x14ac:dyDescent="0.25">
      <c r="A196" s="173" t="s">
        <v>333</v>
      </c>
      <c r="B196" s="174">
        <v>546208</v>
      </c>
      <c r="C196" s="189">
        <v>138098</v>
      </c>
      <c r="D196" s="174"/>
      <c r="E196" s="175">
        <f t="shared" si="10"/>
        <v>684306</v>
      </c>
    </row>
    <row r="197" spans="1:8" ht="12.6" customHeight="1" x14ac:dyDescent="0.25">
      <c r="A197" s="173" t="s">
        <v>334</v>
      </c>
      <c r="B197" s="174">
        <v>30695609.869999997</v>
      </c>
      <c r="C197" s="189">
        <v>1007538</v>
      </c>
      <c r="D197" s="174"/>
      <c r="E197" s="175">
        <f t="shared" si="10"/>
        <v>31703147.869999997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8397277.1900000013</v>
      </c>
      <c r="C199" s="189"/>
      <c r="D199" s="174">
        <v>452482</v>
      </c>
      <c r="E199" s="175">
        <f t="shared" si="10"/>
        <v>7944795.1900000013</v>
      </c>
    </row>
    <row r="200" spans="1:8" ht="12.6" customHeight="1" x14ac:dyDescent="0.25">
      <c r="A200" s="173" t="s">
        <v>337</v>
      </c>
      <c r="B200" s="174">
        <v>0</v>
      </c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13869722.629999999</v>
      </c>
      <c r="C202" s="189"/>
      <c r="D202" s="174">
        <v>17129</v>
      </c>
      <c r="E202" s="175">
        <f t="shared" si="10"/>
        <v>13852593.629999999</v>
      </c>
    </row>
    <row r="203" spans="1:8" ht="12.6" customHeight="1" x14ac:dyDescent="0.25">
      <c r="A203" s="173" t="s">
        <v>340</v>
      </c>
      <c r="B203" s="174">
        <v>278174.05999999959</v>
      </c>
      <c r="C203" s="189">
        <v>481893</v>
      </c>
      <c r="D203" s="174"/>
      <c r="E203" s="175">
        <f t="shared" si="10"/>
        <v>760067.05999999959</v>
      </c>
    </row>
    <row r="204" spans="1:8" ht="12.6" customHeight="1" x14ac:dyDescent="0.25">
      <c r="A204" s="173" t="s">
        <v>203</v>
      </c>
      <c r="B204" s="175">
        <f>SUM(B195:B203)</f>
        <v>67591841.75</v>
      </c>
      <c r="C204" s="191">
        <f>SUM(C195:C203)</f>
        <v>1627529</v>
      </c>
      <c r="D204" s="175">
        <f>SUM(D195:D203)</f>
        <v>469611</v>
      </c>
      <c r="E204" s="175">
        <f>SUM(E195:E203)</f>
        <v>68749759.75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669913</v>
      </c>
      <c r="C209" s="189">
        <v>95629</v>
      </c>
      <c r="D209" s="174"/>
      <c r="E209" s="175">
        <f t="shared" ref="E209:E216" si="11">SUM(B209:C209)-D209</f>
        <v>765542</v>
      </c>
      <c r="H209" s="259"/>
    </row>
    <row r="210" spans="1:8" ht="12.6" customHeight="1" x14ac:dyDescent="0.25">
      <c r="A210" s="173" t="s">
        <v>334</v>
      </c>
      <c r="B210" s="174">
        <v>3582873</v>
      </c>
      <c r="C210" s="189">
        <v>180138</v>
      </c>
      <c r="D210" s="174"/>
      <c r="E210" s="175">
        <f t="shared" si="11"/>
        <v>3763011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3530982</v>
      </c>
      <c r="C213" s="189">
        <v>183964</v>
      </c>
      <c r="D213" s="174"/>
      <c r="E213" s="175">
        <f t="shared" si="11"/>
        <v>3714946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1064165</v>
      </c>
      <c r="C215" s="189"/>
      <c r="D215" s="174"/>
      <c r="E215" s="175">
        <f t="shared" si="11"/>
        <v>1064165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8847933</v>
      </c>
      <c r="C217" s="191">
        <f>SUM(C208:C216)</f>
        <v>459731</v>
      </c>
      <c r="D217" s="175">
        <f>SUM(D208:D216)</f>
        <v>0</v>
      </c>
      <c r="E217" s="175">
        <f>SUM(E208:E216)</f>
        <v>9307664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1255</v>
      </c>
      <c r="C220" s="289"/>
      <c r="D220" s="208"/>
      <c r="E220" s="208"/>
    </row>
    <row r="221" spans="1:8" ht="12.6" customHeight="1" x14ac:dyDescent="0.25">
      <c r="A221" s="272" t="s">
        <v>1255</v>
      </c>
      <c r="B221" s="208"/>
      <c r="C221" s="189"/>
      <c r="D221" s="172">
        <f>C221</f>
        <v>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2411922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6568027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1389650-475824</f>
        <v>913826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9893775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598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475824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475824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10369599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2698207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13477799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9415037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125274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697934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7584177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13804850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684306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31703148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7944795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13852594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760067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68749760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15384993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53364767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6940140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6940140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67889084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2142688.61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3738845.37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71983.5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3709146.13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9662663.6099999994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63330.68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63330.68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32090297.780000001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1051316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33141613.780000001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3709146.13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29432467.650000002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28730622.129999999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67889084.069999993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67889084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23320780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23320780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/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f>10369600-475824</f>
        <v>9893776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475824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10369600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12951180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12951180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8887283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1645972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474833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633339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165165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142423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459731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390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96658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108525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139067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1190110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13943496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-992316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112973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-879343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-879343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NAVOS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678</v>
      </c>
      <c r="C414" s="194">
        <f>E138</f>
        <v>678</v>
      </c>
      <c r="D414" s="179"/>
    </row>
    <row r="415" spans="1:5" ht="12.6" customHeight="1" x14ac:dyDescent="0.25">
      <c r="A415" s="179" t="s">
        <v>464</v>
      </c>
      <c r="B415" s="179">
        <f>D111</f>
        <v>15528</v>
      </c>
      <c r="C415" s="179">
        <f>E139</f>
        <v>15528</v>
      </c>
      <c r="D415" s="194">
        <f>SUM(C59:H59)+N59</f>
        <v>15528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8887283</v>
      </c>
      <c r="C427" s="179">
        <f t="shared" ref="C427:C434" si="13">CE61</f>
        <v>8887283</v>
      </c>
      <c r="D427" s="179"/>
    </row>
    <row r="428" spans="1:7" ht="12.6" customHeight="1" x14ac:dyDescent="0.25">
      <c r="A428" s="179" t="s">
        <v>3</v>
      </c>
      <c r="B428" s="179">
        <f t="shared" si="12"/>
        <v>1645972</v>
      </c>
      <c r="C428" s="179">
        <f t="shared" si="13"/>
        <v>1645972</v>
      </c>
      <c r="D428" s="179">
        <f>D173</f>
        <v>1645972</v>
      </c>
    </row>
    <row r="429" spans="1:7" ht="12.6" customHeight="1" x14ac:dyDescent="0.25">
      <c r="A429" s="179" t="s">
        <v>236</v>
      </c>
      <c r="B429" s="179">
        <f t="shared" si="12"/>
        <v>474833</v>
      </c>
      <c r="C429" s="179">
        <f t="shared" si="13"/>
        <v>474833</v>
      </c>
      <c r="D429" s="179"/>
    </row>
    <row r="430" spans="1:7" ht="12.6" customHeight="1" x14ac:dyDescent="0.25">
      <c r="A430" s="179" t="s">
        <v>237</v>
      </c>
      <c r="B430" s="179">
        <f t="shared" si="12"/>
        <v>633339</v>
      </c>
      <c r="C430" s="179">
        <f t="shared" si="13"/>
        <v>659751</v>
      </c>
      <c r="D430" s="179"/>
    </row>
    <row r="431" spans="1:7" ht="12.6" customHeight="1" x14ac:dyDescent="0.25">
      <c r="A431" s="179" t="s">
        <v>444</v>
      </c>
      <c r="B431" s="179">
        <f t="shared" si="12"/>
        <v>165165</v>
      </c>
      <c r="C431" s="179">
        <f t="shared" si="13"/>
        <v>165165</v>
      </c>
      <c r="D431" s="179"/>
    </row>
    <row r="432" spans="1:7" ht="12.6" customHeight="1" x14ac:dyDescent="0.25">
      <c r="A432" s="179" t="s">
        <v>445</v>
      </c>
      <c r="B432" s="179">
        <f t="shared" si="12"/>
        <v>142423</v>
      </c>
      <c r="C432" s="179">
        <f t="shared" si="13"/>
        <v>209224</v>
      </c>
      <c r="D432" s="179"/>
    </row>
    <row r="433" spans="1:7" ht="12.6" customHeight="1" x14ac:dyDescent="0.25">
      <c r="A433" s="179" t="s">
        <v>6</v>
      </c>
      <c r="B433" s="179">
        <f t="shared" si="12"/>
        <v>459731</v>
      </c>
      <c r="C433" s="179">
        <f t="shared" si="13"/>
        <v>459731</v>
      </c>
      <c r="D433" s="179">
        <f>C217</f>
        <v>459731</v>
      </c>
    </row>
    <row r="434" spans="1:7" ht="12.6" customHeight="1" x14ac:dyDescent="0.25">
      <c r="A434" s="179" t="s">
        <v>474</v>
      </c>
      <c r="B434" s="179">
        <f t="shared" si="12"/>
        <v>390</v>
      </c>
      <c r="C434" s="179">
        <f t="shared" si="13"/>
        <v>390</v>
      </c>
      <c r="D434" s="179">
        <f>D177</f>
        <v>390</v>
      </c>
    </row>
    <row r="435" spans="1:7" ht="12.6" customHeight="1" x14ac:dyDescent="0.25">
      <c r="A435" s="179" t="s">
        <v>447</v>
      </c>
      <c r="B435" s="179">
        <f t="shared" si="12"/>
        <v>96658</v>
      </c>
      <c r="C435" s="179"/>
      <c r="D435" s="179">
        <f>D181</f>
        <v>96658</v>
      </c>
    </row>
    <row r="436" spans="1:7" ht="12.6" customHeight="1" x14ac:dyDescent="0.25">
      <c r="A436" s="179" t="s">
        <v>475</v>
      </c>
      <c r="B436" s="179">
        <f t="shared" si="12"/>
        <v>108525</v>
      </c>
      <c r="C436" s="179"/>
      <c r="D436" s="179">
        <f>D186</f>
        <v>108525</v>
      </c>
    </row>
    <row r="437" spans="1:7" ht="12.6" customHeight="1" x14ac:dyDescent="0.25">
      <c r="A437" s="194" t="s">
        <v>449</v>
      </c>
      <c r="B437" s="194">
        <f t="shared" si="12"/>
        <v>139067</v>
      </c>
      <c r="C437" s="194"/>
      <c r="D437" s="194">
        <f>D190</f>
        <v>139067</v>
      </c>
    </row>
    <row r="438" spans="1:7" ht="12.6" customHeight="1" x14ac:dyDescent="0.25">
      <c r="A438" s="194" t="s">
        <v>476</v>
      </c>
      <c r="B438" s="194">
        <f>C386+C387+C388</f>
        <v>344250</v>
      </c>
      <c r="C438" s="194">
        <f>CD69</f>
        <v>0</v>
      </c>
      <c r="D438" s="194">
        <f>D181+D186+D190</f>
        <v>344250</v>
      </c>
    </row>
    <row r="439" spans="1:7" ht="12.6" customHeight="1" x14ac:dyDescent="0.25">
      <c r="A439" s="179" t="s">
        <v>451</v>
      </c>
      <c r="B439" s="194">
        <f>C389</f>
        <v>1190110</v>
      </c>
      <c r="C439" s="194">
        <f>SUM(C69:CC69)</f>
        <v>1679485</v>
      </c>
      <c r="D439" s="179"/>
    </row>
    <row r="440" spans="1:7" ht="12.6" customHeight="1" x14ac:dyDescent="0.25">
      <c r="A440" s="179" t="s">
        <v>477</v>
      </c>
      <c r="B440" s="194">
        <f>B438+B439</f>
        <v>1534360</v>
      </c>
      <c r="C440" s="194">
        <f>CE69</f>
        <v>1679485</v>
      </c>
      <c r="D440" s="179"/>
    </row>
    <row r="441" spans="1:7" ht="12.6" customHeight="1" x14ac:dyDescent="0.25">
      <c r="A441" s="179" t="s">
        <v>478</v>
      </c>
      <c r="B441" s="179">
        <f>D390</f>
        <v>13943496</v>
      </c>
      <c r="C441" s="179">
        <f>SUM(C427:C437)+C440</f>
        <v>14181834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9893775</v>
      </c>
      <c r="C445" s="179">
        <f>C364</f>
        <v>9893776</v>
      </c>
      <c r="D445" s="179"/>
    </row>
    <row r="446" spans="1:7" ht="12.6" customHeight="1" x14ac:dyDescent="0.25">
      <c r="A446" s="179" t="s">
        <v>351</v>
      </c>
      <c r="B446" s="179">
        <f>D236</f>
        <v>475824</v>
      </c>
      <c r="C446" s="179">
        <f>C365</f>
        <v>475824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10369599</v>
      </c>
      <c r="C448" s="179">
        <f>D367</f>
        <v>10369600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598</v>
      </c>
    </row>
    <row r="454" spans="1:7" ht="12.6" customHeight="1" x14ac:dyDescent="0.25">
      <c r="A454" s="179" t="s">
        <v>168</v>
      </c>
      <c r="B454" s="179">
        <f>C233</f>
        <v>475824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23320780</v>
      </c>
      <c r="C463" s="194">
        <f>CE73</f>
        <v>23367954</v>
      </c>
      <c r="D463" s="194">
        <f>E141+E147+E153</f>
        <v>23320780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-58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23320780</v>
      </c>
      <c r="C465" s="194">
        <f>CE75</f>
        <v>23367896</v>
      </c>
      <c r="D465" s="194">
        <f>D463+D464</f>
        <v>23320780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13804850</v>
      </c>
      <c r="C468" s="179">
        <f>E195</f>
        <v>13804850</v>
      </c>
      <c r="D468" s="179"/>
    </row>
    <row r="469" spans="1:7" ht="12.6" customHeight="1" x14ac:dyDescent="0.25">
      <c r="A469" s="179" t="s">
        <v>333</v>
      </c>
      <c r="B469" s="179">
        <f t="shared" si="14"/>
        <v>684306</v>
      </c>
      <c r="C469" s="179">
        <f>E196</f>
        <v>684306</v>
      </c>
      <c r="D469" s="179"/>
    </row>
    <row r="470" spans="1:7" ht="12.6" customHeight="1" x14ac:dyDescent="0.25">
      <c r="A470" s="179" t="s">
        <v>334</v>
      </c>
      <c r="B470" s="179">
        <f t="shared" si="14"/>
        <v>31703148</v>
      </c>
      <c r="C470" s="179">
        <f>E197</f>
        <v>31703147.869999997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7944795.1900000013</v>
      </c>
      <c r="D472" s="179"/>
    </row>
    <row r="473" spans="1:7" ht="12.6" customHeight="1" x14ac:dyDescent="0.25">
      <c r="A473" s="179" t="s">
        <v>495</v>
      </c>
      <c r="B473" s="179">
        <f t="shared" si="14"/>
        <v>7944795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13852594</v>
      </c>
      <c r="C474" s="179">
        <f>E202</f>
        <v>13852593.629999999</v>
      </c>
      <c r="D474" s="179"/>
    </row>
    <row r="475" spans="1:7" ht="12.6" customHeight="1" x14ac:dyDescent="0.25">
      <c r="A475" s="179" t="s">
        <v>340</v>
      </c>
      <c r="B475" s="179">
        <f t="shared" si="14"/>
        <v>760067</v>
      </c>
      <c r="C475" s="179">
        <f>E203</f>
        <v>760067.05999999959</v>
      </c>
      <c r="D475" s="179"/>
    </row>
    <row r="476" spans="1:7" ht="12.6" customHeight="1" x14ac:dyDescent="0.25">
      <c r="A476" s="179" t="s">
        <v>203</v>
      </c>
      <c r="B476" s="179">
        <f>D275</f>
        <v>68749760</v>
      </c>
      <c r="C476" s="179">
        <f>E204</f>
        <v>68749759.75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15384993</v>
      </c>
      <c r="C478" s="179">
        <f>E217</f>
        <v>9307664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67889084</v>
      </c>
    </row>
    <row r="482" spans="1:12" ht="12.6" customHeight="1" x14ac:dyDescent="0.25">
      <c r="A482" s="180" t="s">
        <v>499</v>
      </c>
      <c r="C482" s="180">
        <f>D339</f>
        <v>67889084.069999993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919</v>
      </c>
      <c r="B493" s="261" t="str">
        <f>RIGHT('Prior Year'!C82,4)</f>
        <v>2017</v>
      </c>
      <c r="C493" s="261" t="str">
        <f>RIGHT(C82,4)</f>
        <v>2018</v>
      </c>
      <c r="D493" s="261" t="str">
        <f>RIGHT('Prior Year'!C82,4)</f>
        <v>2017</v>
      </c>
      <c r="E493" s="261" t="str">
        <f>RIGHT(C82,4)</f>
        <v>2018</v>
      </c>
      <c r="F493" s="261" t="str">
        <f>RIGHT('Prior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6641076</v>
      </c>
      <c r="C501" s="240">
        <f>H71</f>
        <v>7375977</v>
      </c>
      <c r="D501" s="240">
        <f>'Prior Year'!H59</f>
        <v>14327</v>
      </c>
      <c r="E501" s="180">
        <f>H59</f>
        <v>15528</v>
      </c>
      <c r="F501" s="263">
        <f t="shared" si="15"/>
        <v>463.53570182173519</v>
      </c>
      <c r="G501" s="263">
        <f t="shared" si="15"/>
        <v>475.01139876352397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0</v>
      </c>
      <c r="C514" s="240">
        <f>U71</f>
        <v>0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0</v>
      </c>
      <c r="C518" s="240">
        <f>Y71</f>
        <v>0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480527</v>
      </c>
      <c r="C521" s="240">
        <f>AB71</f>
        <v>515015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0</v>
      </c>
      <c r="C544" s="240">
        <f>AY71</f>
        <v>0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610822</v>
      </c>
      <c r="C547" s="240">
        <f>BB71</f>
        <v>691195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20564</v>
      </c>
      <c r="C549" s="240">
        <f>BD71</f>
        <v>23079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198013</v>
      </c>
      <c r="C550" s="240">
        <f>BE71</f>
        <v>231397</v>
      </c>
      <c r="D550" s="240">
        <f>'Prior Year'!BE59</f>
        <v>43400</v>
      </c>
      <c r="E550" s="180">
        <f>BE59</f>
        <v>43400</v>
      </c>
      <c r="F550" s="263">
        <f t="shared" si="19"/>
        <v>4.5625115207373268</v>
      </c>
      <c r="G550" s="263">
        <f t="shared" si="19"/>
        <v>5.3317281105990784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347685</v>
      </c>
      <c r="C551" s="240">
        <f>BF71</f>
        <v>587474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1826442</v>
      </c>
      <c r="C553" s="240">
        <f>BH71</f>
        <v>1936094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115911</v>
      </c>
      <c r="C555" s="240">
        <f>BJ71</f>
        <v>128485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101187</v>
      </c>
      <c r="C556" s="240">
        <f>BK71</f>
        <v>141062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223485</v>
      </c>
      <c r="C557" s="240">
        <f>BL71</f>
        <v>126990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1708905</v>
      </c>
      <c r="C559" s="240">
        <f>BN71</f>
        <v>1821326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62047</v>
      </c>
      <c r="C567" s="240">
        <f>BV71</f>
        <v>53494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495613</v>
      </c>
      <c r="C570" s="240">
        <f>BY71</f>
        <v>550246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41897</v>
      </c>
      <c r="E612" s="180">
        <f>SUM(C624:D647)+SUM(C668:D713)</f>
        <v>12102298.849440293</v>
      </c>
      <c r="F612" s="180">
        <f>CE64-(AX64+BD64+BE64+BG64+BJ64+BN64+BP64+BQ64+CB64+CC64+CD64)</f>
        <v>640593</v>
      </c>
      <c r="G612" s="180">
        <f>CE77-(AX77+AY77+BD77+BE77+BG77+BJ77+BN77+BP77+BQ77+CB77+CC77+CD77)</f>
        <v>46581</v>
      </c>
      <c r="H612" s="197">
        <f>CE60-(AX60+AY60+AZ60+BD60+BE60+BG60+BJ60+BN60+BO60+BP60+BQ60+BR60+CB60+CC60+CD60)</f>
        <v>106.45999999999998</v>
      </c>
      <c r="I612" s="180">
        <f>CE78-(AX78+AY78+AZ78+BD78+BE78+BF78+BG78+BJ78+BN78+BO78+BP78+BQ78+BR78+CB78+CC78+CD78)</f>
        <v>13679</v>
      </c>
      <c r="J612" s="180">
        <f>CE79-(AX79+AY79+AZ79+BA79+BD79+BE79+BF79+BG79+BJ79+BN79+BO79+BP79+BQ79+BR79+CB79+CC79+CD79)</f>
        <v>69766</v>
      </c>
      <c r="K612" s="180">
        <f>CE75-(AW75+AX75+AY75+AZ75+BA75+BB75+BC75+BD75+BE75+BF75+BG75+BH75+BI75+BJ75+BK75+BL75+BM75+BN75+BO75+BP75+BQ75+BR75+BS75+BT75+BU75+BV75+BW75+BX75+CB75+CC75+CD75)</f>
        <v>23367896</v>
      </c>
      <c r="L612" s="197">
        <f>CE80-(AW80+AX80+AY80+AZ80+BA80+BB80+BC80+BD80+BE80+BF80+BG80+BH80+BI80+BJ80+BK80+BL80+BM80+BN80+BO80+BP80+BQ80+BR80+BS80+BT80+BU80+BV80+BW80+BX80+BY80+BZ80+CA80+CB80+CC80+CD80)</f>
        <v>29.83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231397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231397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128485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1821326</v>
      </c>
      <c r="D619" s="180">
        <f>(D615/D612)*BN76</f>
        <v>129724.15055970593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2079535.1505597059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23079</v>
      </c>
      <c r="D624" s="180">
        <f>(D615/D612)*BD76</f>
        <v>1938.5719025228536</v>
      </c>
      <c r="E624" s="180">
        <f>(E623/E612)*SUM(C624:D624)</f>
        <v>4298.7634663605395</v>
      </c>
      <c r="F624" s="180">
        <f>SUM(C624:E624)</f>
        <v>29316.335368883392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587474</v>
      </c>
      <c r="D629" s="180">
        <f>(D615/D612)*BF76</f>
        <v>5340.7379764660955</v>
      </c>
      <c r="E629" s="180">
        <f>(E623/E612)*SUM(C629:D629)</f>
        <v>101863.2162970357</v>
      </c>
      <c r="F629" s="180">
        <f>(F624/F612)*BF64</f>
        <v>2979.3520459715401</v>
      </c>
      <c r="G629" s="180">
        <f>(G625/G612)*BF77</f>
        <v>0</v>
      </c>
      <c r="H629" s="180">
        <f>(H628/H612)*BF60</f>
        <v>0</v>
      </c>
      <c r="I629" s="180">
        <f>SUM(C629:H629)</f>
        <v>697657.30631947331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691195</v>
      </c>
      <c r="D632" s="180">
        <f>(D615/D612)*BB76</f>
        <v>5638.9798076234574</v>
      </c>
      <c r="E632" s="180">
        <f>(E623/E612)*SUM(C632:D632)</f>
        <v>119736.8180328304</v>
      </c>
      <c r="F632" s="180">
        <f>(F624/F612)*BB64</f>
        <v>158.66507239997739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141062</v>
      </c>
      <c r="D635" s="180">
        <f>(D615/D612)*BK76</f>
        <v>0</v>
      </c>
      <c r="E635" s="180">
        <f>(E623/E612)*SUM(C635:D635)</f>
        <v>24238.650115785214</v>
      </c>
      <c r="F635" s="180">
        <f>(F624/F612)*BK64</f>
        <v>13.683546768847201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1936094</v>
      </c>
      <c r="D636" s="180">
        <f>(D615/D612)*BH76</f>
        <v>4970.6971859560344</v>
      </c>
      <c r="E636" s="180">
        <f>(E623/E612)*SUM(C636:D636)</f>
        <v>333532.68808887555</v>
      </c>
      <c r="F636" s="180">
        <f>(F624/F612)*BH64</f>
        <v>14.461541066741523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126990</v>
      </c>
      <c r="D637" s="180">
        <f>(D615/D612)*BL76</f>
        <v>0</v>
      </c>
      <c r="E637" s="180">
        <f>(E623/E612)*SUM(C637:D637)</f>
        <v>21820.6616821225</v>
      </c>
      <c r="F637" s="180">
        <f>(F624/F612)*BL64</f>
        <v>9.8851040203043326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53494</v>
      </c>
      <c r="D642" s="180">
        <f>(D615/D612)*BV76</f>
        <v>2275.474711793207</v>
      </c>
      <c r="E642" s="180">
        <f>(E623/E612)*SUM(C642:D642)</f>
        <v>9582.8556569472075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3470828.520546189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550246</v>
      </c>
      <c r="D645" s="180">
        <f>(D615/D612)*BY76</f>
        <v>19965.633696923407</v>
      </c>
      <c r="E645" s="180">
        <f>(E623/E612)*SUM(C645:D645)</f>
        <v>97979.330231600339</v>
      </c>
      <c r="F645" s="180">
        <f>(F624/F612)*BY64</f>
        <v>30.707892581593551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668221.67182110529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6290842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7375977</v>
      </c>
      <c r="D673" s="180">
        <f>(D615/D612)*H76</f>
        <v>59377.739384681474</v>
      </c>
      <c r="E673" s="180">
        <f>(E623/E612)*SUM(C673:D673)</f>
        <v>1277615.2473004116</v>
      </c>
      <c r="F673" s="180">
        <f>(F624/F612)*H64</f>
        <v>25257.218766175461</v>
      </c>
      <c r="G673" s="180">
        <f>(G625/G612)*H77</f>
        <v>0</v>
      </c>
      <c r="H673" s="180">
        <f>(H628/H612)*H60</f>
        <v>0</v>
      </c>
      <c r="I673" s="180">
        <f>(I629/I612)*H78</f>
        <v>697657.30631947331</v>
      </c>
      <c r="J673" s="180">
        <f>(J630/J612)*H79</f>
        <v>0</v>
      </c>
      <c r="K673" s="180">
        <f>(K644/K612)*H75</f>
        <v>3470828.5205461895</v>
      </c>
      <c r="L673" s="180">
        <f>(L647/L612)*H80</f>
        <v>668221.67182110529</v>
      </c>
      <c r="M673" s="180">
        <f t="shared" si="20"/>
        <v>6198958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515015</v>
      </c>
      <c r="D693" s="180">
        <f>(D615/D612)*AB76</f>
        <v>2165.0147743275174</v>
      </c>
      <c r="E693" s="180">
        <f>(E623/E612)*SUM(C693:D693)</f>
        <v>88866.919687736969</v>
      </c>
      <c r="F693" s="180">
        <f>(F624/F612)*AB64</f>
        <v>852.36139989892683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91884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14181834</v>
      </c>
      <c r="D715" s="180">
        <f>SUM(D616:D647)+SUM(D668:D713)</f>
        <v>231397</v>
      </c>
      <c r="E715" s="180">
        <f>SUM(E624:E647)+SUM(E668:E713)</f>
        <v>2079535.1505597061</v>
      </c>
      <c r="F715" s="180">
        <f>SUM(F625:F648)+SUM(F668:F713)</f>
        <v>29316.335368883392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697657.30631947331</v>
      </c>
      <c r="J715" s="180">
        <f>SUM(J631:J647)+SUM(J668:J713)</f>
        <v>0</v>
      </c>
      <c r="K715" s="180">
        <f>SUM(K668:K713)</f>
        <v>3470828.5205461895</v>
      </c>
      <c r="L715" s="180">
        <f>SUM(L668:L713)</f>
        <v>668221.67182110529</v>
      </c>
      <c r="M715" s="180">
        <f>SUM(M668:M713)</f>
        <v>6290842</v>
      </c>
      <c r="N715" s="198" t="s">
        <v>742</v>
      </c>
    </row>
    <row r="716" spans="1:15" ht="12.6" customHeight="1" x14ac:dyDescent="0.25">
      <c r="C716" s="180">
        <f>CE71</f>
        <v>14181834</v>
      </c>
      <c r="D716" s="180">
        <f>D615</f>
        <v>231397</v>
      </c>
      <c r="E716" s="180">
        <f>E623</f>
        <v>2079535.1505597059</v>
      </c>
      <c r="F716" s="180">
        <f>F624</f>
        <v>29316.335368883392</v>
      </c>
      <c r="G716" s="180">
        <f>G625</f>
        <v>0</v>
      </c>
      <c r="H716" s="180">
        <f>H628</f>
        <v>0</v>
      </c>
      <c r="I716" s="180">
        <f>I629</f>
        <v>697657.30631947331</v>
      </c>
      <c r="J716" s="180">
        <f>J630</f>
        <v>0</v>
      </c>
      <c r="K716" s="180">
        <f>K644</f>
        <v>3470828.520546189</v>
      </c>
      <c r="L716" s="180">
        <f>L647</f>
        <v>668221.67182110529</v>
      </c>
      <c r="M716" s="180">
        <f>C648</f>
        <v>6290842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78" transitionEvaluation="1" transitionEntry="1" codeName="Sheet10">
    <pageSetUpPr autoPageBreaks="0" fitToPage="1"/>
  </sheetPr>
  <dimension ref="A1:CF817"/>
  <sheetViews>
    <sheetView showGridLines="0" topLeftCell="A178" zoomScale="75" workbookViewId="0">
      <selection activeCell="J35" sqref="J3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>
        <v>925930</v>
      </c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>
        <v>38689</v>
      </c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>
        <v>111687</v>
      </c>
      <c r="BC47" s="184"/>
      <c r="BD47" s="184">
        <v>3420</v>
      </c>
      <c r="BE47" s="184">
        <v>16516</v>
      </c>
      <c r="BF47" s="184"/>
      <c r="BG47" s="184"/>
      <c r="BH47" s="184">
        <v>142199</v>
      </c>
      <c r="BI47" s="184"/>
      <c r="BJ47" s="184">
        <v>16033</v>
      </c>
      <c r="BK47" s="184">
        <v>16248</v>
      </c>
      <c r="BL47" s="184">
        <v>29567</v>
      </c>
      <c r="BM47" s="184"/>
      <c r="BN47" s="184">
        <v>142996</v>
      </c>
      <c r="BO47" s="184"/>
      <c r="BP47" s="184"/>
      <c r="BQ47" s="184"/>
      <c r="BR47" s="184"/>
      <c r="BS47" s="184"/>
      <c r="BT47" s="184"/>
      <c r="BU47" s="184"/>
      <c r="BV47" s="184">
        <v>12498</v>
      </c>
      <c r="BW47" s="184"/>
      <c r="BX47" s="184"/>
      <c r="BY47" s="184">
        <v>80894</v>
      </c>
      <c r="BZ47" s="184"/>
      <c r="CA47" s="184"/>
      <c r="CB47" s="184"/>
      <c r="CC47" s="184"/>
      <c r="CD47" s="195"/>
      <c r="CE47" s="195">
        <f>SUM(C47:CC47)</f>
        <v>1536677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>
        <v>1548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>
        <v>13210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>
        <v>804</v>
      </c>
      <c r="BC51" s="184"/>
      <c r="BD51" s="184">
        <v>1</v>
      </c>
      <c r="BE51" s="184">
        <v>1952</v>
      </c>
      <c r="BF51" s="184">
        <v>112</v>
      </c>
      <c r="BG51" s="184"/>
      <c r="BH51" s="184">
        <v>260140</v>
      </c>
      <c r="BI51" s="184"/>
      <c r="BJ51" s="184">
        <v>913</v>
      </c>
      <c r="BK51" s="184">
        <v>983</v>
      </c>
      <c r="BL51" s="184"/>
      <c r="BM51" s="184"/>
      <c r="BN51" s="184">
        <v>332572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88</v>
      </c>
      <c r="BZ51" s="184"/>
      <c r="CA51" s="184"/>
      <c r="CB51" s="184"/>
      <c r="CC51" s="184"/>
      <c r="CD51" s="195"/>
      <c r="CE51" s="195">
        <f>SUM(C51:CD51)</f>
        <v>612323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14327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43400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68.66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4.1500000000000004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>
        <v>8.23</v>
      </c>
      <c r="BC60" s="221"/>
      <c r="BD60" s="221">
        <v>0.3</v>
      </c>
      <c r="BE60" s="221">
        <v>1.31</v>
      </c>
      <c r="BF60" s="221"/>
      <c r="BG60" s="221"/>
      <c r="BH60" s="221">
        <v>9.1300000000000008</v>
      </c>
      <c r="BI60" s="221"/>
      <c r="BJ60" s="221">
        <v>1.1000000000000001</v>
      </c>
      <c r="BK60" s="221">
        <v>1.2</v>
      </c>
      <c r="BL60" s="221">
        <v>2.25</v>
      </c>
      <c r="BM60" s="221"/>
      <c r="BN60" s="221">
        <v>6.18</v>
      </c>
      <c r="BO60" s="221"/>
      <c r="BP60" s="221"/>
      <c r="BQ60" s="221"/>
      <c r="BR60" s="221"/>
      <c r="BS60" s="221"/>
      <c r="BT60" s="221"/>
      <c r="BU60" s="221"/>
      <c r="BV60" s="221">
        <v>0.64</v>
      </c>
      <c r="BW60" s="221"/>
      <c r="BX60" s="221"/>
      <c r="BY60" s="221">
        <v>5.63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108.77999999999999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4853477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290184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>
        <v>482208</v>
      </c>
      <c r="BC61" s="185"/>
      <c r="BD61" s="185">
        <v>13375</v>
      </c>
      <c r="BE61" s="185">
        <v>77832</v>
      </c>
      <c r="BF61" s="185"/>
      <c r="BG61" s="185"/>
      <c r="BH61" s="185">
        <v>754822</v>
      </c>
      <c r="BI61" s="185"/>
      <c r="BJ61" s="185">
        <v>74272</v>
      </c>
      <c r="BK61" s="185">
        <v>76064</v>
      </c>
      <c r="BL61" s="185">
        <v>152269</v>
      </c>
      <c r="BM61" s="185"/>
      <c r="BN61" s="185">
        <v>731511</v>
      </c>
      <c r="BO61" s="185"/>
      <c r="BP61" s="185"/>
      <c r="BQ61" s="185"/>
      <c r="BR61" s="185"/>
      <c r="BS61" s="185"/>
      <c r="BT61" s="185"/>
      <c r="BU61" s="185"/>
      <c r="BV61" s="185">
        <v>38674</v>
      </c>
      <c r="BW61" s="185"/>
      <c r="BX61" s="185"/>
      <c r="BY61" s="185">
        <v>405429</v>
      </c>
      <c r="BZ61" s="185"/>
      <c r="CA61" s="185"/>
      <c r="CB61" s="185"/>
      <c r="CC61" s="185"/>
      <c r="CD61" s="249" t="s">
        <v>221</v>
      </c>
      <c r="CE61" s="195">
        <f t="shared" si="0"/>
        <v>7950117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925930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38689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111687</v>
      </c>
      <c r="BC62" s="195">
        <f t="shared" si="1"/>
        <v>0</v>
      </c>
      <c r="BD62" s="195">
        <f t="shared" si="1"/>
        <v>3420</v>
      </c>
      <c r="BE62" s="195">
        <f t="shared" si="1"/>
        <v>16516</v>
      </c>
      <c r="BF62" s="195">
        <f t="shared" si="1"/>
        <v>0</v>
      </c>
      <c r="BG62" s="195">
        <f t="shared" si="1"/>
        <v>0</v>
      </c>
      <c r="BH62" s="195">
        <f t="shared" si="1"/>
        <v>142199</v>
      </c>
      <c r="BI62" s="195">
        <f t="shared" si="1"/>
        <v>0</v>
      </c>
      <c r="BJ62" s="195">
        <f t="shared" si="1"/>
        <v>16033</v>
      </c>
      <c r="BK62" s="195">
        <f t="shared" si="1"/>
        <v>16248</v>
      </c>
      <c r="BL62" s="195">
        <f t="shared" si="1"/>
        <v>29567</v>
      </c>
      <c r="BM62" s="195">
        <f t="shared" si="1"/>
        <v>0</v>
      </c>
      <c r="BN62" s="195">
        <f t="shared" si="1"/>
        <v>142996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12498</v>
      </c>
      <c r="BW62" s="195">
        <f t="shared" si="2"/>
        <v>0</v>
      </c>
      <c r="BX62" s="195">
        <f t="shared" si="2"/>
        <v>0</v>
      </c>
      <c r="BY62" s="195">
        <f t="shared" si="2"/>
        <v>80894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1536677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>
        <v>193381</v>
      </c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>
        <v>3423</v>
      </c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>
        <f>168+21</f>
        <v>189</v>
      </c>
      <c r="BC63" s="185"/>
      <c r="BD63" s="185">
        <v>1593</v>
      </c>
      <c r="BE63" s="185">
        <v>44633</v>
      </c>
      <c r="BF63" s="185">
        <v>45</v>
      </c>
      <c r="BG63" s="185"/>
      <c r="BH63" s="185">
        <v>85163</v>
      </c>
      <c r="BI63" s="185"/>
      <c r="BJ63" s="185">
        <v>15899</v>
      </c>
      <c r="BK63" s="185">
        <v>58</v>
      </c>
      <c r="BL63" s="185">
        <v>30483</v>
      </c>
      <c r="BM63" s="185"/>
      <c r="BN63" s="185">
        <v>118352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>
        <v>7</v>
      </c>
      <c r="BZ63" s="185"/>
      <c r="CA63" s="185"/>
      <c r="CB63" s="185"/>
      <c r="CC63" s="185"/>
      <c r="CD63" s="249" t="s">
        <v>221</v>
      </c>
      <c r="CE63" s="195">
        <f t="shared" si="0"/>
        <v>493226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512733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16475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>
        <f>414+3356</f>
        <v>3770</v>
      </c>
      <c r="BC64" s="185"/>
      <c r="BD64" s="185">
        <v>1125</v>
      </c>
      <c r="BE64" s="185">
        <v>4663</v>
      </c>
      <c r="BF64" s="185">
        <v>43302</v>
      </c>
      <c r="BG64" s="185"/>
      <c r="BH64" s="185">
        <v>955</v>
      </c>
      <c r="BI64" s="185"/>
      <c r="BJ64" s="185">
        <v>390</v>
      </c>
      <c r="BK64" s="185">
        <v>199</v>
      </c>
      <c r="BL64" s="185">
        <v>1145</v>
      </c>
      <c r="BM64" s="185"/>
      <c r="BN64" s="185">
        <v>7373</v>
      </c>
      <c r="BO64" s="185"/>
      <c r="BP64" s="185"/>
      <c r="BQ64" s="185"/>
      <c r="BR64" s="185"/>
      <c r="BS64" s="185"/>
      <c r="BT64" s="185"/>
      <c r="BU64" s="185"/>
      <c r="BV64" s="185">
        <v>82</v>
      </c>
      <c r="BW64" s="185"/>
      <c r="BX64" s="185"/>
      <c r="BY64" s="185">
        <v>3051</v>
      </c>
      <c r="BZ64" s="185"/>
      <c r="CA64" s="185"/>
      <c r="CB64" s="185"/>
      <c r="CC64" s="185"/>
      <c r="CD64" s="249" t="s">
        <v>221</v>
      </c>
      <c r="CE64" s="195">
        <f t="shared" si="0"/>
        <v>595263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>
        <v>4523</v>
      </c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1855</v>
      </c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f>3125+2398</f>
        <v>5523</v>
      </c>
      <c r="BC65" s="185"/>
      <c r="BD65" s="185">
        <v>335</v>
      </c>
      <c r="BE65" s="185">
        <v>16644</v>
      </c>
      <c r="BF65" s="185"/>
      <c r="BG65" s="185"/>
      <c r="BH65" s="185">
        <v>54752</v>
      </c>
      <c r="BI65" s="185"/>
      <c r="BJ65" s="185">
        <v>0</v>
      </c>
      <c r="BK65" s="185">
        <v>582</v>
      </c>
      <c r="BL65" s="185">
        <v>1083</v>
      </c>
      <c r="BM65" s="185"/>
      <c r="BN65" s="185">
        <v>63592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3217</v>
      </c>
      <c r="BZ65" s="185"/>
      <c r="CA65" s="185"/>
      <c r="CB65" s="185"/>
      <c r="CC65" s="185"/>
      <c r="CD65" s="249" t="s">
        <v>221</v>
      </c>
      <c r="CE65" s="195">
        <f t="shared" si="0"/>
        <v>152106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54416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>
        <v>36</v>
      </c>
      <c r="BC66" s="185"/>
      <c r="BD66" s="185"/>
      <c r="BE66" s="185">
        <v>299</v>
      </c>
      <c r="BF66" s="185">
        <v>97405</v>
      </c>
      <c r="BG66" s="185"/>
      <c r="BH66" s="185">
        <v>3103</v>
      </c>
      <c r="BI66" s="185"/>
      <c r="BJ66" s="185">
        <v>139</v>
      </c>
      <c r="BK66" s="185">
        <v>41</v>
      </c>
      <c r="BL66" s="185"/>
      <c r="BM66" s="185"/>
      <c r="BN66" s="185">
        <v>3672</v>
      </c>
      <c r="BO66" s="185"/>
      <c r="BP66" s="185"/>
      <c r="BQ66" s="185"/>
      <c r="BR66" s="185"/>
      <c r="BS66" s="185"/>
      <c r="BT66" s="185"/>
      <c r="BU66" s="185"/>
      <c r="BV66" s="185">
        <v>11903</v>
      </c>
      <c r="BW66" s="185"/>
      <c r="BX66" s="185"/>
      <c r="BY66" s="185"/>
      <c r="BZ66" s="185"/>
      <c r="CA66" s="185"/>
      <c r="CB66" s="185"/>
      <c r="CC66" s="185"/>
      <c r="CD66" s="249" t="s">
        <v>221</v>
      </c>
      <c r="CE66" s="195">
        <f t="shared" si="0"/>
        <v>171014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1548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13210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804</v>
      </c>
      <c r="BC67" s="195">
        <f t="shared" si="3"/>
        <v>0</v>
      </c>
      <c r="BD67" s="195">
        <f t="shared" si="3"/>
        <v>1</v>
      </c>
      <c r="BE67" s="195">
        <f t="shared" si="3"/>
        <v>1952</v>
      </c>
      <c r="BF67" s="195">
        <f t="shared" si="3"/>
        <v>112</v>
      </c>
      <c r="BG67" s="195">
        <f t="shared" si="3"/>
        <v>0</v>
      </c>
      <c r="BH67" s="195">
        <f t="shared" si="3"/>
        <v>260140</v>
      </c>
      <c r="BI67" s="195">
        <f t="shared" si="3"/>
        <v>0</v>
      </c>
      <c r="BJ67" s="195">
        <f t="shared" si="3"/>
        <v>913</v>
      </c>
      <c r="BK67" s="195">
        <f t="shared" si="3"/>
        <v>983</v>
      </c>
      <c r="BL67" s="195">
        <f t="shared" si="3"/>
        <v>0</v>
      </c>
      <c r="BM67" s="195">
        <f t="shared" si="3"/>
        <v>0</v>
      </c>
      <c r="BN67" s="195">
        <f t="shared" si="3"/>
        <v>332572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88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612323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>
        <v>102</v>
      </c>
      <c r="BF68" s="185"/>
      <c r="BG68" s="185"/>
      <c r="BH68" s="185"/>
      <c r="BI68" s="185"/>
      <c r="BJ68" s="185"/>
      <c r="BK68" s="185"/>
      <c r="BL68" s="185"/>
      <c r="BM68" s="185"/>
      <c r="BN68" s="185">
        <v>185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287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92713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116691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>
        <f>568+6037</f>
        <v>6605</v>
      </c>
      <c r="BC69" s="185"/>
      <c r="BD69" s="185">
        <v>715</v>
      </c>
      <c r="BE69" s="185">
        <v>36356</v>
      </c>
      <c r="BF69" s="185">
        <v>206821</v>
      </c>
      <c r="BG69" s="185"/>
      <c r="BH69" s="224">
        <v>525313</v>
      </c>
      <c r="BI69" s="185"/>
      <c r="BJ69" s="185">
        <v>8267</v>
      </c>
      <c r="BK69" s="185">
        <v>7012</v>
      </c>
      <c r="BL69" s="185">
        <v>8938</v>
      </c>
      <c r="BM69" s="185"/>
      <c r="BN69" s="185">
        <v>346722</v>
      </c>
      <c r="BO69" s="185"/>
      <c r="BP69" s="185"/>
      <c r="BQ69" s="185"/>
      <c r="BR69" s="185"/>
      <c r="BS69" s="185"/>
      <c r="BT69" s="185"/>
      <c r="BU69" s="185"/>
      <c r="BV69" s="185">
        <v>175</v>
      </c>
      <c r="BW69" s="185"/>
      <c r="BX69" s="185"/>
      <c r="BY69" s="185">
        <v>2927</v>
      </c>
      <c r="BZ69" s="185"/>
      <c r="CA69" s="185"/>
      <c r="CB69" s="185"/>
      <c r="CC69" s="185"/>
      <c r="CD69" s="188"/>
      <c r="CE69" s="195">
        <f t="shared" si="0"/>
        <v>1359255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>
        <v>-2355</v>
      </c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>
        <v>984</v>
      </c>
      <c r="BF70" s="185"/>
      <c r="BG70" s="185"/>
      <c r="BH70" s="185">
        <v>5</v>
      </c>
      <c r="BI70" s="185"/>
      <c r="BJ70" s="185">
        <v>2</v>
      </c>
      <c r="BK70" s="185"/>
      <c r="BL70" s="185"/>
      <c r="BM70" s="185"/>
      <c r="BN70" s="185">
        <v>38070</v>
      </c>
      <c r="BO70" s="185"/>
      <c r="BP70" s="185"/>
      <c r="BQ70" s="185"/>
      <c r="BR70" s="185"/>
      <c r="BS70" s="185"/>
      <c r="BT70" s="185"/>
      <c r="BU70" s="185"/>
      <c r="BV70" s="185">
        <v>1285</v>
      </c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37991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6641076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480527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610822</v>
      </c>
      <c r="BC71" s="195">
        <f t="shared" si="6"/>
        <v>0</v>
      </c>
      <c r="BD71" s="195">
        <f t="shared" si="6"/>
        <v>20564</v>
      </c>
      <c r="BE71" s="195">
        <f t="shared" si="6"/>
        <v>198013</v>
      </c>
      <c r="BF71" s="195">
        <f t="shared" si="6"/>
        <v>347685</v>
      </c>
      <c r="BG71" s="195">
        <f t="shared" si="6"/>
        <v>0</v>
      </c>
      <c r="BH71" s="195">
        <f t="shared" si="6"/>
        <v>1826442</v>
      </c>
      <c r="BI71" s="195">
        <f t="shared" si="6"/>
        <v>0</v>
      </c>
      <c r="BJ71" s="195">
        <f t="shared" si="6"/>
        <v>115911</v>
      </c>
      <c r="BK71" s="195">
        <f t="shared" si="6"/>
        <v>101187</v>
      </c>
      <c r="BL71" s="195">
        <f t="shared" si="6"/>
        <v>223485</v>
      </c>
      <c r="BM71" s="195">
        <f t="shared" si="6"/>
        <v>0</v>
      </c>
      <c r="BN71" s="195">
        <f t="shared" si="6"/>
        <v>1708905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62047</v>
      </c>
      <c r="BW71" s="195">
        <f t="shared" si="7"/>
        <v>0</v>
      </c>
      <c r="BX71" s="195">
        <f t="shared" si="7"/>
        <v>0</v>
      </c>
      <c r="BY71" s="195">
        <f t="shared" si="7"/>
        <v>495613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0</v>
      </c>
      <c r="CE71" s="195">
        <f>SUM(CE61:CE69)-CE70</f>
        <v>12832277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19767522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19767522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19767522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19767522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10751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392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>
        <v>1021</v>
      </c>
      <c r="BC76" s="185"/>
      <c r="BD76" s="185">
        <v>351</v>
      </c>
      <c r="BE76" s="185">
        <v>1503</v>
      </c>
      <c r="BF76" s="185">
        <v>967</v>
      </c>
      <c r="BG76" s="185"/>
      <c r="BH76" s="185">
        <v>900</v>
      </c>
      <c r="BI76" s="185"/>
      <c r="BJ76" s="185"/>
      <c r="BK76" s="185"/>
      <c r="BL76" s="185"/>
      <c r="BM76" s="185"/>
      <c r="BN76" s="185">
        <v>23488</v>
      </c>
      <c r="BO76" s="185"/>
      <c r="BP76" s="185"/>
      <c r="BQ76" s="185"/>
      <c r="BR76" s="185"/>
      <c r="BS76" s="185"/>
      <c r="BT76" s="185"/>
      <c r="BU76" s="185"/>
      <c r="BV76" s="185">
        <v>412</v>
      </c>
      <c r="BW76" s="185"/>
      <c r="BX76" s="185"/>
      <c r="BY76" s="185">
        <v>3615</v>
      </c>
      <c r="BZ76" s="185"/>
      <c r="CA76" s="185"/>
      <c r="CB76" s="185"/>
      <c r="CC76" s="185"/>
      <c r="CD76" s="249" t="s">
        <v>221</v>
      </c>
      <c r="CE76" s="195">
        <f t="shared" si="8"/>
        <v>43400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41456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41456</v>
      </c>
      <c r="CF77" s="195">
        <f>AY59-CE77</f>
        <v>-41456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5685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5685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68335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68335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25.95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25.95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86" t="s">
        <v>1272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 t="s">
        <v>148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703</v>
      </c>
      <c r="D111" s="174">
        <v>14338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40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40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278</v>
      </c>
      <c r="C138" s="189">
        <v>210</v>
      </c>
      <c r="D138" s="174">
        <v>215</v>
      </c>
      <c r="E138" s="175">
        <f>SUM(B138:D138)</f>
        <v>703</v>
      </c>
    </row>
    <row r="139" spans="1:6" ht="12.6" customHeight="1" x14ac:dyDescent="0.25">
      <c r="A139" s="173" t="s">
        <v>215</v>
      </c>
      <c r="B139" s="174">
        <v>4886</v>
      </c>
      <c r="C139" s="189">
        <v>5393</v>
      </c>
      <c r="D139" s="174">
        <v>4059</v>
      </c>
      <c r="E139" s="175">
        <f>SUM(B139:D139)</f>
        <v>14338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4641785</v>
      </c>
      <c r="C141" s="189">
        <v>12011800</v>
      </c>
      <c r="D141" s="174">
        <v>3113937</v>
      </c>
      <c r="E141" s="175">
        <f>SUM(B141:D141)</f>
        <v>19767522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572963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21846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98099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613014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138122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54113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38520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1536677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287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287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53949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25337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79286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/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83497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83497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116811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116811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7052118</v>
      </c>
      <c r="C195" s="189">
        <v>6752732</v>
      </c>
      <c r="D195" s="174"/>
      <c r="E195" s="175">
        <f t="shared" ref="E195:E203" si="10">SUM(B195:C195)-D195</f>
        <v>13804850</v>
      </c>
    </row>
    <row r="196" spans="1:8" ht="12.6" customHeight="1" x14ac:dyDescent="0.25">
      <c r="A196" s="173" t="s">
        <v>333</v>
      </c>
      <c r="B196" s="174">
        <v>430739</v>
      </c>
      <c r="C196" s="189">
        <v>115469</v>
      </c>
      <c r="D196" s="174"/>
      <c r="E196" s="175">
        <f t="shared" si="10"/>
        <v>546208</v>
      </c>
    </row>
    <row r="197" spans="1:8" ht="12.6" customHeight="1" x14ac:dyDescent="0.25">
      <c r="A197" s="173" t="s">
        <v>334</v>
      </c>
      <c r="B197" s="174">
        <v>46622867.869999997</v>
      </c>
      <c r="C197" s="189"/>
      <c r="D197" s="174">
        <v>15927258</v>
      </c>
      <c r="E197" s="175">
        <f t="shared" si="10"/>
        <v>30695609.869999997</v>
      </c>
    </row>
    <row r="198" spans="1:8" ht="12.6" customHeight="1" x14ac:dyDescent="0.25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8753068.1900000013</v>
      </c>
      <c r="C199" s="189"/>
      <c r="D199" s="174">
        <v>355791</v>
      </c>
      <c r="E199" s="175">
        <f t="shared" si="10"/>
        <v>8397277.1900000013</v>
      </c>
    </row>
    <row r="200" spans="1:8" ht="12.6" customHeight="1" x14ac:dyDescent="0.25">
      <c r="A200" s="173" t="s">
        <v>337</v>
      </c>
      <c r="B200" s="174">
        <v>0</v>
      </c>
      <c r="C200" s="189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23106232.629999999</v>
      </c>
      <c r="C202" s="189"/>
      <c r="D202" s="174">
        <v>9236510</v>
      </c>
      <c r="E202" s="175">
        <f t="shared" si="10"/>
        <v>13869722.629999999</v>
      </c>
    </row>
    <row r="203" spans="1:8" ht="12.6" customHeight="1" x14ac:dyDescent="0.25">
      <c r="A203" s="173" t="s">
        <v>340</v>
      </c>
      <c r="B203" s="174">
        <v>2442021.0599999996</v>
      </c>
      <c r="C203" s="189"/>
      <c r="D203" s="174">
        <v>2163847</v>
      </c>
      <c r="E203" s="175">
        <f t="shared" si="10"/>
        <v>278174.05999999959</v>
      </c>
    </row>
    <row r="204" spans="1:8" ht="12.6" customHeight="1" x14ac:dyDescent="0.25">
      <c r="A204" s="173" t="s">
        <v>203</v>
      </c>
      <c r="B204" s="175">
        <f>SUM(B195:B203)</f>
        <v>88407046.75</v>
      </c>
      <c r="C204" s="191">
        <f>SUM(C195:C203)</f>
        <v>6868201</v>
      </c>
      <c r="D204" s="175">
        <f>SUM(D195:D203)</f>
        <v>27683406</v>
      </c>
      <c r="E204" s="175">
        <f>SUM(E195:E203)</f>
        <v>67591841.75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501111</v>
      </c>
      <c r="C209" s="189">
        <v>168802</v>
      </c>
      <c r="D209" s="174"/>
      <c r="E209" s="175">
        <f t="shared" ref="E209:E216" si="11">SUM(B209:C209)-D209</f>
        <v>669913</v>
      </c>
      <c r="H209" s="259"/>
    </row>
    <row r="210" spans="1:8" ht="12.6" customHeight="1" x14ac:dyDescent="0.25">
      <c r="A210" s="173" t="s">
        <v>334</v>
      </c>
      <c r="B210" s="174">
        <v>3423805</v>
      </c>
      <c r="C210" s="189">
        <v>159068</v>
      </c>
      <c r="D210" s="174"/>
      <c r="E210" s="175">
        <f t="shared" si="11"/>
        <v>3582873</v>
      </c>
      <c r="H210" s="259"/>
    </row>
    <row r="211" spans="1:8" ht="12.6" customHeight="1" x14ac:dyDescent="0.25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3264053</v>
      </c>
      <c r="C213" s="189">
        <v>266929</v>
      </c>
      <c r="D213" s="174"/>
      <c r="E213" s="175">
        <f t="shared" si="11"/>
        <v>3530982</v>
      </c>
      <c r="H213" s="259"/>
    </row>
    <row r="214" spans="1:8" ht="12.6" customHeight="1" x14ac:dyDescent="0.2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1046641</v>
      </c>
      <c r="C215" s="189">
        <v>17524</v>
      </c>
      <c r="D215" s="174"/>
      <c r="E215" s="175">
        <f t="shared" si="11"/>
        <v>1064165</v>
      </c>
      <c r="H215" s="259"/>
    </row>
    <row r="216" spans="1:8" ht="12.6" customHeight="1" x14ac:dyDescent="0.2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8235610</v>
      </c>
      <c r="C217" s="191">
        <f>SUM(C208:C216)</f>
        <v>612323</v>
      </c>
      <c r="D217" s="175">
        <f>SUM(D208:D216)</f>
        <v>0</v>
      </c>
      <c r="E217" s="175">
        <f>SUM(E208:E216)</f>
        <v>8847933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1255</v>
      </c>
      <c r="C220" s="289"/>
      <c r="D220" s="208"/>
      <c r="E220" s="208"/>
    </row>
    <row r="221" spans="1:8" ht="12.6" customHeight="1" x14ac:dyDescent="0.25">
      <c r="A221" s="272" t="s">
        <v>1255</v>
      </c>
      <c r="B221" s="208"/>
      <c r="C221" s="189"/>
      <c r="D221" s="172">
        <f>C221</f>
        <v>0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1377110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4176176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1037094-363839</f>
        <v>673255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6226541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410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363839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363839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6590380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1782591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35035588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9381262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111203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700277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28248397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13804850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546208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30695610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8397277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13869723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278174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67591842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14938748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52653094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7526652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7526652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88428143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4054366.11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3464011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193991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1205630.55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8917998.6600000001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1893495.37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1893495.37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30749868.93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1084190.8500000001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22756765.399999999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54590825.18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1205630.55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53385194.630000003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24231454.210000001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88428142.870000005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88428143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19767522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19767522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/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6226541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/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363839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6590380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13177142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287"/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0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13177142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7950117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1536677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493226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595263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152106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171014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612323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287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79286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83497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116811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1079661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12870268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306874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306874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306874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C83</f>
        <v>919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703</v>
      </c>
      <c r="C414" s="194">
        <f>E138</f>
        <v>703</v>
      </c>
      <c r="D414" s="179"/>
    </row>
    <row r="415" spans="1:5" ht="12.6" customHeight="1" x14ac:dyDescent="0.25">
      <c r="A415" s="179" t="s">
        <v>464</v>
      </c>
      <c r="B415" s="179">
        <f>D111</f>
        <v>14338</v>
      </c>
      <c r="C415" s="179">
        <f>E139</f>
        <v>14338</v>
      </c>
      <c r="D415" s="194">
        <f>SUM(C59:H59)+N59</f>
        <v>14327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7950117</v>
      </c>
      <c r="C427" s="179">
        <f t="shared" ref="C427:C434" si="13">CE61</f>
        <v>7950117</v>
      </c>
      <c r="D427" s="179"/>
    </row>
    <row r="428" spans="1:7" ht="12.6" customHeight="1" x14ac:dyDescent="0.25">
      <c r="A428" s="179" t="s">
        <v>3</v>
      </c>
      <c r="B428" s="179">
        <f t="shared" si="12"/>
        <v>1536677</v>
      </c>
      <c r="C428" s="179">
        <f t="shared" si="13"/>
        <v>1536677</v>
      </c>
      <c r="D428" s="179">
        <f>D173</f>
        <v>1536677</v>
      </c>
    </row>
    <row r="429" spans="1:7" ht="12.6" customHeight="1" x14ac:dyDescent="0.25">
      <c r="A429" s="179" t="s">
        <v>236</v>
      </c>
      <c r="B429" s="179">
        <f t="shared" si="12"/>
        <v>493226</v>
      </c>
      <c r="C429" s="179">
        <f t="shared" si="13"/>
        <v>493226</v>
      </c>
      <c r="D429" s="179"/>
    </row>
    <row r="430" spans="1:7" ht="12.6" customHeight="1" x14ac:dyDescent="0.25">
      <c r="A430" s="179" t="s">
        <v>237</v>
      </c>
      <c r="B430" s="179">
        <f t="shared" si="12"/>
        <v>595263</v>
      </c>
      <c r="C430" s="179">
        <f t="shared" si="13"/>
        <v>595263</v>
      </c>
      <c r="D430" s="179"/>
    </row>
    <row r="431" spans="1:7" ht="12.6" customHeight="1" x14ac:dyDescent="0.25">
      <c r="A431" s="179" t="s">
        <v>444</v>
      </c>
      <c r="B431" s="179">
        <f t="shared" si="12"/>
        <v>152106</v>
      </c>
      <c r="C431" s="179">
        <f t="shared" si="13"/>
        <v>152106</v>
      </c>
      <c r="D431" s="179"/>
    </row>
    <row r="432" spans="1:7" ht="12.6" customHeight="1" x14ac:dyDescent="0.25">
      <c r="A432" s="179" t="s">
        <v>445</v>
      </c>
      <c r="B432" s="179">
        <f t="shared" si="12"/>
        <v>171014</v>
      </c>
      <c r="C432" s="179">
        <f t="shared" si="13"/>
        <v>171014</v>
      </c>
      <c r="D432" s="179"/>
    </row>
    <row r="433" spans="1:7" ht="12.6" customHeight="1" x14ac:dyDescent="0.25">
      <c r="A433" s="179" t="s">
        <v>6</v>
      </c>
      <c r="B433" s="179">
        <f t="shared" si="12"/>
        <v>612323</v>
      </c>
      <c r="C433" s="179">
        <f t="shared" si="13"/>
        <v>612323</v>
      </c>
      <c r="D433" s="179">
        <f>C217</f>
        <v>612323</v>
      </c>
    </row>
    <row r="434" spans="1:7" ht="12.6" customHeight="1" x14ac:dyDescent="0.25">
      <c r="A434" s="179" t="s">
        <v>474</v>
      </c>
      <c r="B434" s="179">
        <f t="shared" si="12"/>
        <v>287</v>
      </c>
      <c r="C434" s="179">
        <f t="shared" si="13"/>
        <v>287</v>
      </c>
      <c r="D434" s="179">
        <f>D177</f>
        <v>287</v>
      </c>
    </row>
    <row r="435" spans="1:7" ht="12.6" customHeight="1" x14ac:dyDescent="0.25">
      <c r="A435" s="179" t="s">
        <v>447</v>
      </c>
      <c r="B435" s="179">
        <f t="shared" si="12"/>
        <v>79286</v>
      </c>
      <c r="C435" s="179"/>
      <c r="D435" s="179">
        <f>D181</f>
        <v>79286</v>
      </c>
    </row>
    <row r="436" spans="1:7" ht="12.6" customHeight="1" x14ac:dyDescent="0.25">
      <c r="A436" s="179" t="s">
        <v>475</v>
      </c>
      <c r="B436" s="179">
        <f t="shared" si="12"/>
        <v>83497</v>
      </c>
      <c r="C436" s="179"/>
      <c r="D436" s="179">
        <f>D186</f>
        <v>83497</v>
      </c>
    </row>
    <row r="437" spans="1:7" ht="12.6" customHeight="1" x14ac:dyDescent="0.25">
      <c r="A437" s="194" t="s">
        <v>449</v>
      </c>
      <c r="B437" s="194">
        <f t="shared" si="12"/>
        <v>116811</v>
      </c>
      <c r="C437" s="194"/>
      <c r="D437" s="194">
        <f>D190</f>
        <v>116811</v>
      </c>
    </row>
    <row r="438" spans="1:7" ht="12.6" customHeight="1" x14ac:dyDescent="0.25">
      <c r="A438" s="194" t="s">
        <v>476</v>
      </c>
      <c r="B438" s="194">
        <f>C386+C387+C388</f>
        <v>279594</v>
      </c>
      <c r="C438" s="194">
        <f>CD69</f>
        <v>0</v>
      </c>
      <c r="D438" s="194">
        <f>D181+D186+D190</f>
        <v>279594</v>
      </c>
    </row>
    <row r="439" spans="1:7" ht="12.6" customHeight="1" x14ac:dyDescent="0.25">
      <c r="A439" s="179" t="s">
        <v>451</v>
      </c>
      <c r="B439" s="194">
        <f>C389</f>
        <v>1079661</v>
      </c>
      <c r="C439" s="194">
        <f>SUM(C69:CC69)</f>
        <v>1359255</v>
      </c>
      <c r="D439" s="179"/>
    </row>
    <row r="440" spans="1:7" ht="12.6" customHeight="1" x14ac:dyDescent="0.25">
      <c r="A440" s="179" t="s">
        <v>477</v>
      </c>
      <c r="B440" s="194">
        <f>B438+B439</f>
        <v>1359255</v>
      </c>
      <c r="C440" s="194">
        <f>CE69</f>
        <v>1359255</v>
      </c>
      <c r="D440" s="179"/>
    </row>
    <row r="441" spans="1:7" ht="12.6" customHeight="1" x14ac:dyDescent="0.25">
      <c r="A441" s="179" t="s">
        <v>478</v>
      </c>
      <c r="B441" s="179">
        <f>D390</f>
        <v>12870268</v>
      </c>
      <c r="C441" s="179">
        <f>SUM(C427:C437)+C440</f>
        <v>12870268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0</v>
      </c>
      <c r="C444" s="179">
        <f>C363</f>
        <v>0</v>
      </c>
      <c r="D444" s="179"/>
    </row>
    <row r="445" spans="1:7" ht="12.6" customHeight="1" x14ac:dyDescent="0.25">
      <c r="A445" s="179" t="s">
        <v>343</v>
      </c>
      <c r="B445" s="179">
        <f>D229</f>
        <v>6226541</v>
      </c>
      <c r="C445" s="179">
        <f>C364</f>
        <v>6226541</v>
      </c>
      <c r="D445" s="179"/>
    </row>
    <row r="446" spans="1:7" ht="12.6" customHeight="1" x14ac:dyDescent="0.25">
      <c r="A446" s="179" t="s">
        <v>351</v>
      </c>
      <c r="B446" s="179">
        <f>D236</f>
        <v>363839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363839</v>
      </c>
      <c r="D447" s="179"/>
    </row>
    <row r="448" spans="1:7" ht="12.6" customHeight="1" x14ac:dyDescent="0.25">
      <c r="A448" s="179" t="s">
        <v>358</v>
      </c>
      <c r="B448" s="179">
        <f>D242</f>
        <v>6590380</v>
      </c>
      <c r="C448" s="179">
        <f>D367</f>
        <v>6590380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410</v>
      </c>
    </row>
    <row r="454" spans="1:7" ht="12.6" customHeight="1" x14ac:dyDescent="0.25">
      <c r="A454" s="179" t="s">
        <v>168</v>
      </c>
      <c r="B454" s="179">
        <f>C233</f>
        <v>363839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0</v>
      </c>
      <c r="C458" s="194">
        <f>CE70</f>
        <v>37991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19767522</v>
      </c>
      <c r="C463" s="194">
        <f>CE73</f>
        <v>19767522</v>
      </c>
      <c r="D463" s="194">
        <f>E141+E147+E153</f>
        <v>19767522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19767522</v>
      </c>
      <c r="C465" s="194">
        <f>CE75</f>
        <v>19767522</v>
      </c>
      <c r="D465" s="194">
        <f>D463+D464</f>
        <v>19767522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13804850</v>
      </c>
      <c r="C468" s="179">
        <f>E195</f>
        <v>13804850</v>
      </c>
      <c r="D468" s="179"/>
    </row>
    <row r="469" spans="1:7" ht="12.6" customHeight="1" x14ac:dyDescent="0.25">
      <c r="A469" s="179" t="s">
        <v>333</v>
      </c>
      <c r="B469" s="179">
        <f t="shared" si="14"/>
        <v>546208</v>
      </c>
      <c r="C469" s="179">
        <f>E196</f>
        <v>546208</v>
      </c>
      <c r="D469" s="179"/>
    </row>
    <row r="470" spans="1:7" ht="12.6" customHeight="1" x14ac:dyDescent="0.25">
      <c r="A470" s="179" t="s">
        <v>334</v>
      </c>
      <c r="B470" s="179">
        <f t="shared" si="14"/>
        <v>30695610</v>
      </c>
      <c r="C470" s="179">
        <f>E197</f>
        <v>30695609.869999997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8397277.1900000013</v>
      </c>
      <c r="D472" s="179"/>
    </row>
    <row r="473" spans="1:7" ht="12.6" customHeight="1" x14ac:dyDescent="0.25">
      <c r="A473" s="179" t="s">
        <v>495</v>
      </c>
      <c r="B473" s="179">
        <f t="shared" si="14"/>
        <v>8397277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13869723</v>
      </c>
      <c r="C474" s="179">
        <f>E202</f>
        <v>13869722.629999999</v>
      </c>
      <c r="D474" s="179"/>
    </row>
    <row r="475" spans="1:7" ht="12.6" customHeight="1" x14ac:dyDescent="0.25">
      <c r="A475" s="179" t="s">
        <v>340</v>
      </c>
      <c r="B475" s="179">
        <f t="shared" si="14"/>
        <v>278174</v>
      </c>
      <c r="C475" s="179">
        <f>E203</f>
        <v>278174.05999999959</v>
      </c>
      <c r="D475" s="179"/>
    </row>
    <row r="476" spans="1:7" ht="12.6" customHeight="1" x14ac:dyDescent="0.25">
      <c r="A476" s="179" t="s">
        <v>203</v>
      </c>
      <c r="B476" s="179">
        <f>D275</f>
        <v>67591842</v>
      </c>
      <c r="C476" s="179">
        <f>E204</f>
        <v>67591841.75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14938748</v>
      </c>
      <c r="C478" s="179">
        <f>E217</f>
        <v>8847933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88428143</v>
      </c>
    </row>
    <row r="482" spans="1:12" ht="12.6" customHeight="1" x14ac:dyDescent="0.25">
      <c r="A482" s="180" t="s">
        <v>499</v>
      </c>
      <c r="C482" s="180">
        <f>D339</f>
        <v>88428142.870000005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B83</f>
        <v>:</v>
      </c>
      <c r="B493" s="261" t="s">
        <v>1267</v>
      </c>
      <c r="C493" s="261" t="str">
        <f>RIGHT(C82,4)</f>
        <v>2017</v>
      </c>
      <c r="D493" s="261" t="s">
        <v>1267</v>
      </c>
      <c r="E493" s="261" t="str">
        <f>RIGHT(C82,4)</f>
        <v>2017</v>
      </c>
      <c r="F493" s="261" t="s">
        <v>1267</v>
      </c>
      <c r="G493" s="261" t="str">
        <f>RIGHT(C82,4)</f>
        <v>2017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6236515</v>
      </c>
      <c r="C501" s="240">
        <f>H71</f>
        <v>6641076</v>
      </c>
      <c r="D501" s="240">
        <v>14385</v>
      </c>
      <c r="E501" s="180">
        <f>H59</f>
        <v>14327</v>
      </c>
      <c r="F501" s="263">
        <f t="shared" si="15"/>
        <v>433.54292665971496</v>
      </c>
      <c r="G501" s="263">
        <f t="shared" si="15"/>
        <v>463.53570182173519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0</v>
      </c>
      <c r="C514" s="240">
        <f>U71</f>
        <v>0</v>
      </c>
      <c r="D514" s="240">
        <v>5578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0</v>
      </c>
      <c r="C518" s="240">
        <f>Y71</f>
        <v>0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435618</v>
      </c>
      <c r="C521" s="240">
        <f>AB71</f>
        <v>480527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0</v>
      </c>
      <c r="C529" s="240">
        <f>AJ71</f>
        <v>0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0</v>
      </c>
      <c r="C544" s="240">
        <f>AY71</f>
        <v>0</v>
      </c>
      <c r="D544" s="240">
        <v>41490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557949</v>
      </c>
      <c r="C547" s="240">
        <f>BB71</f>
        <v>610822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18735</v>
      </c>
      <c r="C549" s="240">
        <f>BD71</f>
        <v>20564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201403</v>
      </c>
      <c r="C550" s="240">
        <f>BE71</f>
        <v>198013</v>
      </c>
      <c r="D550" s="240">
        <v>43400</v>
      </c>
      <c r="E550" s="180">
        <f>BE59</f>
        <v>43400</v>
      </c>
      <c r="F550" s="263">
        <f t="shared" si="19"/>
        <v>4.6406221198156681</v>
      </c>
      <c r="G550" s="263">
        <f t="shared" si="19"/>
        <v>4.5625115207373268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317959</v>
      </c>
      <c r="C551" s="240">
        <f>BF71</f>
        <v>347685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340691</v>
      </c>
      <c r="C553" s="240">
        <f>BH71</f>
        <v>1826442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84014</v>
      </c>
      <c r="C555" s="240">
        <f>BJ71</f>
        <v>115911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85122</v>
      </c>
      <c r="C556" s="240">
        <f>BK71</f>
        <v>101187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191381</v>
      </c>
      <c r="C557" s="240">
        <f>BL71</f>
        <v>223485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1553088</v>
      </c>
      <c r="C559" s="240">
        <f>BN71</f>
        <v>1708905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49354</v>
      </c>
      <c r="C567" s="240">
        <f>BV71</f>
        <v>62047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452955</v>
      </c>
      <c r="C570" s="240">
        <f>BY71</f>
        <v>495613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41897</v>
      </c>
      <c r="E612" s="180">
        <f>SUM(C624:D647)+SUM(C668:D713)</f>
        <v>10896452.351552617</v>
      </c>
      <c r="F612" s="180">
        <f>CE64-(AX64+BD64+BE64+BG64+BJ64+BN64+BP64+BQ64+CB64+CC64+CD64)</f>
        <v>581712</v>
      </c>
      <c r="G612" s="180">
        <f>CE77-(AX77+AY77+BD77+BE77+BG77+BJ77+BN77+BP77+BQ77+CB77+CC77+CD77)</f>
        <v>41456</v>
      </c>
      <c r="H612" s="197">
        <f>CE60-(AX60+AY60+AZ60+BD60+BE60+BG60+BJ60+BN60+BO60+BP60+BQ60+BR60+CB60+CC60+CD60)</f>
        <v>99.889999999999986</v>
      </c>
      <c r="I612" s="180">
        <f>CE78-(AX78+AY78+AZ78+BD78+BE78+BF78+BG78+BJ78+BN78+BO78+BP78+BQ78+BR78+CB78+CC78+CD78)</f>
        <v>5685</v>
      </c>
      <c r="J612" s="180">
        <f>CE79-(AX79+AY79+AZ79+BA79+BD79+BE79+BF79+BG79+BJ79+BN79+BO79+BP79+BQ79+BR79+CB79+CC79+CD79)</f>
        <v>68335</v>
      </c>
      <c r="K612" s="180">
        <f>CE75-(AW75+AX75+AY75+AZ75+BA75+BB75+BC75+BD75+BE75+BF75+BG75+BH75+BI75+BJ75+BK75+BL75+BM75+BN75+BO75+BP75+BQ75+BR75+BS75+BT75+BU75+BV75+BW75+BX75+CB75+CC75+CD75)</f>
        <v>19767522</v>
      </c>
      <c r="L612" s="197">
        <f>CE80-(AW80+AX80+AY80+AZ80+BA80+BB80+BC80+BD80+BE80+BF80+BG80+BH80+BI80+BJ80+BK80+BL80+BM80+BN80+BO80+BP80+BQ80+BR80+BS80+BT80+BU80+BV80+BW80+BX80+BY80+BZ80+CA80+CB80+CC80+CD80)</f>
        <v>25.95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198013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0</v>
      </c>
      <c r="D615" s="266">
        <f>SUM(C614:C615)</f>
        <v>198013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115911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1708905</v>
      </c>
      <c r="D619" s="180">
        <f>(D615/D612)*BN76</f>
        <v>111008.64844738288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1935824.648447383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20564</v>
      </c>
      <c r="D624" s="180">
        <f>(D615/D612)*BD76</f>
        <v>1658.8911616583525</v>
      </c>
      <c r="E624" s="180">
        <f>(E623/E612)*SUM(C624:D624)</f>
        <v>3948.0391491247096</v>
      </c>
      <c r="F624" s="180">
        <f>SUM(C624:E624)</f>
        <v>26170.930310783064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347685</v>
      </c>
      <c r="D629" s="180">
        <f>(D615/D612)*BF76</f>
        <v>4570.2215194405326</v>
      </c>
      <c r="E629" s="180">
        <f>(E623/E612)*SUM(C629:D629)</f>
        <v>62580.399414536289</v>
      </c>
      <c r="F629" s="180">
        <f>(F624/F612)*BF64</f>
        <v>1948.1352014700199</v>
      </c>
      <c r="G629" s="180">
        <f>(G625/G612)*BF77</f>
        <v>0</v>
      </c>
      <c r="H629" s="180">
        <f>(H628/H612)*BF60</f>
        <v>0</v>
      </c>
      <c r="I629" s="180">
        <f>SUM(C629:H629)</f>
        <v>416783.75613544683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610822</v>
      </c>
      <c r="D632" s="180">
        <f>(D615/D612)*BB76</f>
        <v>4825.4355443110489</v>
      </c>
      <c r="E632" s="180">
        <f>(E623/E612)*SUM(C632:D632)</f>
        <v>109373.71559379905</v>
      </c>
      <c r="F632" s="180">
        <f>(F624/F612)*BB64</f>
        <v>169.61040389686332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101187</v>
      </c>
      <c r="D635" s="180">
        <f>(D615/D612)*BK76</f>
        <v>0</v>
      </c>
      <c r="E635" s="180">
        <f>(E623/E612)*SUM(C635:D635)</f>
        <v>17976.519548083434</v>
      </c>
      <c r="F635" s="180">
        <f>(F624/F612)*BK64</f>
        <v>8.95290991391931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1826442</v>
      </c>
      <c r="D636" s="180">
        <f>(D615/D612)*BH76</f>
        <v>4253.5670811752634</v>
      </c>
      <c r="E636" s="180">
        <f>(E623/E612)*SUM(C636:D636)</f>
        <v>325234.80929590203</v>
      </c>
      <c r="F636" s="180">
        <f>(F624/F612)*BH64</f>
        <v>42.964969687401712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223485</v>
      </c>
      <c r="D637" s="180">
        <f>(D615/D612)*BL76</f>
        <v>0</v>
      </c>
      <c r="E637" s="180">
        <f>(E623/E612)*SUM(C637:D637)</f>
        <v>39703.543648921564</v>
      </c>
      <c r="F637" s="180">
        <f>(F624/F612)*BL64</f>
        <v>51.512974127827185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62047</v>
      </c>
      <c r="D642" s="180">
        <f>(D615/D612)*BV76</f>
        <v>1947.1884860491205</v>
      </c>
      <c r="E642" s="180">
        <f>(E623/E612)*SUM(C642:D642)</f>
        <v>11368.978033573461</v>
      </c>
      <c r="F642" s="180">
        <f>(F624/F612)*BV64</f>
        <v>3.6891387584994142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3338943.4876281992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495613</v>
      </c>
      <c r="D645" s="180">
        <f>(D615/D612)*BY76</f>
        <v>17085.161109387307</v>
      </c>
      <c r="E645" s="180">
        <f>(E623/E612)*SUM(C645:D645)</f>
        <v>91084.116689390241</v>
      </c>
      <c r="F645" s="180">
        <f>(F624/F612)*BY64</f>
        <v>137.26295551441112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603919.54075429193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5710674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6641076</v>
      </c>
      <c r="D673" s="180">
        <f>(D615/D612)*H76</f>
        <v>50811.221877461394</v>
      </c>
      <c r="E673" s="180">
        <f>(E623/E612)*SUM(C673:D673)</f>
        <v>1188856.6857170381</v>
      </c>
      <c r="F673" s="180">
        <f>(F624/F612)*H64</f>
        <v>23067.599793435122</v>
      </c>
      <c r="G673" s="180">
        <f>(G625/G612)*H77</f>
        <v>0</v>
      </c>
      <c r="H673" s="180">
        <f>(H628/H612)*H60</f>
        <v>0</v>
      </c>
      <c r="I673" s="180">
        <f>(I629/I612)*H78</f>
        <v>416783.75613544683</v>
      </c>
      <c r="J673" s="180">
        <f>(J630/J612)*H79</f>
        <v>0</v>
      </c>
      <c r="K673" s="180">
        <f>(K644/K612)*H75</f>
        <v>3338943.4876281992</v>
      </c>
      <c r="L673" s="180">
        <f>(L647/L612)*H80</f>
        <v>603919.54075429193</v>
      </c>
      <c r="M673" s="180">
        <f t="shared" si="20"/>
        <v>5622382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480527</v>
      </c>
      <c r="D693" s="180">
        <f>(D615/D612)*AB76</f>
        <v>1852.6647731341147</v>
      </c>
      <c r="E693" s="180">
        <f>(E623/E612)*SUM(C693:D693)</f>
        <v>85697.84135701404</v>
      </c>
      <c r="F693" s="180">
        <f>(F624/F612)*AB64</f>
        <v>741.20196397899815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88292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12832277</v>
      </c>
      <c r="D715" s="180">
        <f>SUM(D616:D647)+SUM(D668:D713)</f>
        <v>198013</v>
      </c>
      <c r="E715" s="180">
        <f>SUM(E624:E647)+SUM(E668:E713)</f>
        <v>1935824.6484473832</v>
      </c>
      <c r="F715" s="180">
        <f>SUM(F625:F648)+SUM(F668:F713)</f>
        <v>26170.93031078306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416783.75613544683</v>
      </c>
      <c r="J715" s="180">
        <f>SUM(J631:J647)+SUM(J668:J713)</f>
        <v>0</v>
      </c>
      <c r="K715" s="180">
        <f>SUM(K668:K713)</f>
        <v>3338943.4876281992</v>
      </c>
      <c r="L715" s="180">
        <f>SUM(L668:L713)</f>
        <v>603919.54075429193</v>
      </c>
      <c r="M715" s="180">
        <f>SUM(M668:M713)</f>
        <v>5710674</v>
      </c>
      <c r="N715" s="198" t="s">
        <v>742</v>
      </c>
    </row>
    <row r="716" spans="1:83" ht="12.6" customHeight="1" x14ac:dyDescent="0.25">
      <c r="C716" s="180">
        <f>CE71</f>
        <v>12832277</v>
      </c>
      <c r="D716" s="180">
        <f>D615</f>
        <v>198013</v>
      </c>
      <c r="E716" s="180">
        <f>E623</f>
        <v>1935824.648447383</v>
      </c>
      <c r="F716" s="180">
        <f>F624</f>
        <v>26170.930310783064</v>
      </c>
      <c r="G716" s="180">
        <f>G625</f>
        <v>0</v>
      </c>
      <c r="H716" s="180">
        <f>H628</f>
        <v>0</v>
      </c>
      <c r="I716" s="180">
        <f>I629</f>
        <v>416783.75613544683</v>
      </c>
      <c r="J716" s="180">
        <f>J630</f>
        <v>0</v>
      </c>
      <c r="K716" s="180">
        <f>K644</f>
        <v>3338943.4876281992</v>
      </c>
      <c r="L716" s="180">
        <f>L647</f>
        <v>603919.54075429193</v>
      </c>
      <c r="M716" s="180">
        <f>C648</f>
        <v>5710674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919*2017*A</v>
      </c>
      <c r="B722" s="276">
        <f>ROUND(C165,0)</f>
        <v>572963</v>
      </c>
      <c r="C722" s="276">
        <f>ROUND(C166,0)</f>
        <v>21846</v>
      </c>
      <c r="D722" s="276">
        <f>ROUND(C167,0)</f>
        <v>98099</v>
      </c>
      <c r="E722" s="276">
        <f>ROUND(C168,0)</f>
        <v>613014</v>
      </c>
      <c r="F722" s="276">
        <f>ROUND(C169,0)</f>
        <v>0</v>
      </c>
      <c r="G722" s="276">
        <f>ROUND(C170,0)</f>
        <v>138122</v>
      </c>
      <c r="H722" s="276">
        <f>ROUND(C171+C172,0)</f>
        <v>92633</v>
      </c>
      <c r="I722" s="276">
        <f>ROUND(C175,0)</f>
        <v>287</v>
      </c>
      <c r="J722" s="276">
        <f>ROUND(C176,0)</f>
        <v>0</v>
      </c>
      <c r="K722" s="276">
        <f>ROUND(C179,0)</f>
        <v>53949</v>
      </c>
      <c r="L722" s="276">
        <f>ROUND(C180,0)</f>
        <v>25337</v>
      </c>
      <c r="M722" s="276">
        <f>ROUND(C183,0)</f>
        <v>0</v>
      </c>
      <c r="N722" s="276">
        <f>ROUND(C184,0)</f>
        <v>83497</v>
      </c>
      <c r="O722" s="276">
        <f>ROUND(C185,0)</f>
        <v>0</v>
      </c>
      <c r="P722" s="276">
        <f>ROUND(C188,0)</f>
        <v>0</v>
      </c>
      <c r="Q722" s="276">
        <f>ROUND(C189,0)</f>
        <v>116811</v>
      </c>
      <c r="R722" s="276">
        <f>ROUND(B195,0)</f>
        <v>7052118</v>
      </c>
      <c r="S722" s="276">
        <f>ROUND(C195,0)</f>
        <v>6752732</v>
      </c>
      <c r="T722" s="276">
        <f>ROUND(D195,0)</f>
        <v>0</v>
      </c>
      <c r="U722" s="276">
        <f>ROUND(B196,0)</f>
        <v>430739</v>
      </c>
      <c r="V722" s="276">
        <f>ROUND(C196,0)</f>
        <v>115469</v>
      </c>
      <c r="W722" s="276">
        <f>ROUND(D196,0)</f>
        <v>0</v>
      </c>
      <c r="X722" s="276">
        <f>ROUND(B197,0)</f>
        <v>46622868</v>
      </c>
      <c r="Y722" s="276">
        <f>ROUND(C197,0)</f>
        <v>0</v>
      </c>
      <c r="Z722" s="276">
        <f>ROUND(D197,0)</f>
        <v>15927258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8753068</v>
      </c>
      <c r="AE722" s="276">
        <f>ROUND(C199,0)</f>
        <v>0</v>
      </c>
      <c r="AF722" s="276">
        <f>ROUND(D199,0)</f>
        <v>355791</v>
      </c>
      <c r="AG722" s="276">
        <f>ROUND(B200,0)</f>
        <v>0</v>
      </c>
      <c r="AH722" s="276">
        <f>ROUND(C200,0)</f>
        <v>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23106233</v>
      </c>
      <c r="AN722" s="276">
        <f>ROUND(C202,0)</f>
        <v>0</v>
      </c>
      <c r="AO722" s="276">
        <f>ROUND(D202,0)</f>
        <v>9236510</v>
      </c>
      <c r="AP722" s="276">
        <f>ROUND(B203,0)</f>
        <v>2442021</v>
      </c>
      <c r="AQ722" s="276">
        <f>ROUND(C203,0)</f>
        <v>0</v>
      </c>
      <c r="AR722" s="276">
        <f>ROUND(D203,0)</f>
        <v>2163847</v>
      </c>
      <c r="AS722" s="276"/>
      <c r="AT722" s="276"/>
      <c r="AU722" s="276"/>
      <c r="AV722" s="276">
        <f>ROUND(B209,0)</f>
        <v>501111</v>
      </c>
      <c r="AW722" s="276">
        <f>ROUND(C209,0)</f>
        <v>168802</v>
      </c>
      <c r="AX722" s="276">
        <f>ROUND(D209,0)</f>
        <v>0</v>
      </c>
      <c r="AY722" s="276">
        <f>ROUND(B210,0)</f>
        <v>3423805</v>
      </c>
      <c r="AZ722" s="276">
        <f>ROUND(C210,0)</f>
        <v>159068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3264053</v>
      </c>
      <c r="BI722" s="276">
        <f>ROUND(C213,0)</f>
        <v>266929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1046641</v>
      </c>
      <c r="BO722" s="276">
        <f>ROUND(C215,0)</f>
        <v>17524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1377110</v>
      </c>
      <c r="BU722" s="276">
        <f>ROUND(C224,0)</f>
        <v>4176176</v>
      </c>
      <c r="BV722" s="276">
        <f>ROUND(C225,0)</f>
        <v>0</v>
      </c>
      <c r="BW722" s="276">
        <f>ROUND(C226,0)</f>
        <v>0</v>
      </c>
      <c r="BX722" s="276">
        <f>ROUND(C227,0)</f>
        <v>0</v>
      </c>
      <c r="BY722" s="276">
        <f>ROUND(C228,0)</f>
        <v>673255</v>
      </c>
      <c r="BZ722" s="276">
        <f>ROUND(C231,0)</f>
        <v>410</v>
      </c>
      <c r="CA722" s="276">
        <f>ROUND(C233,0)</f>
        <v>363839</v>
      </c>
      <c r="CB722" s="276">
        <f>ROUND(C234,0)</f>
        <v>0</v>
      </c>
      <c r="CC722" s="276">
        <f>ROUND(C238+C239,0)</f>
        <v>0</v>
      </c>
      <c r="CD722" s="276">
        <f>D221</f>
        <v>0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919*2017*A</v>
      </c>
      <c r="B726" s="276">
        <f>ROUND(C111,0)</f>
        <v>703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14338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40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278</v>
      </c>
      <c r="Y726" s="276">
        <f>ROUND(B139,0)</f>
        <v>4886</v>
      </c>
      <c r="Z726" s="276">
        <f>ROUND(B140,0)</f>
        <v>0</v>
      </c>
      <c r="AA726" s="276">
        <f>ROUND(B141,0)</f>
        <v>4641785</v>
      </c>
      <c r="AB726" s="276">
        <f>ROUND(B142,0)</f>
        <v>0</v>
      </c>
      <c r="AC726" s="276">
        <f>ROUND(C138,0)</f>
        <v>210</v>
      </c>
      <c r="AD726" s="276">
        <f>ROUND(C139,0)</f>
        <v>5393</v>
      </c>
      <c r="AE726" s="276">
        <f>ROUND(C140,0)</f>
        <v>0</v>
      </c>
      <c r="AF726" s="276">
        <f>ROUND(C141,0)</f>
        <v>12011800</v>
      </c>
      <c r="AG726" s="276">
        <f>ROUND(C142,0)</f>
        <v>0</v>
      </c>
      <c r="AH726" s="276">
        <f>ROUND(D138,0)</f>
        <v>215</v>
      </c>
      <c r="AI726" s="276">
        <f>ROUND(D139,0)</f>
        <v>4059</v>
      </c>
      <c r="AJ726" s="276">
        <f>ROUND(D140,0)</f>
        <v>0</v>
      </c>
      <c r="AK726" s="276">
        <f>ROUND(D141,0)</f>
        <v>3113937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919*2017*A</v>
      </c>
      <c r="B730" s="276">
        <f>ROUND(C250,0)</f>
        <v>1782591</v>
      </c>
      <c r="C730" s="276">
        <f>ROUND(C251,0)</f>
        <v>0</v>
      </c>
      <c r="D730" s="276">
        <f>ROUND(C252,0)</f>
        <v>35035588</v>
      </c>
      <c r="E730" s="276">
        <f>ROUND(C253,0)</f>
        <v>9381262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111203</v>
      </c>
      <c r="J730" s="276">
        <f>ROUND(C258,0)</f>
        <v>700277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13804850</v>
      </c>
      <c r="P730" s="276">
        <f>ROUND(C268,0)</f>
        <v>546208</v>
      </c>
      <c r="Q730" s="276">
        <f>ROUND(C269,0)</f>
        <v>30695610</v>
      </c>
      <c r="R730" s="276">
        <f>ROUND(C270,0)</f>
        <v>0</v>
      </c>
      <c r="S730" s="276">
        <f>ROUND(C271,0)</f>
        <v>0</v>
      </c>
      <c r="T730" s="276">
        <f>ROUND(C272,0)</f>
        <v>8397277</v>
      </c>
      <c r="U730" s="276">
        <f>ROUND(C273,0)</f>
        <v>13869723</v>
      </c>
      <c r="V730" s="276">
        <f>ROUND(C274,0)</f>
        <v>278174</v>
      </c>
      <c r="W730" s="276">
        <f>ROUND(C275,0)</f>
        <v>0</v>
      </c>
      <c r="X730" s="276">
        <f>ROUND(C276,0)</f>
        <v>14938748</v>
      </c>
      <c r="Y730" s="276">
        <f>ROUND(C279,0)</f>
        <v>0</v>
      </c>
      <c r="Z730" s="276">
        <f>ROUND(C280,0)</f>
        <v>0</v>
      </c>
      <c r="AA730" s="276">
        <f>ROUND(C281,0)</f>
        <v>7526652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4054366</v>
      </c>
      <c r="AI730" s="276">
        <f>ROUND(C306,0)</f>
        <v>3464011</v>
      </c>
      <c r="AJ730" s="276">
        <f>ROUND(C307,0)</f>
        <v>193991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1205631</v>
      </c>
      <c r="AQ730" s="276">
        <f>ROUND(C316,0)</f>
        <v>0</v>
      </c>
      <c r="AR730" s="276">
        <f>ROUND(C317,0)</f>
        <v>0</v>
      </c>
      <c r="AS730" s="276">
        <f>ROUND(C318,0)</f>
        <v>1893495</v>
      </c>
      <c r="AT730" s="276">
        <f>ROUND(C321,0)</f>
        <v>30749869</v>
      </c>
      <c r="AU730" s="276">
        <f>ROUND(C322,0)</f>
        <v>0</v>
      </c>
      <c r="AV730" s="276">
        <f>ROUND(C323,0)</f>
        <v>1084191</v>
      </c>
      <c r="AW730" s="276">
        <f>ROUND(C324,0)</f>
        <v>22756765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24231454</v>
      </c>
      <c r="BF730" s="276">
        <f>ROUND(C336,0)</f>
        <v>0</v>
      </c>
      <c r="BG730" s="276"/>
      <c r="BH730" s="276"/>
      <c r="BI730" s="276">
        <f>ROUND(CE60,2)</f>
        <v>108.78</v>
      </c>
      <c r="BJ730" s="276">
        <f>ROUND(C359,0)</f>
        <v>19767522</v>
      </c>
      <c r="BK730" s="276">
        <f>ROUND(C360,0)</f>
        <v>0</v>
      </c>
      <c r="BL730" s="276">
        <f>ROUND(C364,0)</f>
        <v>6226541</v>
      </c>
      <c r="BM730" s="276">
        <f>ROUND(C365,0)</f>
        <v>0</v>
      </c>
      <c r="BN730" s="276">
        <f>ROUND(C366,0)</f>
        <v>363839</v>
      </c>
      <c r="BO730" s="276">
        <f>ROUND(C370,0)</f>
        <v>0</v>
      </c>
      <c r="BP730" s="276">
        <f>ROUND(C371,0)</f>
        <v>0</v>
      </c>
      <c r="BQ730" s="276">
        <f>ROUND(C378,0)</f>
        <v>7950117</v>
      </c>
      <c r="BR730" s="276">
        <f>ROUND(C379,0)</f>
        <v>1536677</v>
      </c>
      <c r="BS730" s="276">
        <f>ROUND(C380,0)</f>
        <v>493226</v>
      </c>
      <c r="BT730" s="276">
        <f>ROUND(C381,0)</f>
        <v>595263</v>
      </c>
      <c r="BU730" s="276">
        <f>ROUND(C382,0)</f>
        <v>152106</v>
      </c>
      <c r="BV730" s="276">
        <f>ROUND(C383,0)</f>
        <v>171014</v>
      </c>
      <c r="BW730" s="276">
        <f>ROUND(C384,0)</f>
        <v>612323</v>
      </c>
      <c r="BX730" s="276">
        <f>ROUND(C385,0)</f>
        <v>287</v>
      </c>
      <c r="BY730" s="276">
        <f>ROUND(C386,0)</f>
        <v>79286</v>
      </c>
      <c r="BZ730" s="276">
        <f>ROUND(C387,0)</f>
        <v>83497</v>
      </c>
      <c r="CA730" s="276">
        <f>ROUND(C388,0)</f>
        <v>116811</v>
      </c>
      <c r="CB730" s="276">
        <f>C363</f>
        <v>0</v>
      </c>
      <c r="CC730" s="276">
        <f>ROUND(C389,0)</f>
        <v>1079661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919*2017*6010*A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919*2017*6030*A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919*2017*6070*A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919*2017*6100*A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919*2017*6120*A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919*2017*6140*A</v>
      </c>
      <c r="B739" s="276">
        <f>ROUND(H59,0)</f>
        <v>14327</v>
      </c>
      <c r="C739" s="278">
        <f>ROUND(H60,2)</f>
        <v>68.66</v>
      </c>
      <c r="D739" s="276">
        <f>ROUND(H61,0)</f>
        <v>4853477</v>
      </c>
      <c r="E739" s="276">
        <f>ROUND(H62,0)</f>
        <v>925930</v>
      </c>
      <c r="F739" s="276">
        <f>ROUND(H63,0)</f>
        <v>193381</v>
      </c>
      <c r="G739" s="276">
        <f>ROUND(H64,0)</f>
        <v>512733</v>
      </c>
      <c r="H739" s="276">
        <f>ROUND(H65,0)</f>
        <v>4523</v>
      </c>
      <c r="I739" s="276">
        <f>ROUND(H66,0)</f>
        <v>54416</v>
      </c>
      <c r="J739" s="276">
        <f>ROUND(H67,0)</f>
        <v>1548</v>
      </c>
      <c r="K739" s="276">
        <f>ROUND(H68,0)</f>
        <v>0</v>
      </c>
      <c r="L739" s="276">
        <f>ROUND(H69,0)</f>
        <v>92713</v>
      </c>
      <c r="M739" s="276">
        <f>ROUND(H70,0)</f>
        <v>-2355</v>
      </c>
      <c r="N739" s="276">
        <f>ROUND(H75,0)</f>
        <v>19767522</v>
      </c>
      <c r="O739" s="276">
        <f>ROUND(H73,0)</f>
        <v>19767522</v>
      </c>
      <c r="P739" s="276">
        <f>IF(H76&gt;0,ROUND(H76,0),0)</f>
        <v>10751</v>
      </c>
      <c r="Q739" s="276">
        <f>IF(H77&gt;0,ROUND(H77,0),0)</f>
        <v>41456</v>
      </c>
      <c r="R739" s="276">
        <f>IF(H78&gt;0,ROUND(H78,0),0)</f>
        <v>5685</v>
      </c>
      <c r="S739" s="276">
        <f>IF(H79&gt;0,ROUND(H79,0),0)</f>
        <v>68335</v>
      </c>
      <c r="T739" s="278">
        <f>IF(H80&gt;0,ROUND(H80,2),0)</f>
        <v>25.95</v>
      </c>
      <c r="U739" s="276"/>
      <c r="V739" s="277"/>
      <c r="W739" s="276"/>
      <c r="X739" s="276"/>
      <c r="Y739" s="276">
        <f t="shared" si="21"/>
        <v>5622382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919*2017*6150*A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919*2017*6170*A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919*2017*6200*A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919*2017*6210*A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919*2017*6330*A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919*2017*6400*A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919*2017*7010*A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919*2017*7020*A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919*2017*7030*A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919*2017*7040*A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919*2017*7050*A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919*2017*7060*A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919*2017*7070*A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0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0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919*2017*7110*A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919*2017*7120*A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919*2017*7130*A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919*2017*7140*A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919*2017*7150*A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919*2017*7160*A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919*2017*7170*A</v>
      </c>
      <c r="B759" s="276"/>
      <c r="C759" s="278">
        <f>ROUND(AB60,2)</f>
        <v>4.1500000000000004</v>
      </c>
      <c r="D759" s="276">
        <f>ROUND(AB61,0)</f>
        <v>290184</v>
      </c>
      <c r="E759" s="276">
        <f>ROUND(AB62,0)</f>
        <v>38689</v>
      </c>
      <c r="F759" s="276">
        <f>ROUND(AB63,0)</f>
        <v>3423</v>
      </c>
      <c r="G759" s="276">
        <f>ROUND(AB64,0)</f>
        <v>16475</v>
      </c>
      <c r="H759" s="276">
        <f>ROUND(AB65,0)</f>
        <v>1855</v>
      </c>
      <c r="I759" s="276">
        <f>ROUND(AB66,0)</f>
        <v>0</v>
      </c>
      <c r="J759" s="276">
        <f>ROUND(AB67,0)</f>
        <v>13210</v>
      </c>
      <c r="K759" s="276">
        <f>ROUND(AB68,0)</f>
        <v>0</v>
      </c>
      <c r="L759" s="276">
        <f>ROUND(AB69,0)</f>
        <v>116691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392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88292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919*2017*7180*A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919*2017*7190*A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919*2017*7200*A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919*2017*7220*A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919*2017*7230*A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919*2017*7240*A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919*2017*7250*A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919*2017*7260*A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919*2017*7310*A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919*2017*7320*A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919*2017*7330*A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919*2017*7340*A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919*2017*7350*A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919*2017*7380*A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919*2017*7390*A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919*2017*7400*A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919*2017*7410*A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919*2017*7420*A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919*2017*7430*A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919*2017*7490*A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919*2017*8200*A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919*2017*8310*A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919*2017*8320*A</v>
      </c>
      <c r="B782" s="276">
        <f>ROUND(AY59,0)</f>
        <v>0</v>
      </c>
      <c r="C782" s="278">
        <f>ROUND(AY60,2)</f>
        <v>0</v>
      </c>
      <c r="D782" s="276">
        <f>ROUND(AY61,0)</f>
        <v>0</v>
      </c>
      <c r="E782" s="276">
        <f>ROUND(AY62,0)</f>
        <v>0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0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919*2017*8330*A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919*2017*8350*A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919*2017*8360*A</v>
      </c>
      <c r="B785" s="276"/>
      <c r="C785" s="278">
        <f>ROUND(BB60,2)</f>
        <v>8.23</v>
      </c>
      <c r="D785" s="276">
        <f>ROUND(BB61,0)</f>
        <v>482208</v>
      </c>
      <c r="E785" s="276">
        <f>ROUND(BB62,0)</f>
        <v>111687</v>
      </c>
      <c r="F785" s="276">
        <f>ROUND(BB63,0)</f>
        <v>189</v>
      </c>
      <c r="G785" s="276">
        <f>ROUND(BB64,0)</f>
        <v>3770</v>
      </c>
      <c r="H785" s="276">
        <f>ROUND(BB65,0)</f>
        <v>5523</v>
      </c>
      <c r="I785" s="276">
        <f>ROUND(BB66,0)</f>
        <v>36</v>
      </c>
      <c r="J785" s="276">
        <f>ROUND(BB67,0)</f>
        <v>804</v>
      </c>
      <c r="K785" s="276">
        <f>ROUND(BB68,0)</f>
        <v>0</v>
      </c>
      <c r="L785" s="276">
        <f>ROUND(BB69,0)</f>
        <v>6605</v>
      </c>
      <c r="M785" s="276">
        <f>ROUND(BB70,0)</f>
        <v>0</v>
      </c>
      <c r="N785" s="276"/>
      <c r="O785" s="276"/>
      <c r="P785" s="276">
        <f>IF(BB76&gt;0,ROUND(BB76,0),0)</f>
        <v>1021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919*2017*8370*A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919*2017*8420*A</v>
      </c>
      <c r="B787" s="276"/>
      <c r="C787" s="278">
        <f>ROUND(BD60,2)</f>
        <v>0.3</v>
      </c>
      <c r="D787" s="276">
        <f>ROUND(BD61,0)</f>
        <v>13375</v>
      </c>
      <c r="E787" s="276">
        <f>ROUND(BD62,0)</f>
        <v>3420</v>
      </c>
      <c r="F787" s="276">
        <f>ROUND(BD63,0)</f>
        <v>1593</v>
      </c>
      <c r="G787" s="276">
        <f>ROUND(BD64,0)</f>
        <v>1125</v>
      </c>
      <c r="H787" s="276">
        <f>ROUND(BD65,0)</f>
        <v>335</v>
      </c>
      <c r="I787" s="276">
        <f>ROUND(BD66,0)</f>
        <v>0</v>
      </c>
      <c r="J787" s="276">
        <f>ROUND(BD67,0)</f>
        <v>1</v>
      </c>
      <c r="K787" s="276">
        <f>ROUND(BD68,0)</f>
        <v>0</v>
      </c>
      <c r="L787" s="276">
        <f>ROUND(BD69,0)</f>
        <v>715</v>
      </c>
      <c r="M787" s="276">
        <f>ROUND(BD70,0)</f>
        <v>0</v>
      </c>
      <c r="N787" s="276"/>
      <c r="O787" s="276"/>
      <c r="P787" s="276">
        <f>IF(BD76&gt;0,ROUND(BD76,0),0)</f>
        <v>351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919*2017*8430*A</v>
      </c>
      <c r="B788" s="276">
        <f>ROUND(BE59,0)</f>
        <v>43400</v>
      </c>
      <c r="C788" s="278">
        <f>ROUND(BE60,2)</f>
        <v>1.31</v>
      </c>
      <c r="D788" s="276">
        <f>ROUND(BE61,0)</f>
        <v>77832</v>
      </c>
      <c r="E788" s="276">
        <f>ROUND(BE62,0)</f>
        <v>16516</v>
      </c>
      <c r="F788" s="276">
        <f>ROUND(BE63,0)</f>
        <v>44633</v>
      </c>
      <c r="G788" s="276">
        <f>ROUND(BE64,0)</f>
        <v>4663</v>
      </c>
      <c r="H788" s="276">
        <f>ROUND(BE65,0)</f>
        <v>16644</v>
      </c>
      <c r="I788" s="276">
        <f>ROUND(BE66,0)</f>
        <v>299</v>
      </c>
      <c r="J788" s="276">
        <f>ROUND(BE67,0)</f>
        <v>1952</v>
      </c>
      <c r="K788" s="276">
        <f>ROUND(BE68,0)</f>
        <v>102</v>
      </c>
      <c r="L788" s="276">
        <f>ROUND(BE69,0)</f>
        <v>36356</v>
      </c>
      <c r="M788" s="276">
        <f>ROUND(BE70,0)</f>
        <v>984</v>
      </c>
      <c r="N788" s="276"/>
      <c r="O788" s="276"/>
      <c r="P788" s="276">
        <f>IF(BE76&gt;0,ROUND(BE76,0),0)</f>
        <v>1503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919*2017*8460*A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45</v>
      </c>
      <c r="G789" s="276">
        <f>ROUND(BF64,0)</f>
        <v>43302</v>
      </c>
      <c r="H789" s="276">
        <f>ROUND(BF65,0)</f>
        <v>0</v>
      </c>
      <c r="I789" s="276">
        <f>ROUND(BF66,0)</f>
        <v>97405</v>
      </c>
      <c r="J789" s="276">
        <f>ROUND(BF67,0)</f>
        <v>112</v>
      </c>
      <c r="K789" s="276">
        <f>ROUND(BF68,0)</f>
        <v>0</v>
      </c>
      <c r="L789" s="276">
        <f>ROUND(BF69,0)</f>
        <v>206821</v>
      </c>
      <c r="M789" s="276">
        <f>ROUND(BF70,0)</f>
        <v>0</v>
      </c>
      <c r="N789" s="276"/>
      <c r="O789" s="276"/>
      <c r="P789" s="276">
        <f>IF(BF76&gt;0,ROUND(BF76,0),0)</f>
        <v>967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919*2017*8470*A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919*2017*8480*A</v>
      </c>
      <c r="B791" s="276"/>
      <c r="C791" s="278">
        <f>ROUND(BH60,2)</f>
        <v>9.1300000000000008</v>
      </c>
      <c r="D791" s="276">
        <f>ROUND(BH61,0)</f>
        <v>754822</v>
      </c>
      <c r="E791" s="276">
        <f>ROUND(BH62,0)</f>
        <v>142199</v>
      </c>
      <c r="F791" s="276">
        <f>ROUND(BH63,0)</f>
        <v>85163</v>
      </c>
      <c r="G791" s="276">
        <f>ROUND(BH64,0)</f>
        <v>955</v>
      </c>
      <c r="H791" s="276">
        <f>ROUND(BH65,0)</f>
        <v>54752</v>
      </c>
      <c r="I791" s="276">
        <f>ROUND(BH66,0)</f>
        <v>3103</v>
      </c>
      <c r="J791" s="276">
        <f>ROUND(BH67,0)</f>
        <v>260140</v>
      </c>
      <c r="K791" s="276">
        <f>ROUND(BH68,0)</f>
        <v>0</v>
      </c>
      <c r="L791" s="276">
        <f>ROUND(BH69,0)</f>
        <v>525313</v>
      </c>
      <c r="M791" s="276">
        <f>ROUND(BH70,0)</f>
        <v>5</v>
      </c>
      <c r="N791" s="276"/>
      <c r="O791" s="276"/>
      <c r="P791" s="276">
        <f>IF(BH76&gt;0,ROUND(BH76,0),0)</f>
        <v>900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919*2017*8490*A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919*2017*8510*A</v>
      </c>
      <c r="B793" s="276"/>
      <c r="C793" s="278">
        <f>ROUND(BJ60,2)</f>
        <v>1.1000000000000001</v>
      </c>
      <c r="D793" s="276">
        <f>ROUND(BJ61,0)</f>
        <v>74272</v>
      </c>
      <c r="E793" s="276">
        <f>ROUND(BJ62,0)</f>
        <v>16033</v>
      </c>
      <c r="F793" s="276">
        <f>ROUND(BJ63,0)</f>
        <v>15899</v>
      </c>
      <c r="G793" s="276">
        <f>ROUND(BJ64,0)</f>
        <v>390</v>
      </c>
      <c r="H793" s="276">
        <f>ROUND(BJ65,0)</f>
        <v>0</v>
      </c>
      <c r="I793" s="276">
        <f>ROUND(BJ66,0)</f>
        <v>139</v>
      </c>
      <c r="J793" s="276">
        <f>ROUND(BJ67,0)</f>
        <v>913</v>
      </c>
      <c r="K793" s="276">
        <f>ROUND(BJ68,0)</f>
        <v>0</v>
      </c>
      <c r="L793" s="276">
        <f>ROUND(BJ69,0)</f>
        <v>8267</v>
      </c>
      <c r="M793" s="276">
        <f>ROUND(BJ70,0)</f>
        <v>2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919*2017*8530*A</v>
      </c>
      <c r="B794" s="276"/>
      <c r="C794" s="278">
        <f>ROUND(BK60,2)</f>
        <v>1.2</v>
      </c>
      <c r="D794" s="276">
        <f>ROUND(BK61,0)</f>
        <v>76064</v>
      </c>
      <c r="E794" s="276">
        <f>ROUND(BK62,0)</f>
        <v>16248</v>
      </c>
      <c r="F794" s="276">
        <f>ROUND(BK63,0)</f>
        <v>58</v>
      </c>
      <c r="G794" s="276">
        <f>ROUND(BK64,0)</f>
        <v>199</v>
      </c>
      <c r="H794" s="276">
        <f>ROUND(BK65,0)</f>
        <v>582</v>
      </c>
      <c r="I794" s="276">
        <f>ROUND(BK66,0)</f>
        <v>41</v>
      </c>
      <c r="J794" s="276">
        <f>ROUND(BK67,0)</f>
        <v>983</v>
      </c>
      <c r="K794" s="276">
        <f>ROUND(BK68,0)</f>
        <v>0</v>
      </c>
      <c r="L794" s="276">
        <f>ROUND(BK69,0)</f>
        <v>7012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919*2017*8560*A</v>
      </c>
      <c r="B795" s="276"/>
      <c r="C795" s="278">
        <f>ROUND(BL60,2)</f>
        <v>2.25</v>
      </c>
      <c r="D795" s="276">
        <f>ROUND(BL61,0)</f>
        <v>152269</v>
      </c>
      <c r="E795" s="276">
        <f>ROUND(BL62,0)</f>
        <v>29567</v>
      </c>
      <c r="F795" s="276">
        <f>ROUND(BL63,0)</f>
        <v>30483</v>
      </c>
      <c r="G795" s="276">
        <f>ROUND(BL64,0)</f>
        <v>1145</v>
      </c>
      <c r="H795" s="276">
        <f>ROUND(BL65,0)</f>
        <v>1083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8938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919*2017*8590*A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919*2017*8610*A</v>
      </c>
      <c r="B797" s="276"/>
      <c r="C797" s="278">
        <f>ROUND(BN60,2)</f>
        <v>6.18</v>
      </c>
      <c r="D797" s="276">
        <f>ROUND(BN61,0)</f>
        <v>731511</v>
      </c>
      <c r="E797" s="276">
        <f>ROUND(BN62,0)</f>
        <v>142996</v>
      </c>
      <c r="F797" s="276">
        <f>ROUND(BN63,0)</f>
        <v>118352</v>
      </c>
      <c r="G797" s="276">
        <f>ROUND(BN64,0)</f>
        <v>7373</v>
      </c>
      <c r="H797" s="276">
        <f>ROUND(BN65,0)</f>
        <v>63592</v>
      </c>
      <c r="I797" s="276">
        <f>ROUND(BN66,0)</f>
        <v>3672</v>
      </c>
      <c r="J797" s="276">
        <f>ROUND(BN67,0)</f>
        <v>332572</v>
      </c>
      <c r="K797" s="276">
        <f>ROUND(BN68,0)</f>
        <v>185</v>
      </c>
      <c r="L797" s="276">
        <f>ROUND(BN69,0)</f>
        <v>346722</v>
      </c>
      <c r="M797" s="276">
        <f>ROUND(BN70,0)</f>
        <v>38070</v>
      </c>
      <c r="N797" s="276"/>
      <c r="O797" s="276"/>
      <c r="P797" s="276">
        <f>IF(BN76&gt;0,ROUND(BN76,0),0)</f>
        <v>23488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919*2017*8620*A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919*2017*8630*A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919*2017*8640*A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919*2017*8650*A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919*2017*8660*A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919*2017*8670*A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919*2017*8680*A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919*2017*8690*A</v>
      </c>
      <c r="B805" s="276"/>
      <c r="C805" s="278">
        <f>ROUND(BV60,2)</f>
        <v>0.64</v>
      </c>
      <c r="D805" s="276">
        <f>ROUND(BV61,0)</f>
        <v>38674</v>
      </c>
      <c r="E805" s="276">
        <f>ROUND(BV62,0)</f>
        <v>12498</v>
      </c>
      <c r="F805" s="276">
        <f>ROUND(BV63,0)</f>
        <v>0</v>
      </c>
      <c r="G805" s="276">
        <f>ROUND(BV64,0)</f>
        <v>82</v>
      </c>
      <c r="H805" s="276">
        <f>ROUND(BV65,0)</f>
        <v>0</v>
      </c>
      <c r="I805" s="276">
        <f>ROUND(BV66,0)</f>
        <v>11903</v>
      </c>
      <c r="J805" s="276">
        <f>ROUND(BV67,0)</f>
        <v>0</v>
      </c>
      <c r="K805" s="276">
        <f>ROUND(BV68,0)</f>
        <v>0</v>
      </c>
      <c r="L805" s="276">
        <f>ROUND(BV69,0)</f>
        <v>175</v>
      </c>
      <c r="M805" s="276">
        <f>ROUND(BV70,0)</f>
        <v>1285</v>
      </c>
      <c r="N805" s="276"/>
      <c r="O805" s="276"/>
      <c r="P805" s="276">
        <f>IF(BV76&gt;0,ROUND(BV76,0),0)</f>
        <v>412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919*2017*8700*A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919*2017*8710*A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919*2017*8720*A</v>
      </c>
      <c r="B808" s="276"/>
      <c r="C808" s="278">
        <f>ROUND(BY60,2)</f>
        <v>5.63</v>
      </c>
      <c r="D808" s="276">
        <f>ROUND(BY61,0)</f>
        <v>405429</v>
      </c>
      <c r="E808" s="276">
        <f>ROUND(BY62,0)</f>
        <v>80894</v>
      </c>
      <c r="F808" s="276">
        <f>ROUND(BY63,0)</f>
        <v>7</v>
      </c>
      <c r="G808" s="276">
        <f>ROUND(BY64,0)</f>
        <v>3051</v>
      </c>
      <c r="H808" s="276">
        <f>ROUND(BY65,0)</f>
        <v>3217</v>
      </c>
      <c r="I808" s="276">
        <f>ROUND(BY66,0)</f>
        <v>0</v>
      </c>
      <c r="J808" s="276">
        <f>ROUND(BY67,0)</f>
        <v>88</v>
      </c>
      <c r="K808" s="276">
        <f>ROUND(BY68,0)</f>
        <v>0</v>
      </c>
      <c r="L808" s="276">
        <f>ROUND(BY69,0)</f>
        <v>2927</v>
      </c>
      <c r="M808" s="276">
        <f>ROUND(BY70,0)</f>
        <v>0</v>
      </c>
      <c r="N808" s="276"/>
      <c r="O808" s="276"/>
      <c r="P808" s="276">
        <f>IF(BY76&gt;0,ROUND(BY76,0),0)</f>
        <v>3615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919*2017*8730*A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919*2017*8740*A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919*2017*8770*A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919*2017*8790*A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919*2017*9000*A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108.77999999999999</v>
      </c>
      <c r="D815" s="277">
        <f t="shared" si="22"/>
        <v>7950117</v>
      </c>
      <c r="E815" s="277">
        <f t="shared" si="22"/>
        <v>1536677</v>
      </c>
      <c r="F815" s="277">
        <f t="shared" si="22"/>
        <v>493226</v>
      </c>
      <c r="G815" s="277">
        <f t="shared" si="22"/>
        <v>595263</v>
      </c>
      <c r="H815" s="277">
        <f t="shared" si="22"/>
        <v>152106</v>
      </c>
      <c r="I815" s="277">
        <f t="shared" si="22"/>
        <v>171014</v>
      </c>
      <c r="J815" s="277">
        <f t="shared" si="22"/>
        <v>612323</v>
      </c>
      <c r="K815" s="277">
        <f t="shared" si="22"/>
        <v>287</v>
      </c>
      <c r="L815" s="277">
        <f>SUM(L734:L813)+SUM(U734:U813)</f>
        <v>1359255</v>
      </c>
      <c r="M815" s="277">
        <f>SUM(M734:M813)+SUM(V734:V813)</f>
        <v>37991</v>
      </c>
      <c r="N815" s="277">
        <f t="shared" ref="N815:Y815" si="23">SUM(N734:N813)</f>
        <v>19767522</v>
      </c>
      <c r="O815" s="277">
        <f t="shared" si="23"/>
        <v>19767522</v>
      </c>
      <c r="P815" s="277">
        <f t="shared" si="23"/>
        <v>43400</v>
      </c>
      <c r="Q815" s="277">
        <f t="shared" si="23"/>
        <v>41456</v>
      </c>
      <c r="R815" s="277">
        <f t="shared" si="23"/>
        <v>5685</v>
      </c>
      <c r="S815" s="277">
        <f t="shared" si="23"/>
        <v>68335</v>
      </c>
      <c r="T815" s="281">
        <f t="shared" si="23"/>
        <v>25.95</v>
      </c>
      <c r="U815" s="277">
        <f t="shared" si="23"/>
        <v>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5710674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108.77999999999999</v>
      </c>
      <c r="D816" s="277">
        <f>CE61</f>
        <v>7950117</v>
      </c>
      <c r="E816" s="277">
        <f>CE62</f>
        <v>1536677</v>
      </c>
      <c r="F816" s="277">
        <f>CE63</f>
        <v>493226</v>
      </c>
      <c r="G816" s="277">
        <f>CE64</f>
        <v>595263</v>
      </c>
      <c r="H816" s="280">
        <f>CE65</f>
        <v>152106</v>
      </c>
      <c r="I816" s="280">
        <f>CE66</f>
        <v>171014</v>
      </c>
      <c r="J816" s="280">
        <f>CE67</f>
        <v>612323</v>
      </c>
      <c r="K816" s="280">
        <f>CE68</f>
        <v>287</v>
      </c>
      <c r="L816" s="280">
        <f>CE69</f>
        <v>1359255</v>
      </c>
      <c r="M816" s="280">
        <f>CE70</f>
        <v>37991</v>
      </c>
      <c r="N816" s="277">
        <f>CE75</f>
        <v>19767522</v>
      </c>
      <c r="O816" s="277">
        <f>CE73</f>
        <v>19767522</v>
      </c>
      <c r="P816" s="277">
        <f>CE76</f>
        <v>43400</v>
      </c>
      <c r="Q816" s="277">
        <f>CE77</f>
        <v>41456</v>
      </c>
      <c r="R816" s="277">
        <f>CE78</f>
        <v>5685</v>
      </c>
      <c r="S816" s="277">
        <f>CE79</f>
        <v>68335</v>
      </c>
      <c r="T816" s="281">
        <f>CE80</f>
        <v>25.95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5710674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7950117</v>
      </c>
      <c r="E817" s="180">
        <f>C379</f>
        <v>1536677</v>
      </c>
      <c r="F817" s="180">
        <f>C380</f>
        <v>493226</v>
      </c>
      <c r="G817" s="240">
        <f>C381</f>
        <v>595263</v>
      </c>
      <c r="H817" s="240">
        <f>C382</f>
        <v>152106</v>
      </c>
      <c r="I817" s="240">
        <f>C383</f>
        <v>171014</v>
      </c>
      <c r="J817" s="240">
        <f>C384</f>
        <v>612323</v>
      </c>
      <c r="K817" s="240">
        <f>C385</f>
        <v>287</v>
      </c>
      <c r="L817" s="240">
        <f>C386+C387+C388+C389</f>
        <v>1359255</v>
      </c>
      <c r="M817" s="240">
        <f>C370</f>
        <v>0</v>
      </c>
      <c r="N817" s="180">
        <f>D361</f>
        <v>19767522</v>
      </c>
      <c r="O817" s="180">
        <f>C359</f>
        <v>19767522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topLeftCell="A4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 ca="1">+data!C84</f>
        <v>NAVOS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 ca="1">+"H-"&amp;data!C83</f>
        <v>H-919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 ca="1">+data!C85</f>
        <v>2600 SW Holden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 ca="1">+data!C86</f>
        <v>PO Box 46420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 ca="1">+data!C87</f>
        <v>Seattle, WA  98146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 ca="1"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B16" sqref="B16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 ca="1">"Fiscal Year Ended:  "&amp;data!C82</f>
        <v>Fiscal Year Ended:  12/31/2018</v>
      </c>
      <c r="C4" s="38"/>
      <c r="D4" s="120"/>
      <c r="E4" s="70"/>
      <c r="F4" s="127" t="str">
        <f ca="1">"License Number:  "&amp;"H-"&amp;FIXED(data!C83,0)</f>
        <v>License Number:  H-919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 ca="1">"  "&amp;data!C84</f>
        <v xml:space="preserve">  NAVOS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 ca="1"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 ca="1">"  "&amp;data!C89</f>
        <v xml:space="preserve">  David Johnson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 ca="1">"  "&amp;data!C90</f>
        <v xml:space="preserve">  Natalia Kohler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 ca="1">"  "&amp;data!C91</f>
        <v xml:space="preserve">  Don Gillmore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 ca="1">"  "&amp;data!C92</f>
        <v xml:space="preserve">  206-933-7189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 ca="1">"  "&amp;data!C93</f>
        <v xml:space="preserve">  206-933-7116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 ca="1">IF(data!C97&gt;0," X","")</f>
        <v/>
      </c>
      <c r="B16" s="14" t="s">
        <v>267</v>
      </c>
      <c r="C16" s="15" t="str">
        <f ca="1">IF(data!C101&gt;0," X","")</f>
        <v/>
      </c>
      <c r="D16" s="22" t="s">
        <v>1035</v>
      </c>
      <c r="E16" s="15" t="str">
        <f ca="1"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 ca="1">IF(data!C98&gt;0," X","")</f>
        <v/>
      </c>
      <c r="B17" s="14" t="s">
        <v>259</v>
      </c>
      <c r="C17" s="15" t="str">
        <f ca="1">IF(data!C102&gt;0," X","")</f>
        <v xml:space="preserve"> X</v>
      </c>
      <c r="D17" s="22" t="s">
        <v>349</v>
      </c>
      <c r="E17" s="15" t="str">
        <f ca="1"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 ca="1"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 ca="1"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 ca="1">data!C111</f>
        <v>678</v>
      </c>
      <c r="G23" s="21">
        <f ca="1">data!D111</f>
        <v>15528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 ca="1">data!C112</f>
        <v>0</v>
      </c>
      <c r="G24" s="21">
        <f ca="1"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 ca="1">data!C113</f>
        <v>0</v>
      </c>
      <c r="G25" s="21">
        <f ca="1"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 ca="1">data!C114</f>
        <v>0</v>
      </c>
      <c r="G26" s="13">
        <f ca="1"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 ca="1">data!C116</f>
        <v>0</v>
      </c>
      <c r="E30" s="49" t="s">
        <v>288</v>
      </c>
      <c r="F30" s="24"/>
      <c r="G30" s="21">
        <f ca="1"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 ca="1">data!C117</f>
        <v>0</v>
      </c>
      <c r="E31" s="49" t="s">
        <v>289</v>
      </c>
      <c r="F31" s="24"/>
      <c r="G31" s="21">
        <f ca="1"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 ca="1">data!C118</f>
        <v>0</v>
      </c>
      <c r="E32" s="49" t="s">
        <v>1045</v>
      </c>
      <c r="F32" s="24"/>
      <c r="G32" s="21">
        <f ca="1"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 ca="1">data!C119</f>
        <v>0</v>
      </c>
      <c r="E33" s="49" t="s">
        <v>1047</v>
      </c>
      <c r="F33" s="24"/>
      <c r="G33" s="21">
        <f ca="1"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 ca="1">data!C120</f>
        <v>0</v>
      </c>
      <c r="E34" s="49" t="s">
        <v>291</v>
      </c>
      <c r="F34" s="24"/>
      <c r="G34" s="21">
        <f ca="1">data!E127</f>
        <v>70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 ca="1"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 ca="1">data!C122</f>
        <v>70</v>
      </c>
      <c r="E36" s="49" t="s">
        <v>292</v>
      </c>
      <c r="F36" s="24"/>
      <c r="G36" s="21">
        <f ca="1">data!C128</f>
        <v>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 ca="1"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 ca="1"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 ca="1">"Hospital Name: "&amp;data!C84</f>
        <v>Hospital Name: NAVOS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 ca="1"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 ca="1">data!B138</f>
        <v>181</v>
      </c>
      <c r="C7" s="48">
        <f ca="1">data!B139</f>
        <v>5708</v>
      </c>
      <c r="D7" s="48">
        <f ca="1">data!B140</f>
        <v>0</v>
      </c>
      <c r="E7" s="48">
        <f ca="1">data!B141</f>
        <v>4768357</v>
      </c>
      <c r="F7" s="48">
        <f ca="1">data!B142</f>
        <v>0</v>
      </c>
      <c r="G7" s="48">
        <f ca="1">data!B141+data!B142</f>
        <v>4768357</v>
      </c>
    </row>
    <row r="8" spans="1:13" ht="20.100000000000001" customHeight="1" x14ac:dyDescent="0.25">
      <c r="A8" s="23" t="s">
        <v>297</v>
      </c>
      <c r="B8" s="48">
        <f ca="1">data!C138</f>
        <v>334</v>
      </c>
      <c r="C8" s="48">
        <f ca="1">data!C139</f>
        <v>6533</v>
      </c>
      <c r="D8" s="48">
        <f ca="1">data!C140</f>
        <v>0</v>
      </c>
      <c r="E8" s="48">
        <f ca="1">data!C141</f>
        <v>15604045</v>
      </c>
      <c r="F8" s="48">
        <f ca="1">data!C142</f>
        <v>0</v>
      </c>
      <c r="G8" s="48">
        <f ca="1">data!C141+data!C142</f>
        <v>15604045</v>
      </c>
    </row>
    <row r="9" spans="1:13" ht="20.100000000000001" customHeight="1" x14ac:dyDescent="0.25">
      <c r="A9" s="23" t="s">
        <v>1058</v>
      </c>
      <c r="B9" s="48">
        <f ca="1">data!D138</f>
        <v>163</v>
      </c>
      <c r="C9" s="48">
        <f ca="1">data!D139</f>
        <v>3287</v>
      </c>
      <c r="D9" s="48">
        <f ca="1">data!D140</f>
        <v>0</v>
      </c>
      <c r="E9" s="48">
        <f ca="1">data!D141</f>
        <v>2948378</v>
      </c>
      <c r="F9" s="48">
        <f ca="1">data!D142</f>
        <v>0</v>
      </c>
      <c r="G9" s="48">
        <f ca="1">data!D141+data!D142</f>
        <v>2948378</v>
      </c>
    </row>
    <row r="10" spans="1:13" ht="20.100000000000001" customHeight="1" x14ac:dyDescent="0.25">
      <c r="A10" s="111" t="s">
        <v>203</v>
      </c>
      <c r="B10" s="48">
        <f ca="1">data!E138</f>
        <v>678</v>
      </c>
      <c r="C10" s="48">
        <f ca="1">data!E139</f>
        <v>15528</v>
      </c>
      <c r="D10" s="48">
        <f ca="1">data!E140</f>
        <v>0</v>
      </c>
      <c r="E10" s="48">
        <f ca="1">data!E141</f>
        <v>23320780</v>
      </c>
      <c r="F10" s="48">
        <f ca="1">data!E142</f>
        <v>0</v>
      </c>
      <c r="G10" s="48">
        <f ca="1">data!E141+data!E142</f>
        <v>23320780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 ca="1">data!B144</f>
        <v>0</v>
      </c>
      <c r="C16" s="48">
        <f ca="1">data!B145</f>
        <v>0</v>
      </c>
      <c r="D16" s="48">
        <f ca="1">data!B146</f>
        <v>0</v>
      </c>
      <c r="E16" s="48">
        <f ca="1">data!B147</f>
        <v>0</v>
      </c>
      <c r="F16" s="48">
        <f ca="1">data!B148</f>
        <v>0</v>
      </c>
      <c r="G16" s="48">
        <f ca="1">data!B147+data!B148</f>
        <v>0</v>
      </c>
    </row>
    <row r="17" spans="1:7" ht="20.100000000000001" customHeight="1" x14ac:dyDescent="0.25">
      <c r="A17" s="23" t="s">
        <v>297</v>
      </c>
      <c r="B17" s="48">
        <f ca="1">data!C144</f>
        <v>0</v>
      </c>
      <c r="C17" s="48">
        <f ca="1">data!C145</f>
        <v>0</v>
      </c>
      <c r="D17" s="48">
        <f ca="1">data!C146</f>
        <v>0</v>
      </c>
      <c r="E17" s="48">
        <f ca="1">data!C147</f>
        <v>0</v>
      </c>
      <c r="F17" s="48">
        <f ca="1">data!C148</f>
        <v>0</v>
      </c>
      <c r="G17" s="48">
        <f ca="1">data!C147+data!C148</f>
        <v>0</v>
      </c>
    </row>
    <row r="18" spans="1:7" ht="20.100000000000001" customHeight="1" x14ac:dyDescent="0.25">
      <c r="A18" s="23" t="s">
        <v>1058</v>
      </c>
      <c r="B18" s="48">
        <f ca="1">data!D144</f>
        <v>0</v>
      </c>
      <c r="C18" s="48">
        <f ca="1">data!D145</f>
        <v>0</v>
      </c>
      <c r="D18" s="48">
        <f ca="1">data!D146</f>
        <v>0</v>
      </c>
      <c r="E18" s="48">
        <f ca="1">data!D147</f>
        <v>0</v>
      </c>
      <c r="F18" s="48">
        <f ca="1">data!D148</f>
        <v>0</v>
      </c>
      <c r="G18" s="48">
        <f ca="1">data!D147+data!D148</f>
        <v>0</v>
      </c>
    </row>
    <row r="19" spans="1:7" ht="20.100000000000001" customHeight="1" x14ac:dyDescent="0.25">
      <c r="A19" s="111" t="s">
        <v>203</v>
      </c>
      <c r="B19" s="48">
        <f ca="1">data!E144</f>
        <v>0</v>
      </c>
      <c r="C19" s="48">
        <f ca="1">data!E145</f>
        <v>0</v>
      </c>
      <c r="D19" s="48">
        <f ca="1">data!E146</f>
        <v>0</v>
      </c>
      <c r="E19" s="48">
        <f ca="1">data!E147</f>
        <v>0</v>
      </c>
      <c r="F19" s="48">
        <f ca="1">data!E148</f>
        <v>0</v>
      </c>
      <c r="G19" s="48">
        <f ca="1"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 ca="1">data!B150</f>
        <v>0</v>
      </c>
      <c r="C25" s="48">
        <f ca="1">data!B151</f>
        <v>0</v>
      </c>
      <c r="D25" s="48">
        <f ca="1">data!B152</f>
        <v>0</v>
      </c>
      <c r="E25" s="48">
        <f ca="1">data!B153</f>
        <v>0</v>
      </c>
      <c r="F25" s="48">
        <f ca="1">data!B154</f>
        <v>0</v>
      </c>
      <c r="G25" s="48">
        <f ca="1">data!B153+data!B154</f>
        <v>0</v>
      </c>
    </row>
    <row r="26" spans="1:7" ht="20.100000000000001" customHeight="1" x14ac:dyDescent="0.25">
      <c r="A26" s="23" t="s">
        <v>297</v>
      </c>
      <c r="B26" s="48">
        <f ca="1">data!C150</f>
        <v>0</v>
      </c>
      <c r="C26" s="48">
        <f ca="1">data!C151</f>
        <v>0</v>
      </c>
      <c r="D26" s="48">
        <f ca="1">data!C152</f>
        <v>0</v>
      </c>
      <c r="E26" s="48">
        <f ca="1">data!C153</f>
        <v>0</v>
      </c>
      <c r="F26" s="48">
        <f ca="1">data!C154</f>
        <v>0</v>
      </c>
      <c r="G26" s="48">
        <f ca="1">data!C153+data!C154</f>
        <v>0</v>
      </c>
    </row>
    <row r="27" spans="1:7" ht="20.100000000000001" customHeight="1" x14ac:dyDescent="0.25">
      <c r="A27" s="23" t="s">
        <v>1058</v>
      </c>
      <c r="B27" s="48">
        <f ca="1">data!D150</f>
        <v>0</v>
      </c>
      <c r="C27" s="48">
        <f ca="1">data!D151</f>
        <v>0</v>
      </c>
      <c r="D27" s="48">
        <f ca="1">data!D152</f>
        <v>0</v>
      </c>
      <c r="E27" s="48">
        <f ca="1">data!D153</f>
        <v>0</v>
      </c>
      <c r="F27" s="48">
        <f ca="1">data!D154</f>
        <v>0</v>
      </c>
      <c r="G27" s="48">
        <f ca="1">data!D153+data!D154</f>
        <v>0</v>
      </c>
    </row>
    <row r="28" spans="1:7" ht="20.100000000000001" customHeight="1" x14ac:dyDescent="0.25">
      <c r="A28" s="111" t="s">
        <v>203</v>
      </c>
      <c r="B28" s="48">
        <f ca="1">data!E150</f>
        <v>0</v>
      </c>
      <c r="C28" s="48">
        <f ca="1">data!E151</f>
        <v>0</v>
      </c>
      <c r="D28" s="48">
        <f ca="1">data!E152</f>
        <v>0</v>
      </c>
      <c r="E28" s="48">
        <f ca="1">data!E153</f>
        <v>0</v>
      </c>
      <c r="F28" s="48">
        <f ca="1">data!E154</f>
        <v>0</v>
      </c>
      <c r="G28" s="48">
        <f ca="1"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 ca="1"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 ca="1"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31" zoomScale="75" workbookViewId="0">
      <selection activeCell="I12" sqref="I12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 ca="1">"Hospital: "&amp;data!C84</f>
        <v>Hospital: NAVOS</v>
      </c>
      <c r="B3" s="30"/>
      <c r="C3" s="31" t="str">
        <f ca="1"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 ca="1">data!C165</f>
        <v>641639</v>
      </c>
    </row>
    <row r="7" spans="1:13" ht="20.100000000000001" customHeight="1" x14ac:dyDescent="0.25">
      <c r="A7" s="40">
        <v>3</v>
      </c>
      <c r="B7" s="97" t="s">
        <v>308</v>
      </c>
      <c r="C7" s="13">
        <f ca="1">data!C166</f>
        <v>24575</v>
      </c>
    </row>
    <row r="8" spans="1:13" ht="20.100000000000001" customHeight="1" x14ac:dyDescent="0.25">
      <c r="A8" s="40">
        <v>4</v>
      </c>
      <c r="B8" s="49" t="s">
        <v>309</v>
      </c>
      <c r="C8" s="13">
        <f ca="1">data!C167</f>
        <v>82049</v>
      </c>
    </row>
    <row r="9" spans="1:13" ht="20.100000000000001" customHeight="1" x14ac:dyDescent="0.25">
      <c r="A9" s="40">
        <v>5</v>
      </c>
      <c r="B9" s="49" t="s">
        <v>310</v>
      </c>
      <c r="C9" s="13">
        <f ca="1">data!C168</f>
        <v>639597</v>
      </c>
    </row>
    <row r="10" spans="1:13" ht="20.100000000000001" customHeight="1" x14ac:dyDescent="0.25">
      <c r="A10" s="40">
        <v>6</v>
      </c>
      <c r="B10" s="49" t="s">
        <v>311</v>
      </c>
      <c r="C10" s="13">
        <f ca="1"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 ca="1">data!C170</f>
        <v>156790</v>
      </c>
    </row>
    <row r="12" spans="1:13" ht="20.100000000000001" customHeight="1" x14ac:dyDescent="0.25">
      <c r="A12" s="40">
        <v>8</v>
      </c>
      <c r="B12" s="49" t="s">
        <v>313</v>
      </c>
      <c r="C12" s="13">
        <f ca="1">data!C171</f>
        <v>57458</v>
      </c>
    </row>
    <row r="13" spans="1:13" ht="20.100000000000001" customHeight="1" x14ac:dyDescent="0.25">
      <c r="A13" s="40">
        <v>9</v>
      </c>
      <c r="B13" s="49" t="s">
        <v>313</v>
      </c>
      <c r="C13" s="13">
        <f ca="1">data!C172</f>
        <v>43864</v>
      </c>
    </row>
    <row r="14" spans="1:13" ht="20.100000000000001" customHeight="1" x14ac:dyDescent="0.25">
      <c r="A14" s="40">
        <v>10</v>
      </c>
      <c r="B14" s="49" t="s">
        <v>1066</v>
      </c>
      <c r="C14" s="13">
        <f ca="1">data!D173</f>
        <v>1645972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 ca="1"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 ca="1">data!C176</f>
        <v>390</v>
      </c>
    </row>
    <row r="20" spans="1:3" ht="20.100000000000001" customHeight="1" x14ac:dyDescent="0.25">
      <c r="A20" s="13">
        <v>14</v>
      </c>
      <c r="B20" s="49" t="s">
        <v>1069</v>
      </c>
      <c r="C20" s="13">
        <f ca="1">data!D177</f>
        <v>390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 ca="1">data!C179</f>
        <v>76247</v>
      </c>
    </row>
    <row r="26" spans="1:3" ht="20.100000000000001" customHeight="1" x14ac:dyDescent="0.25">
      <c r="A26" s="13">
        <v>18</v>
      </c>
      <c r="B26" s="49" t="s">
        <v>319</v>
      </c>
      <c r="C26" s="13">
        <f ca="1">data!C180</f>
        <v>20411</v>
      </c>
    </row>
    <row r="27" spans="1:3" ht="20.100000000000001" customHeight="1" x14ac:dyDescent="0.25">
      <c r="A27" s="13">
        <v>19</v>
      </c>
      <c r="B27" s="49" t="s">
        <v>1072</v>
      </c>
      <c r="C27" s="13">
        <f ca="1">data!D181</f>
        <v>96658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 ca="1">data!C183</f>
        <v>44682</v>
      </c>
    </row>
    <row r="32" spans="1:3" ht="20.100000000000001" customHeight="1" x14ac:dyDescent="0.25">
      <c r="A32" s="13">
        <v>22</v>
      </c>
      <c r="B32" s="49" t="s">
        <v>1074</v>
      </c>
      <c r="C32" s="13">
        <f ca="1">data!C184</f>
        <v>63843</v>
      </c>
    </row>
    <row r="33" spans="1:3" ht="20.100000000000001" customHeight="1" x14ac:dyDescent="0.25">
      <c r="A33" s="13">
        <v>23</v>
      </c>
      <c r="B33" s="49" t="s">
        <v>132</v>
      </c>
      <c r="C33" s="13">
        <f ca="1"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 ca="1">data!D186</f>
        <v>108525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 ca="1"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 ca="1">data!C189</f>
        <v>139067</v>
      </c>
    </row>
    <row r="40" spans="1:3" ht="20.100000000000001" customHeight="1" x14ac:dyDescent="0.25">
      <c r="A40" s="13">
        <v>28</v>
      </c>
      <c r="B40" s="49" t="s">
        <v>1077</v>
      </c>
      <c r="C40" s="13">
        <f ca="1">data!D190</f>
        <v>139067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 ca="1">"Hospital: "&amp;data!C84</f>
        <v>Hospital: NAVOS</v>
      </c>
      <c r="B3" s="8"/>
      <c r="C3" s="8"/>
      <c r="E3" s="11"/>
      <c r="F3" s="12" t="str">
        <f ca="1"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 ca="1">data!B195</f>
        <v>13804850</v>
      </c>
      <c r="D7" s="21">
        <f ca="1">data!C195</f>
        <v>0</v>
      </c>
      <c r="E7" s="21">
        <f ca="1">data!D195</f>
        <v>0</v>
      </c>
      <c r="F7" s="21">
        <f ca="1">data!E195</f>
        <v>13804850</v>
      </c>
    </row>
    <row r="8" spans="1:13" ht="20.100000000000001" customHeight="1" x14ac:dyDescent="0.25">
      <c r="A8" s="13">
        <v>2</v>
      </c>
      <c r="B8" s="14" t="s">
        <v>333</v>
      </c>
      <c r="C8" s="21">
        <f ca="1">data!B196</f>
        <v>546208</v>
      </c>
      <c r="D8" s="21">
        <f ca="1">data!C196</f>
        <v>138098</v>
      </c>
      <c r="E8" s="21">
        <f ca="1">data!D196</f>
        <v>0</v>
      </c>
      <c r="F8" s="21">
        <f ca="1">data!E196</f>
        <v>684306</v>
      </c>
    </row>
    <row r="9" spans="1:13" ht="20.100000000000001" customHeight="1" x14ac:dyDescent="0.25">
      <c r="A9" s="13">
        <v>3</v>
      </c>
      <c r="B9" s="14" t="s">
        <v>334</v>
      </c>
      <c r="C9" s="21">
        <f ca="1">data!B197</f>
        <v>30695609.869999997</v>
      </c>
      <c r="D9" s="21">
        <f ca="1">data!C197</f>
        <v>1007538</v>
      </c>
      <c r="E9" s="21">
        <f ca="1">data!D197</f>
        <v>0</v>
      </c>
      <c r="F9" s="21">
        <f ca="1">data!E197</f>
        <v>31703147.869999997</v>
      </c>
    </row>
    <row r="10" spans="1:13" ht="20.100000000000001" customHeight="1" x14ac:dyDescent="0.25">
      <c r="A10" s="13">
        <v>4</v>
      </c>
      <c r="B10" s="14" t="s">
        <v>1083</v>
      </c>
      <c r="C10" s="21">
        <f ca="1">data!B198</f>
        <v>0</v>
      </c>
      <c r="D10" s="21">
        <f ca="1">data!C198</f>
        <v>0</v>
      </c>
      <c r="E10" s="21">
        <f ca="1">data!D198</f>
        <v>0</v>
      </c>
      <c r="F10" s="21">
        <f ca="1"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 ca="1">data!B199</f>
        <v>8397277.1900000013</v>
      </c>
      <c r="D11" s="21">
        <f ca="1">data!C199</f>
        <v>0</v>
      </c>
      <c r="E11" s="21">
        <f ca="1">data!D199</f>
        <v>452482</v>
      </c>
      <c r="F11" s="21">
        <f ca="1">data!E199</f>
        <v>7944795.1900000013</v>
      </c>
    </row>
    <row r="12" spans="1:13" ht="20.100000000000001" customHeight="1" x14ac:dyDescent="0.25">
      <c r="A12" s="13">
        <v>6</v>
      </c>
      <c r="B12" s="14" t="s">
        <v>1085</v>
      </c>
      <c r="C12" s="21">
        <f ca="1">data!B200</f>
        <v>0</v>
      </c>
      <c r="D12" s="21">
        <f ca="1">data!C200</f>
        <v>0</v>
      </c>
      <c r="E12" s="21">
        <f ca="1">data!D200</f>
        <v>0</v>
      </c>
      <c r="F12" s="21">
        <f ca="1">data!E200</f>
        <v>0</v>
      </c>
    </row>
    <row r="13" spans="1:13" ht="20.100000000000001" customHeight="1" x14ac:dyDescent="0.25">
      <c r="A13" s="13">
        <v>7</v>
      </c>
      <c r="B13" s="14" t="s">
        <v>1086</v>
      </c>
      <c r="C13" s="21">
        <f ca="1">data!B201</f>
        <v>0</v>
      </c>
      <c r="D13" s="21">
        <f ca="1">data!C201</f>
        <v>0</v>
      </c>
      <c r="E13" s="21">
        <f ca="1">data!D201</f>
        <v>0</v>
      </c>
      <c r="F13" s="21">
        <f ca="1"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 ca="1">data!B202</f>
        <v>13869722.629999999</v>
      </c>
      <c r="D14" s="21">
        <f ca="1">data!C202</f>
        <v>0</v>
      </c>
      <c r="E14" s="21">
        <f ca="1">data!D202</f>
        <v>17129</v>
      </c>
      <c r="F14" s="21">
        <f ca="1">data!E202</f>
        <v>13852593.629999999</v>
      </c>
    </row>
    <row r="15" spans="1:13" ht="20.100000000000001" customHeight="1" x14ac:dyDescent="0.25">
      <c r="A15" s="13">
        <v>9</v>
      </c>
      <c r="B15" s="14" t="s">
        <v>1087</v>
      </c>
      <c r="C15" s="21">
        <f ca="1">data!B203</f>
        <v>278174.05999999959</v>
      </c>
      <c r="D15" s="21">
        <f ca="1">data!C203</f>
        <v>481893</v>
      </c>
      <c r="E15" s="21">
        <f ca="1">data!D203</f>
        <v>0</v>
      </c>
      <c r="F15" s="21">
        <f ca="1">data!E203</f>
        <v>760067.05999999959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 ca="1">data!B204</f>
        <v>67591841.75</v>
      </c>
      <c r="D16" s="21">
        <f ca="1">data!C204</f>
        <v>1627529</v>
      </c>
      <c r="E16" s="21">
        <f ca="1">data!D204</f>
        <v>469611</v>
      </c>
      <c r="F16" s="21">
        <f ca="1">data!E204</f>
        <v>68749759.75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 ca="1">data!B209</f>
        <v>669913</v>
      </c>
      <c r="D24" s="21">
        <f ca="1">data!C209</f>
        <v>95629</v>
      </c>
      <c r="E24" s="21">
        <f ca="1">data!D209</f>
        <v>0</v>
      </c>
      <c r="F24" s="21">
        <f ca="1">data!E209</f>
        <v>765542</v>
      </c>
    </row>
    <row r="25" spans="1:6" ht="20.100000000000001" customHeight="1" x14ac:dyDescent="0.25">
      <c r="A25" s="13">
        <v>13</v>
      </c>
      <c r="B25" s="14" t="s">
        <v>334</v>
      </c>
      <c r="C25" s="21">
        <f ca="1">data!B210</f>
        <v>3582873</v>
      </c>
      <c r="D25" s="21">
        <f ca="1">data!C210</f>
        <v>180138</v>
      </c>
      <c r="E25" s="21">
        <f ca="1">data!D210</f>
        <v>0</v>
      </c>
      <c r="F25" s="21">
        <f ca="1">data!E210</f>
        <v>3763011</v>
      </c>
    </row>
    <row r="26" spans="1:6" ht="20.100000000000001" customHeight="1" x14ac:dyDescent="0.25">
      <c r="A26" s="13">
        <v>14</v>
      </c>
      <c r="B26" s="14" t="s">
        <v>1083</v>
      </c>
      <c r="C26" s="21">
        <f ca="1">data!B211</f>
        <v>0</v>
      </c>
      <c r="D26" s="21">
        <f ca="1">data!C211</f>
        <v>0</v>
      </c>
      <c r="E26" s="21">
        <f ca="1">data!D211</f>
        <v>0</v>
      </c>
      <c r="F26" s="21">
        <f ca="1"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 ca="1">data!B212</f>
        <v>0</v>
      </c>
      <c r="D27" s="21">
        <f ca="1">data!C212</f>
        <v>0</v>
      </c>
      <c r="E27" s="21">
        <f ca="1">data!D212</f>
        <v>0</v>
      </c>
      <c r="F27" s="21">
        <f ca="1"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 ca="1">data!B213</f>
        <v>3530982</v>
      </c>
      <c r="D28" s="21">
        <f ca="1">data!C213</f>
        <v>183964</v>
      </c>
      <c r="E28" s="21">
        <f ca="1">data!D213</f>
        <v>0</v>
      </c>
      <c r="F28" s="21">
        <f ca="1">data!E213</f>
        <v>3714946</v>
      </c>
    </row>
    <row r="29" spans="1:6" ht="20.100000000000001" customHeight="1" x14ac:dyDescent="0.25">
      <c r="A29" s="13">
        <v>17</v>
      </c>
      <c r="B29" s="14" t="s">
        <v>1086</v>
      </c>
      <c r="C29" s="21">
        <f ca="1">data!B214</f>
        <v>0</v>
      </c>
      <c r="D29" s="21">
        <f ca="1">data!C214</f>
        <v>0</v>
      </c>
      <c r="E29" s="21">
        <f ca="1">data!D214</f>
        <v>0</v>
      </c>
      <c r="F29" s="21">
        <f ca="1"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 ca="1">data!B215</f>
        <v>1064165</v>
      </c>
      <c r="D30" s="21">
        <f ca="1">data!C215</f>
        <v>0</v>
      </c>
      <c r="E30" s="21">
        <f ca="1">data!D215</f>
        <v>0</v>
      </c>
      <c r="F30" s="21">
        <f ca="1">data!E215</f>
        <v>1064165</v>
      </c>
    </row>
    <row r="31" spans="1:6" ht="20.100000000000001" customHeight="1" x14ac:dyDescent="0.25">
      <c r="A31" s="13">
        <v>19</v>
      </c>
      <c r="B31" s="14" t="s">
        <v>1087</v>
      </c>
      <c r="C31" s="21">
        <f ca="1">data!B216</f>
        <v>0</v>
      </c>
      <c r="D31" s="21">
        <f ca="1">data!C216</f>
        <v>0</v>
      </c>
      <c r="E31" s="21">
        <f ca="1">data!D216</f>
        <v>0</v>
      </c>
      <c r="F31" s="21">
        <f ca="1"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 ca="1">data!B217</f>
        <v>8847933</v>
      </c>
      <c r="D32" s="21">
        <f ca="1">data!C217</f>
        <v>459731</v>
      </c>
      <c r="E32" s="21">
        <f ca="1">data!D217</f>
        <v>0</v>
      </c>
      <c r="F32" s="21">
        <f ca="1">data!E217</f>
        <v>9307664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 ca="1">"Hospital: "&amp;data!C84</f>
        <v>Hospital: NAVOS</v>
      </c>
      <c r="B2" s="30"/>
      <c r="C2" s="30"/>
      <c r="D2" s="31" t="str">
        <f ca="1"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 ca="1">data!D221</f>
        <v>0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 ca="1">data!C223</f>
        <v>2411922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 ca="1">data!C224</f>
        <v>6568027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 ca="1"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 ca="1"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 ca="1">data!C227</f>
        <v>913826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 ca="1"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 ca="1">data!D229</f>
        <v>9893775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 ca="1">+data!C231</f>
        <v>598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 ca="1">data!C233</f>
        <v>475824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 ca="1"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 ca="1">data!D236</f>
        <v>475824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 ca="1"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 ca="1"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 ca="1">data!D242</f>
        <v>10369599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I12" sqref="I12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 ca="1">"HOSPITAL: "&amp;data!C84</f>
        <v>HOSPITAL: NAVOS</v>
      </c>
      <c r="B3" s="30"/>
      <c r="C3" s="31" t="str">
        <f ca="1"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 ca="1">data!C250</f>
        <v>2698207</v>
      </c>
    </row>
    <row r="7" spans="1:13" ht="20.100000000000001" customHeight="1" x14ac:dyDescent="0.25">
      <c r="A7" s="13">
        <v>3</v>
      </c>
      <c r="B7" s="14" t="s">
        <v>363</v>
      </c>
      <c r="C7" s="21">
        <f ca="1"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 ca="1">data!C252</f>
        <v>13477799</v>
      </c>
    </row>
    <row r="9" spans="1:13" ht="20.100000000000001" customHeight="1" x14ac:dyDescent="0.25">
      <c r="A9" s="13">
        <v>5</v>
      </c>
      <c r="B9" s="14" t="s">
        <v>1104</v>
      </c>
      <c r="C9" s="21">
        <f ca="1">data!C253</f>
        <v>9415037</v>
      </c>
    </row>
    <row r="10" spans="1:13" ht="20.100000000000001" customHeight="1" x14ac:dyDescent="0.25">
      <c r="A10" s="13">
        <v>6</v>
      </c>
      <c r="B10" s="14" t="s">
        <v>1105</v>
      </c>
      <c r="C10" s="21">
        <f ca="1"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 ca="1"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 ca="1"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 ca="1">data!C257</f>
        <v>125274</v>
      </c>
    </row>
    <row r="14" spans="1:13" ht="20.100000000000001" customHeight="1" x14ac:dyDescent="0.25">
      <c r="A14" s="13">
        <v>10</v>
      </c>
      <c r="B14" s="14" t="s">
        <v>369</v>
      </c>
      <c r="C14" s="21">
        <f ca="1">data!C258</f>
        <v>697934</v>
      </c>
    </row>
    <row r="15" spans="1:13" ht="20.100000000000001" customHeight="1" x14ac:dyDescent="0.25">
      <c r="A15" s="13">
        <v>11</v>
      </c>
      <c r="B15" s="14" t="s">
        <v>1107</v>
      </c>
      <c r="C15" s="21">
        <f ca="1"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 ca="1">data!D260</f>
        <v>7584177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 ca="1"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 ca="1"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 ca="1"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 ca="1"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 ca="1">data!C267</f>
        <v>13804850</v>
      </c>
    </row>
    <row r="26" spans="1:3" ht="20.100000000000001" customHeight="1" x14ac:dyDescent="0.25">
      <c r="A26" s="13">
        <v>22</v>
      </c>
      <c r="B26" s="14" t="s">
        <v>333</v>
      </c>
      <c r="C26" s="21">
        <f ca="1">data!C268</f>
        <v>684306</v>
      </c>
    </row>
    <row r="27" spans="1:3" ht="20.100000000000001" customHeight="1" x14ac:dyDescent="0.25">
      <c r="A27" s="13">
        <v>23</v>
      </c>
      <c r="B27" s="14" t="s">
        <v>334</v>
      </c>
      <c r="C27" s="21">
        <f ca="1">data!C269</f>
        <v>31703148</v>
      </c>
    </row>
    <row r="28" spans="1:3" ht="20.100000000000001" customHeight="1" x14ac:dyDescent="0.25">
      <c r="A28" s="13">
        <v>24</v>
      </c>
      <c r="B28" s="14" t="s">
        <v>1112</v>
      </c>
      <c r="C28" s="21">
        <f ca="1"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 ca="1"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 ca="1">data!C272</f>
        <v>7944795</v>
      </c>
    </row>
    <row r="31" spans="1:3" ht="20.100000000000001" customHeight="1" x14ac:dyDescent="0.25">
      <c r="A31" s="13">
        <v>27</v>
      </c>
      <c r="B31" s="14" t="s">
        <v>339</v>
      </c>
      <c r="C31" s="21">
        <f ca="1">data!C273</f>
        <v>13852594</v>
      </c>
    </row>
    <row r="32" spans="1:3" ht="20.100000000000001" customHeight="1" x14ac:dyDescent="0.25">
      <c r="A32" s="13">
        <v>28</v>
      </c>
      <c r="B32" s="14" t="s">
        <v>340</v>
      </c>
      <c r="C32" s="21">
        <f ca="1">data!C274</f>
        <v>760067</v>
      </c>
    </row>
    <row r="33" spans="1:3" ht="20.100000000000001" customHeight="1" x14ac:dyDescent="0.25">
      <c r="A33" s="13">
        <v>29</v>
      </c>
      <c r="B33" s="14" t="s">
        <v>661</v>
      </c>
      <c r="C33" s="21">
        <f ca="1">data!D275</f>
        <v>68749760</v>
      </c>
    </row>
    <row r="34" spans="1:3" ht="20.100000000000001" customHeight="1" x14ac:dyDescent="0.25">
      <c r="A34" s="13">
        <v>30</v>
      </c>
      <c r="B34" s="14" t="s">
        <v>1113</v>
      </c>
      <c r="C34" s="21">
        <f ca="1">data!C276</f>
        <v>15384993</v>
      </c>
    </row>
    <row r="35" spans="1:3" ht="20.100000000000001" customHeight="1" x14ac:dyDescent="0.25">
      <c r="A35" s="13">
        <v>31</v>
      </c>
      <c r="B35" s="14" t="s">
        <v>1114</v>
      </c>
      <c r="C35" s="21">
        <f ca="1">data!D277</f>
        <v>53364767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 ca="1"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 ca="1"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 ca="1">data!C281</f>
        <v>6940140</v>
      </c>
    </row>
    <row r="41" spans="1:3" ht="20.100000000000001" customHeight="1" x14ac:dyDescent="0.25">
      <c r="A41" s="13">
        <v>37</v>
      </c>
      <c r="B41" s="14" t="s">
        <v>373</v>
      </c>
      <c r="C41" s="21">
        <f ca="1"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 ca="1">data!D283</f>
        <v>6940140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 ca="1"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 ca="1"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 ca="1"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 ca="1"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 ca="1"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 ca="1">data!D292</f>
        <v>67889084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 ca="1">"HOSPITAL: "&amp;data!C84</f>
        <v>HOSPITAL: NAVOS</v>
      </c>
      <c r="B55" s="30"/>
      <c r="C55" s="31" t="str">
        <f ca="1"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 ca="1"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 ca="1">data!C305</f>
        <v>2142688.61</v>
      </c>
    </row>
    <row r="60" spans="1:3" ht="20.100000000000001" customHeight="1" x14ac:dyDescent="0.25">
      <c r="A60" s="13">
        <v>4</v>
      </c>
      <c r="B60" s="14" t="s">
        <v>1127</v>
      </c>
      <c r="C60" s="21">
        <f ca="1">data!C306</f>
        <v>3738845.37</v>
      </c>
    </row>
    <row r="61" spans="1:3" ht="20.100000000000001" customHeight="1" x14ac:dyDescent="0.25">
      <c r="A61" s="13">
        <v>5</v>
      </c>
      <c r="B61" s="14" t="s">
        <v>399</v>
      </c>
      <c r="C61" s="21">
        <f ca="1">data!C307</f>
        <v>71983.5</v>
      </c>
    </row>
    <row r="62" spans="1:3" ht="20.100000000000001" customHeight="1" x14ac:dyDescent="0.25">
      <c r="A62" s="13">
        <v>6</v>
      </c>
      <c r="B62" s="14" t="s">
        <v>1128</v>
      </c>
      <c r="C62" s="21">
        <f ca="1"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 ca="1"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 ca="1"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 ca="1"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 ca="1"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 ca="1">data!C313</f>
        <v>3709146.13</v>
      </c>
    </row>
    <row r="68" spans="1:3" ht="20.100000000000001" customHeight="1" x14ac:dyDescent="0.25">
      <c r="A68" s="13">
        <v>12</v>
      </c>
      <c r="B68" s="14" t="s">
        <v>1131</v>
      </c>
      <c r="C68" s="21">
        <f ca="1">data!D314</f>
        <v>9662663.6099999994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 ca="1"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 ca="1"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 ca="1">data!C318</f>
        <v>63330.68</v>
      </c>
    </row>
    <row r="74" spans="1:3" ht="20.100000000000001" customHeight="1" x14ac:dyDescent="0.25">
      <c r="A74" s="13">
        <v>18</v>
      </c>
      <c r="B74" s="14" t="s">
        <v>1134</v>
      </c>
      <c r="C74" s="21">
        <f ca="1">data!D319</f>
        <v>63330.68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 ca="1">data!C321</f>
        <v>32090297.780000001</v>
      </c>
    </row>
    <row r="78" spans="1:3" ht="20.100000000000001" customHeight="1" x14ac:dyDescent="0.25">
      <c r="A78" s="13">
        <v>22</v>
      </c>
      <c r="B78" s="14" t="s">
        <v>1135</v>
      </c>
      <c r="C78" s="21">
        <f ca="1"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 ca="1"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 ca="1"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 ca="1">data!C325</f>
        <v>1051316</v>
      </c>
    </row>
    <row r="82" spans="1:3" ht="20.100000000000001" customHeight="1" x14ac:dyDescent="0.25">
      <c r="A82" s="13">
        <v>26</v>
      </c>
      <c r="B82" s="14" t="s">
        <v>1137</v>
      </c>
      <c r="C82" s="21">
        <f ca="1"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 ca="1"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 ca="1">data!D328</f>
        <v>33141613.780000001</v>
      </c>
    </row>
    <row r="85" spans="1:3" ht="20.100000000000001" customHeight="1" x14ac:dyDescent="0.25">
      <c r="A85" s="13">
        <v>29</v>
      </c>
      <c r="B85" s="14" t="s">
        <v>1138</v>
      </c>
      <c r="C85" s="21">
        <f ca="1">data!D329</f>
        <v>3709146.13</v>
      </c>
    </row>
    <row r="86" spans="1:3" ht="20.100000000000001" customHeight="1" x14ac:dyDescent="0.25">
      <c r="A86" s="13">
        <v>30</v>
      </c>
      <c r="B86" s="14" t="s">
        <v>1139</v>
      </c>
      <c r="C86" s="21">
        <f ca="1">data!D330</f>
        <v>29432467.650000002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 ca="1"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 ca="1"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 ca="1"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 ca="1"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 ca="1">data!C337</f>
        <v>28730622.129999999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 ca="1"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 ca="1">data!C332+data!C334+data!C335+data!C336+data!C337-data!C338</f>
        <v>28730622.129999999</v>
      </c>
    </row>
    <row r="102" spans="1:3" ht="20.100000000000001" customHeight="1" x14ac:dyDescent="0.25">
      <c r="A102" s="13">
        <v>46</v>
      </c>
      <c r="B102" s="14" t="s">
        <v>1149</v>
      </c>
      <c r="C102" s="21">
        <f ca="1">data!D339</f>
        <v>67889084.069999993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 ca="1">"HOSPITAL: "&amp;data!C84</f>
        <v>HOSPITAL: NAVOS</v>
      </c>
      <c r="B107" s="30"/>
      <c r="C107" s="31" t="str">
        <f ca="1"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 ca="1">data!C359</f>
        <v>23320780</v>
      </c>
    </row>
    <row r="111" spans="1:3" ht="20.100000000000001" customHeight="1" x14ac:dyDescent="0.25">
      <c r="A111" s="13">
        <v>3</v>
      </c>
      <c r="B111" s="14" t="s">
        <v>429</v>
      </c>
      <c r="C111" s="21">
        <f ca="1"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 ca="1">data!D361</f>
        <v>23320780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 ca="1">data!C363</f>
        <v>0</v>
      </c>
    </row>
    <row r="116" spans="1:3" ht="20.100000000000001" customHeight="1" x14ac:dyDescent="0.25">
      <c r="A116" s="13">
        <v>8</v>
      </c>
      <c r="B116" s="14" t="s">
        <v>432</v>
      </c>
      <c r="C116" s="48">
        <f ca="1">data!C364</f>
        <v>9893776</v>
      </c>
    </row>
    <row r="117" spans="1:3" ht="20.100000000000001" customHeight="1" x14ac:dyDescent="0.25">
      <c r="A117" s="13">
        <v>9</v>
      </c>
      <c r="B117" s="14" t="s">
        <v>1155</v>
      </c>
      <c r="C117" s="48">
        <f ca="1">data!C365</f>
        <v>475824</v>
      </c>
    </row>
    <row r="118" spans="1:3" ht="20.100000000000001" customHeight="1" x14ac:dyDescent="0.25">
      <c r="A118" s="13">
        <v>10</v>
      </c>
      <c r="B118" s="14" t="s">
        <v>1156</v>
      </c>
      <c r="C118" s="48">
        <f ca="1"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 ca="1">data!D367</f>
        <v>10369600</v>
      </c>
    </row>
    <row r="120" spans="1:3" ht="20.100000000000001" customHeight="1" x14ac:dyDescent="0.25">
      <c r="A120" s="13">
        <v>12</v>
      </c>
      <c r="B120" s="14" t="s">
        <v>1157</v>
      </c>
      <c r="C120" s="48">
        <f ca="1">data!D368</f>
        <v>12951180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 ca="1">data!C370</f>
        <v>0</v>
      </c>
    </row>
    <row r="124" spans="1:3" ht="20.100000000000001" customHeight="1" x14ac:dyDescent="0.25">
      <c r="A124" s="13">
        <v>16</v>
      </c>
      <c r="B124" s="14" t="s">
        <v>438</v>
      </c>
      <c r="C124" s="48">
        <f ca="1"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 ca="1">data!D372</f>
        <v>0</v>
      </c>
    </row>
    <row r="126" spans="1:3" ht="20.100000000000001" customHeight="1" x14ac:dyDescent="0.25">
      <c r="A126" s="13">
        <v>18</v>
      </c>
      <c r="B126" s="14" t="s">
        <v>1159</v>
      </c>
      <c r="C126" s="48">
        <f ca="1">data!D373</f>
        <v>12951180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 ca="1">data!C378</f>
        <v>8887283</v>
      </c>
    </row>
    <row r="130" spans="1:3" ht="20.100000000000001" customHeight="1" x14ac:dyDescent="0.25">
      <c r="A130" s="13">
        <v>22</v>
      </c>
      <c r="B130" s="14" t="s">
        <v>3</v>
      </c>
      <c r="C130" s="48">
        <f ca="1">data!C379</f>
        <v>1645972</v>
      </c>
    </row>
    <row r="131" spans="1:3" ht="20.100000000000001" customHeight="1" x14ac:dyDescent="0.25">
      <c r="A131" s="13">
        <v>23</v>
      </c>
      <c r="B131" s="14" t="s">
        <v>236</v>
      </c>
      <c r="C131" s="48">
        <f ca="1">data!C380</f>
        <v>474833</v>
      </c>
    </row>
    <row r="132" spans="1:3" ht="20.100000000000001" customHeight="1" x14ac:dyDescent="0.25">
      <c r="A132" s="13">
        <v>24</v>
      </c>
      <c r="B132" s="14" t="s">
        <v>237</v>
      </c>
      <c r="C132" s="48">
        <f ca="1">data!C381</f>
        <v>633339</v>
      </c>
    </row>
    <row r="133" spans="1:3" ht="20.100000000000001" customHeight="1" x14ac:dyDescent="0.25">
      <c r="A133" s="13">
        <v>25</v>
      </c>
      <c r="B133" s="14" t="s">
        <v>1161</v>
      </c>
      <c r="C133" s="48">
        <f ca="1">data!C382</f>
        <v>165165</v>
      </c>
    </row>
    <row r="134" spans="1:3" ht="20.100000000000001" customHeight="1" x14ac:dyDescent="0.25">
      <c r="A134" s="13">
        <v>26</v>
      </c>
      <c r="B134" s="14" t="s">
        <v>1162</v>
      </c>
      <c r="C134" s="48">
        <f ca="1">data!C383</f>
        <v>142423</v>
      </c>
    </row>
    <row r="135" spans="1:3" ht="20.100000000000001" customHeight="1" x14ac:dyDescent="0.25">
      <c r="A135" s="13">
        <v>27</v>
      </c>
      <c r="B135" s="14" t="s">
        <v>6</v>
      </c>
      <c r="C135" s="48">
        <f ca="1">data!C384</f>
        <v>459731</v>
      </c>
    </row>
    <row r="136" spans="1:3" ht="20.100000000000001" customHeight="1" x14ac:dyDescent="0.25">
      <c r="A136" s="13">
        <v>28</v>
      </c>
      <c r="B136" s="14" t="s">
        <v>1163</v>
      </c>
      <c r="C136" s="48">
        <f ca="1">data!C385</f>
        <v>390</v>
      </c>
    </row>
    <row r="137" spans="1:3" ht="20.100000000000001" customHeight="1" x14ac:dyDescent="0.25">
      <c r="A137" s="13">
        <v>29</v>
      </c>
      <c r="B137" s="14" t="s">
        <v>447</v>
      </c>
      <c r="C137" s="48">
        <f ca="1">data!C386</f>
        <v>96658</v>
      </c>
    </row>
    <row r="138" spans="1:3" ht="20.100000000000001" customHeight="1" x14ac:dyDescent="0.25">
      <c r="A138" s="13">
        <v>30</v>
      </c>
      <c r="B138" s="14" t="s">
        <v>1164</v>
      </c>
      <c r="C138" s="48">
        <f ca="1">data!C387</f>
        <v>108525</v>
      </c>
    </row>
    <row r="139" spans="1:3" ht="20.100000000000001" customHeight="1" x14ac:dyDescent="0.25">
      <c r="A139" s="13">
        <v>31</v>
      </c>
      <c r="B139" s="14" t="s">
        <v>449</v>
      </c>
      <c r="C139" s="48">
        <f ca="1">data!C388</f>
        <v>139067</v>
      </c>
    </row>
    <row r="140" spans="1:3" ht="20.100000000000001" customHeight="1" x14ac:dyDescent="0.25">
      <c r="A140" s="13">
        <v>32</v>
      </c>
      <c r="B140" s="14" t="s">
        <v>241</v>
      </c>
      <c r="C140" s="48">
        <f ca="1">data!C389</f>
        <v>1190110</v>
      </c>
    </row>
    <row r="141" spans="1:3" ht="20.100000000000001" customHeight="1" x14ac:dyDescent="0.25">
      <c r="A141" s="13">
        <v>34</v>
      </c>
      <c r="B141" s="14" t="s">
        <v>1165</v>
      </c>
      <c r="C141" s="48">
        <f ca="1">data!D390</f>
        <v>13943496</v>
      </c>
    </row>
    <row r="142" spans="1:3" ht="20.100000000000001" customHeight="1" x14ac:dyDescent="0.25">
      <c r="A142" s="13">
        <v>35</v>
      </c>
      <c r="B142" s="14" t="s">
        <v>1166</v>
      </c>
      <c r="C142" s="48">
        <f ca="1">data!D391</f>
        <v>-992316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 ca="1">data!C392</f>
        <v>112973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 ca="1">data!D393</f>
        <v>-879343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 ca="1"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 ca="1"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 ca="1">data!D396</f>
        <v>-879343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I12" sqref="I12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 ca="1">"HOSPITAL NAME: "&amp;data!C84</f>
        <v>HOSPITAL NAME: NAVOS</v>
      </c>
      <c r="B4" s="77"/>
      <c r="C4" s="77"/>
      <c r="D4" s="77"/>
      <c r="E4" s="77"/>
      <c r="F4" s="77"/>
      <c r="G4" s="80"/>
      <c r="H4" s="79" t="str">
        <f ca="1"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 ca="1">data!C59</f>
        <v>0</v>
      </c>
      <c r="D9" s="14">
        <f ca="1">data!D59</f>
        <v>0</v>
      </c>
      <c r="E9" s="14">
        <f ca="1">data!E59</f>
        <v>0</v>
      </c>
      <c r="F9" s="14">
        <f ca="1">data!F59</f>
        <v>0</v>
      </c>
      <c r="G9" s="14">
        <f ca="1">data!G59</f>
        <v>0</v>
      </c>
      <c r="H9" s="14">
        <f ca="1">data!H59</f>
        <v>15528</v>
      </c>
      <c r="I9" s="14">
        <f ca="1"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 ca="1">data!C60</f>
        <v>0</v>
      </c>
      <c r="D10" s="26">
        <f ca="1">data!D60</f>
        <v>0</v>
      </c>
      <c r="E10" s="26">
        <f ca="1">data!E60</f>
        <v>0</v>
      </c>
      <c r="F10" s="26">
        <f ca="1">data!F60</f>
        <v>0</v>
      </c>
      <c r="G10" s="26">
        <f ca="1">data!G60</f>
        <v>0</v>
      </c>
      <c r="H10" s="26">
        <f ca="1">data!H60</f>
        <v>75.930000000000007</v>
      </c>
      <c r="I10" s="26">
        <f ca="1"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 ca="1">data!C61</f>
        <v>0</v>
      </c>
      <c r="D11" s="14">
        <f ca="1">data!D61</f>
        <v>0</v>
      </c>
      <c r="E11" s="14">
        <f ca="1">data!E61</f>
        <v>0</v>
      </c>
      <c r="F11" s="14">
        <f ca="1">data!F61</f>
        <v>0</v>
      </c>
      <c r="G11" s="14">
        <f ca="1">data!G61</f>
        <v>0</v>
      </c>
      <c r="H11" s="14">
        <f ca="1">data!H61</f>
        <v>5526409</v>
      </c>
      <c r="I11" s="14">
        <f ca="1"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 ca="1">data!C62</f>
        <v>0</v>
      </c>
      <c r="D12" s="14">
        <f ca="1">data!D62</f>
        <v>0</v>
      </c>
      <c r="E12" s="14">
        <f ca="1">data!E62</f>
        <v>0</v>
      </c>
      <c r="F12" s="14">
        <f ca="1">data!F62</f>
        <v>0</v>
      </c>
      <c r="G12" s="14">
        <f ca="1">data!G62</f>
        <v>0</v>
      </c>
      <c r="H12" s="14">
        <f ca="1">data!H62</f>
        <v>990977</v>
      </c>
      <c r="I12" s="14">
        <f ca="1"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 ca="1">data!C63</f>
        <v>0</v>
      </c>
      <c r="D13" s="14">
        <f ca="1">data!D63</f>
        <v>0</v>
      </c>
      <c r="E13" s="14">
        <f ca="1">data!E63</f>
        <v>0</v>
      </c>
      <c r="F13" s="14">
        <f ca="1">data!F63</f>
        <v>0</v>
      </c>
      <c r="G13" s="14">
        <f ca="1">data!G63</f>
        <v>0</v>
      </c>
      <c r="H13" s="14">
        <f ca="1">data!H63</f>
        <v>131646</v>
      </c>
      <c r="I13" s="14">
        <f ca="1"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 ca="1">data!C64</f>
        <v>0</v>
      </c>
      <c r="D14" s="14">
        <f ca="1">data!D64</f>
        <v>0</v>
      </c>
      <c r="E14" s="14">
        <f ca="1">data!E64</f>
        <v>0</v>
      </c>
      <c r="F14" s="14">
        <f ca="1">data!F64</f>
        <v>0</v>
      </c>
      <c r="G14" s="14">
        <f ca="1">data!G64</f>
        <v>0</v>
      </c>
      <c r="H14" s="14">
        <f ca="1">data!H64</f>
        <v>551897</v>
      </c>
      <c r="I14" s="14">
        <f ca="1"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 ca="1">data!C65</f>
        <v>0</v>
      </c>
      <c r="D15" s="14">
        <f ca="1">data!D65</f>
        <v>0</v>
      </c>
      <c r="E15" s="14">
        <f ca="1">data!E65</f>
        <v>0</v>
      </c>
      <c r="F15" s="14">
        <f ca="1">data!F65</f>
        <v>0</v>
      </c>
      <c r="G15" s="14">
        <f ca="1">data!G65</f>
        <v>0</v>
      </c>
      <c r="H15" s="14">
        <f ca="1">data!H65</f>
        <v>4451</v>
      </c>
      <c r="I15" s="14">
        <f ca="1"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 ca="1">data!C66</f>
        <v>0</v>
      </c>
      <c r="D16" s="14">
        <f ca="1">data!D66</f>
        <v>0</v>
      </c>
      <c r="E16" s="14">
        <f ca="1">data!E66</f>
        <v>0</v>
      </c>
      <c r="F16" s="14">
        <f ca="1">data!F66</f>
        <v>0</v>
      </c>
      <c r="G16" s="14">
        <f ca="1">data!G66</f>
        <v>0</v>
      </c>
      <c r="H16" s="14">
        <f ca="1">data!H66</f>
        <v>28315</v>
      </c>
      <c r="I16" s="14">
        <f ca="1"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 ca="1">data!C67</f>
        <v>0</v>
      </c>
      <c r="D17" s="14">
        <f ca="1">data!D67</f>
        <v>0</v>
      </c>
      <c r="E17" s="14">
        <f ca="1">data!E67</f>
        <v>0</v>
      </c>
      <c r="F17" s="14">
        <f ca="1">data!F67</f>
        <v>0</v>
      </c>
      <c r="G17" s="14">
        <f ca="1">data!G67</f>
        <v>0</v>
      </c>
      <c r="H17" s="14">
        <f ca="1">data!H67</f>
        <v>505</v>
      </c>
      <c r="I17" s="14">
        <f ca="1"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 ca="1">data!C68</f>
        <v>0</v>
      </c>
      <c r="D18" s="14">
        <f ca="1">data!D68</f>
        <v>0</v>
      </c>
      <c r="E18" s="14">
        <f ca="1">data!E68</f>
        <v>0</v>
      </c>
      <c r="F18" s="14">
        <f ca="1">data!F68</f>
        <v>0</v>
      </c>
      <c r="G18" s="14">
        <f ca="1">data!G68</f>
        <v>0</v>
      </c>
      <c r="H18" s="14">
        <f ca="1">data!H68</f>
        <v>0</v>
      </c>
      <c r="I18" s="14">
        <f ca="1"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 ca="1">data!C69</f>
        <v>0</v>
      </c>
      <c r="D19" s="14">
        <f ca="1">data!D69</f>
        <v>0</v>
      </c>
      <c r="E19" s="14">
        <f ca="1">data!E69</f>
        <v>0</v>
      </c>
      <c r="F19" s="14">
        <f ca="1">data!F69</f>
        <v>0</v>
      </c>
      <c r="G19" s="14">
        <f ca="1">data!G69</f>
        <v>0</v>
      </c>
      <c r="H19" s="14">
        <f ca="1">data!H69</f>
        <v>141777</v>
      </c>
      <c r="I19" s="14">
        <f ca="1"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 ca="1">-data!C70</f>
        <v>0</v>
      </c>
      <c r="D20" s="14">
        <f ca="1">-data!D70</f>
        <v>0</v>
      </c>
      <c r="E20" s="14">
        <f ca="1">-data!E70</f>
        <v>0</v>
      </c>
      <c r="F20" s="14">
        <f ca="1">-data!F70</f>
        <v>0</v>
      </c>
      <c r="G20" s="14">
        <f ca="1">-data!G70</f>
        <v>0</v>
      </c>
      <c r="H20" s="14">
        <f ca="1">-data!H70</f>
        <v>0</v>
      </c>
      <c r="I20" s="14">
        <f ca="1"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 ca="1">data!C71</f>
        <v>0</v>
      </c>
      <c r="D21" s="14">
        <f ca="1">data!D71</f>
        <v>0</v>
      </c>
      <c r="E21" s="14">
        <f ca="1">data!E71</f>
        <v>0</v>
      </c>
      <c r="F21" s="14">
        <f ca="1">data!F71</f>
        <v>0</v>
      </c>
      <c r="G21" s="14">
        <f ca="1">data!G71</f>
        <v>0</v>
      </c>
      <c r="H21" s="14">
        <f ca="1">data!H71</f>
        <v>7375977</v>
      </c>
      <c r="I21" s="14">
        <f ca="1"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 ca="1">+data!M668</f>
        <v>0</v>
      </c>
      <c r="D23" s="48">
        <f ca="1">+data!M669</f>
        <v>0</v>
      </c>
      <c r="E23" s="48">
        <f ca="1">+data!M670</f>
        <v>0</v>
      </c>
      <c r="F23" s="48">
        <f ca="1">+data!M671</f>
        <v>0</v>
      </c>
      <c r="G23" s="48">
        <f ca="1">+data!M672</f>
        <v>0</v>
      </c>
      <c r="H23" s="48">
        <f ca="1">+data!M673</f>
        <v>6198958</v>
      </c>
      <c r="I23" s="48">
        <f ca="1"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 ca="1">data!C73</f>
        <v>0</v>
      </c>
      <c r="D24" s="14">
        <f ca="1">data!D73</f>
        <v>0</v>
      </c>
      <c r="E24" s="14">
        <f ca="1">data!E73</f>
        <v>0</v>
      </c>
      <c r="F24" s="14">
        <f ca="1">data!F73</f>
        <v>0</v>
      </c>
      <c r="G24" s="14">
        <f ca="1">data!G73</f>
        <v>0</v>
      </c>
      <c r="H24" s="14">
        <f ca="1">data!H73</f>
        <v>23367954</v>
      </c>
      <c r="I24" s="14">
        <f ca="1"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 ca="1">data!C74</f>
        <v>0</v>
      </c>
      <c r="D25" s="14">
        <f ca="1">data!D74</f>
        <v>0</v>
      </c>
      <c r="E25" s="14">
        <f ca="1">data!E74</f>
        <v>0</v>
      </c>
      <c r="F25" s="14">
        <f ca="1">data!F74</f>
        <v>0</v>
      </c>
      <c r="G25" s="14">
        <f ca="1">data!G74</f>
        <v>0</v>
      </c>
      <c r="H25" s="14">
        <f ca="1">data!H74</f>
        <v>-58</v>
      </c>
      <c r="I25" s="14">
        <f ca="1"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 ca="1">data!C75</f>
        <v>0</v>
      </c>
      <c r="D26" s="14">
        <f ca="1">data!D75</f>
        <v>0</v>
      </c>
      <c r="E26" s="14">
        <f ca="1">data!E75</f>
        <v>0</v>
      </c>
      <c r="F26" s="14">
        <f ca="1">data!F75</f>
        <v>0</v>
      </c>
      <c r="G26" s="14">
        <f ca="1">data!G75</f>
        <v>0</v>
      </c>
      <c r="H26" s="14">
        <f ca="1">data!H75</f>
        <v>23367896</v>
      </c>
      <c r="I26" s="14">
        <f ca="1"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 ca="1">data!C76</f>
        <v>0</v>
      </c>
      <c r="D28" s="14">
        <f ca="1">data!D76</f>
        <v>0</v>
      </c>
      <c r="E28" s="14">
        <f ca="1">data!E76</f>
        <v>0</v>
      </c>
      <c r="F28" s="14">
        <f ca="1">data!F76</f>
        <v>0</v>
      </c>
      <c r="G28" s="14">
        <f ca="1">data!G76</f>
        <v>0</v>
      </c>
      <c r="H28" s="14">
        <f ca="1">data!H76</f>
        <v>10751</v>
      </c>
      <c r="I28" s="14">
        <f ca="1"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 ca="1">data!C77</f>
        <v>0</v>
      </c>
      <c r="D29" s="14">
        <f ca="1">data!D77</f>
        <v>0</v>
      </c>
      <c r="E29" s="14">
        <f ca="1">data!E77</f>
        <v>0</v>
      </c>
      <c r="F29" s="14">
        <f ca="1">data!F77</f>
        <v>0</v>
      </c>
      <c r="G29" s="14">
        <f ca="1">data!G77</f>
        <v>0</v>
      </c>
      <c r="H29" s="14">
        <f ca="1">data!H77</f>
        <v>46581</v>
      </c>
      <c r="I29" s="14">
        <f ca="1"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 ca="1">data!C78</f>
        <v>0</v>
      </c>
      <c r="D30" s="14">
        <f ca="1">data!D78</f>
        <v>0</v>
      </c>
      <c r="E30" s="14">
        <f ca="1">data!E78</f>
        <v>0</v>
      </c>
      <c r="F30" s="14">
        <f ca="1">data!F78</f>
        <v>0</v>
      </c>
      <c r="G30" s="14">
        <f ca="1">data!G78</f>
        <v>0</v>
      </c>
      <c r="H30" s="14">
        <f ca="1">data!H78</f>
        <v>13679</v>
      </c>
      <c r="I30" s="14">
        <f ca="1"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 ca="1">data!C79</f>
        <v>0</v>
      </c>
      <c r="D31" s="14">
        <f ca="1">data!D79</f>
        <v>0</v>
      </c>
      <c r="E31" s="14">
        <f ca="1">data!E79</f>
        <v>0</v>
      </c>
      <c r="F31" s="14">
        <f ca="1">data!F79</f>
        <v>0</v>
      </c>
      <c r="G31" s="14">
        <f ca="1">data!G79</f>
        <v>0</v>
      </c>
      <c r="H31" s="14">
        <f ca="1">data!H79</f>
        <v>69766</v>
      </c>
      <c r="I31" s="14">
        <f ca="1"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 ca="1">data!C80</f>
        <v>0</v>
      </c>
      <c r="D32" s="84">
        <f ca="1">data!D80</f>
        <v>0</v>
      </c>
      <c r="E32" s="84">
        <f ca="1">data!E80</f>
        <v>0</v>
      </c>
      <c r="F32" s="84">
        <f ca="1">data!F80</f>
        <v>0</v>
      </c>
      <c r="G32" s="84">
        <f ca="1">data!G80</f>
        <v>0</v>
      </c>
      <c r="H32" s="84">
        <f ca="1">data!H80</f>
        <v>29.83</v>
      </c>
      <c r="I32" s="84">
        <f ca="1"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 ca="1">"HOSPITAL NAME: "&amp;data!C84</f>
        <v>HOSPITAL NAME: NAVOS</v>
      </c>
      <c r="B36" s="77"/>
      <c r="C36" s="77"/>
      <c r="D36" s="77"/>
      <c r="E36" s="77"/>
      <c r="F36" s="77"/>
      <c r="G36" s="80"/>
      <c r="H36" s="79" t="str">
        <f ca="1"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 ca="1">data!J59</f>
        <v>0</v>
      </c>
      <c r="D41" s="14">
        <f ca="1">data!K59</f>
        <v>0</v>
      </c>
      <c r="E41" s="14">
        <f ca="1">data!L59</f>
        <v>0</v>
      </c>
      <c r="F41" s="14">
        <f ca="1">data!M59</f>
        <v>0</v>
      </c>
      <c r="G41" s="14">
        <f ca="1">data!N59</f>
        <v>0</v>
      </c>
      <c r="H41" s="14">
        <f ca="1">data!O59</f>
        <v>0</v>
      </c>
      <c r="I41" s="14">
        <f ca="1"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 ca="1">data!J60</f>
        <v>0</v>
      </c>
      <c r="D42" s="26">
        <f ca="1">data!K60</f>
        <v>0</v>
      </c>
      <c r="E42" s="26">
        <f ca="1">data!L60</f>
        <v>0</v>
      </c>
      <c r="F42" s="26">
        <f ca="1">data!M60</f>
        <v>0</v>
      </c>
      <c r="G42" s="26">
        <f ca="1">data!N60</f>
        <v>0</v>
      </c>
      <c r="H42" s="26">
        <f ca="1">data!O60</f>
        <v>0</v>
      </c>
      <c r="I42" s="26">
        <f ca="1"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 ca="1">data!J61</f>
        <v>0</v>
      </c>
      <c r="D43" s="14">
        <f ca="1">data!K61</f>
        <v>0</v>
      </c>
      <c r="E43" s="14">
        <f ca="1">data!L61</f>
        <v>0</v>
      </c>
      <c r="F43" s="14">
        <f ca="1">data!M61</f>
        <v>0</v>
      </c>
      <c r="G43" s="14">
        <f ca="1">data!N61</f>
        <v>0</v>
      </c>
      <c r="H43" s="14">
        <f ca="1">data!O61</f>
        <v>0</v>
      </c>
      <c r="I43" s="14">
        <f ca="1"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 ca="1">data!J62</f>
        <v>0</v>
      </c>
      <c r="D44" s="14">
        <f ca="1">data!K62</f>
        <v>0</v>
      </c>
      <c r="E44" s="14">
        <f ca="1">data!L62</f>
        <v>0</v>
      </c>
      <c r="F44" s="14">
        <f ca="1">data!M62</f>
        <v>0</v>
      </c>
      <c r="G44" s="14">
        <f ca="1">data!N62</f>
        <v>0</v>
      </c>
      <c r="H44" s="14">
        <f ca="1">data!O62</f>
        <v>0</v>
      </c>
      <c r="I44" s="14">
        <f ca="1"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 ca="1">data!J63</f>
        <v>0</v>
      </c>
      <c r="D45" s="14">
        <f ca="1">data!K63</f>
        <v>0</v>
      </c>
      <c r="E45" s="14">
        <f ca="1">data!L63</f>
        <v>0</v>
      </c>
      <c r="F45" s="14">
        <f ca="1">data!M63</f>
        <v>0</v>
      </c>
      <c r="G45" s="14">
        <f ca="1">data!N63</f>
        <v>0</v>
      </c>
      <c r="H45" s="14">
        <f ca="1">data!O63</f>
        <v>0</v>
      </c>
      <c r="I45" s="14">
        <f ca="1"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 ca="1">data!J64</f>
        <v>0</v>
      </c>
      <c r="D46" s="14">
        <f ca="1">data!K64</f>
        <v>0</v>
      </c>
      <c r="E46" s="14">
        <f ca="1">data!L64</f>
        <v>0</v>
      </c>
      <c r="F46" s="14">
        <f ca="1">data!M64</f>
        <v>0</v>
      </c>
      <c r="G46" s="14">
        <f ca="1">data!N64</f>
        <v>0</v>
      </c>
      <c r="H46" s="14">
        <f ca="1">data!O64</f>
        <v>0</v>
      </c>
      <c r="I46" s="14">
        <f ca="1"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 ca="1">data!J65</f>
        <v>0</v>
      </c>
      <c r="D47" s="14">
        <f ca="1">data!K65</f>
        <v>0</v>
      </c>
      <c r="E47" s="14">
        <f ca="1">data!L65</f>
        <v>0</v>
      </c>
      <c r="F47" s="14">
        <f ca="1">data!M65</f>
        <v>0</v>
      </c>
      <c r="G47" s="14">
        <f ca="1">data!N65</f>
        <v>0</v>
      </c>
      <c r="H47" s="14">
        <f ca="1">data!O65</f>
        <v>0</v>
      </c>
      <c r="I47" s="14">
        <f ca="1"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 ca="1">data!J66</f>
        <v>0</v>
      </c>
      <c r="D48" s="14">
        <f ca="1">data!K66</f>
        <v>0</v>
      </c>
      <c r="E48" s="14">
        <f ca="1">data!L66</f>
        <v>0</v>
      </c>
      <c r="F48" s="14">
        <f ca="1">data!M66</f>
        <v>0</v>
      </c>
      <c r="G48" s="14">
        <f ca="1">data!N66</f>
        <v>0</v>
      </c>
      <c r="H48" s="14">
        <f ca="1">data!O66</f>
        <v>0</v>
      </c>
      <c r="I48" s="14">
        <f ca="1"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 ca="1">data!J67</f>
        <v>0</v>
      </c>
      <c r="D49" s="14">
        <f ca="1">data!K67</f>
        <v>0</v>
      </c>
      <c r="E49" s="14">
        <f ca="1">data!L67</f>
        <v>0</v>
      </c>
      <c r="F49" s="14">
        <f ca="1">data!M67</f>
        <v>0</v>
      </c>
      <c r="G49" s="14">
        <f ca="1">data!N67</f>
        <v>0</v>
      </c>
      <c r="H49" s="14">
        <f ca="1">data!O67</f>
        <v>0</v>
      </c>
      <c r="I49" s="14">
        <f ca="1"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 ca="1">data!J68</f>
        <v>0</v>
      </c>
      <c r="D50" s="14">
        <f ca="1">data!K68</f>
        <v>0</v>
      </c>
      <c r="E50" s="14">
        <f ca="1">data!L68</f>
        <v>0</v>
      </c>
      <c r="F50" s="14">
        <f ca="1">data!M68</f>
        <v>0</v>
      </c>
      <c r="G50" s="14">
        <f ca="1">data!N68</f>
        <v>0</v>
      </c>
      <c r="H50" s="14">
        <f ca="1">data!O68</f>
        <v>0</v>
      </c>
      <c r="I50" s="14">
        <f ca="1"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 ca="1">data!J69</f>
        <v>0</v>
      </c>
      <c r="D51" s="14">
        <f ca="1">data!K69</f>
        <v>0</v>
      </c>
      <c r="E51" s="14">
        <f ca="1">data!L69</f>
        <v>0</v>
      </c>
      <c r="F51" s="14">
        <f ca="1">data!M69</f>
        <v>0</v>
      </c>
      <c r="G51" s="14">
        <f ca="1">data!N69</f>
        <v>0</v>
      </c>
      <c r="H51" s="14">
        <f ca="1">data!O69</f>
        <v>0</v>
      </c>
      <c r="I51" s="14">
        <f ca="1"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 ca="1">-data!J70</f>
        <v>0</v>
      </c>
      <c r="D52" s="14">
        <f ca="1">-data!K70</f>
        <v>0</v>
      </c>
      <c r="E52" s="14">
        <f ca="1">-data!L70</f>
        <v>0</v>
      </c>
      <c r="F52" s="14">
        <f ca="1">-data!M70</f>
        <v>0</v>
      </c>
      <c r="G52" s="14">
        <f ca="1">-data!N70</f>
        <v>0</v>
      </c>
      <c r="H52" s="14">
        <f ca="1">-data!O70</f>
        <v>0</v>
      </c>
      <c r="I52" s="14">
        <f ca="1"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 ca="1">data!J71</f>
        <v>0</v>
      </c>
      <c r="D53" s="14">
        <f ca="1">data!K71</f>
        <v>0</v>
      </c>
      <c r="E53" s="14">
        <f ca="1">data!L71</f>
        <v>0</v>
      </c>
      <c r="F53" s="14">
        <f ca="1">data!M71</f>
        <v>0</v>
      </c>
      <c r="G53" s="14">
        <f ca="1">data!N71</f>
        <v>0</v>
      </c>
      <c r="H53" s="14">
        <f ca="1">data!O71</f>
        <v>0</v>
      </c>
      <c r="I53" s="14">
        <f ca="1"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 ca="1">+data!M675</f>
        <v>0</v>
      </c>
      <c r="D55" s="48">
        <f ca="1">+data!M676</f>
        <v>0</v>
      </c>
      <c r="E55" s="48">
        <f ca="1">+data!M677</f>
        <v>0</v>
      </c>
      <c r="F55" s="48">
        <f ca="1">+data!M678</f>
        <v>0</v>
      </c>
      <c r="G55" s="48">
        <f ca="1">+data!M679</f>
        <v>0</v>
      </c>
      <c r="H55" s="48">
        <f ca="1">+data!M680</f>
        <v>0</v>
      </c>
      <c r="I55" s="48">
        <f ca="1"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 ca="1">data!J73</f>
        <v>0</v>
      </c>
      <c r="D56" s="14">
        <f ca="1">data!K73</f>
        <v>0</v>
      </c>
      <c r="E56" s="14">
        <f ca="1">data!L73</f>
        <v>0</v>
      </c>
      <c r="F56" s="14">
        <f ca="1">data!M73</f>
        <v>0</v>
      </c>
      <c r="G56" s="14">
        <f ca="1">data!N73</f>
        <v>0</v>
      </c>
      <c r="H56" s="14">
        <f ca="1">data!O73</f>
        <v>0</v>
      </c>
      <c r="I56" s="14">
        <f ca="1"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 ca="1">data!J74</f>
        <v>0</v>
      </c>
      <c r="D57" s="14">
        <f ca="1">data!K74</f>
        <v>0</v>
      </c>
      <c r="E57" s="14">
        <f ca="1">data!L74</f>
        <v>0</v>
      </c>
      <c r="F57" s="14">
        <f ca="1">data!M74</f>
        <v>0</v>
      </c>
      <c r="G57" s="14">
        <f ca="1">data!N74</f>
        <v>0</v>
      </c>
      <c r="H57" s="14">
        <f ca="1">data!O74</f>
        <v>0</v>
      </c>
      <c r="I57" s="14">
        <f ca="1"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 ca="1">data!J75</f>
        <v>0</v>
      </c>
      <c r="D58" s="14">
        <f ca="1">data!K75</f>
        <v>0</v>
      </c>
      <c r="E58" s="14">
        <f ca="1">data!L75</f>
        <v>0</v>
      </c>
      <c r="F58" s="14">
        <f ca="1">data!M75</f>
        <v>0</v>
      </c>
      <c r="G58" s="14">
        <f ca="1">data!N75</f>
        <v>0</v>
      </c>
      <c r="H58" s="14">
        <f ca="1">data!O75</f>
        <v>0</v>
      </c>
      <c r="I58" s="14">
        <f ca="1"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 ca="1">data!J76</f>
        <v>0</v>
      </c>
      <c r="D60" s="14">
        <f ca="1">data!K76</f>
        <v>0</v>
      </c>
      <c r="E60" s="14">
        <f ca="1">data!L76</f>
        <v>0</v>
      </c>
      <c r="F60" s="14">
        <f ca="1">data!M76</f>
        <v>0</v>
      </c>
      <c r="G60" s="14">
        <f ca="1">data!N76</f>
        <v>0</v>
      </c>
      <c r="H60" s="14">
        <f ca="1">data!O76</f>
        <v>0</v>
      </c>
      <c r="I60" s="14">
        <f ca="1"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 ca="1">data!J77</f>
        <v>0</v>
      </c>
      <c r="D61" s="14">
        <f ca="1">data!K77</f>
        <v>0</v>
      </c>
      <c r="E61" s="14">
        <f ca="1">data!L77</f>
        <v>0</v>
      </c>
      <c r="F61" s="14">
        <f ca="1">data!M77</f>
        <v>0</v>
      </c>
      <c r="G61" s="14">
        <f ca="1">data!N77</f>
        <v>0</v>
      </c>
      <c r="H61" s="14">
        <f ca="1">data!O77</f>
        <v>0</v>
      </c>
      <c r="I61" s="14">
        <f ca="1"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 ca="1">data!J78</f>
        <v>0</v>
      </c>
      <c r="D62" s="14">
        <f ca="1">data!K78</f>
        <v>0</v>
      </c>
      <c r="E62" s="14">
        <f ca="1">data!L78</f>
        <v>0</v>
      </c>
      <c r="F62" s="14">
        <f ca="1">data!M78</f>
        <v>0</v>
      </c>
      <c r="G62" s="14">
        <f ca="1">data!N78</f>
        <v>0</v>
      </c>
      <c r="H62" s="14">
        <f ca="1">data!O78</f>
        <v>0</v>
      </c>
      <c r="I62" s="14">
        <f ca="1"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 ca="1">data!J79</f>
        <v>0</v>
      </c>
      <c r="D63" s="14">
        <f ca="1">data!K79</f>
        <v>0</v>
      </c>
      <c r="E63" s="14">
        <f ca="1">data!L79</f>
        <v>0</v>
      </c>
      <c r="F63" s="14">
        <f ca="1">data!M79</f>
        <v>0</v>
      </c>
      <c r="G63" s="14">
        <f ca="1">data!N79</f>
        <v>0</v>
      </c>
      <c r="H63" s="14">
        <f ca="1">data!O79</f>
        <v>0</v>
      </c>
      <c r="I63" s="14">
        <f ca="1"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 ca="1">data!J80</f>
        <v>0</v>
      </c>
      <c r="D64" s="26">
        <f ca="1">data!K80</f>
        <v>0</v>
      </c>
      <c r="E64" s="26">
        <f ca="1">data!L80</f>
        <v>0</v>
      </c>
      <c r="F64" s="26">
        <f ca="1">data!M80</f>
        <v>0</v>
      </c>
      <c r="G64" s="26">
        <f ca="1">data!N80</f>
        <v>0</v>
      </c>
      <c r="H64" s="26">
        <f ca="1">data!O80</f>
        <v>0</v>
      </c>
      <c r="I64" s="26">
        <f ca="1"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 ca="1">"HOSPITAL NAME: "&amp;data!C84</f>
        <v>HOSPITAL NAME: NAVOS</v>
      </c>
      <c r="B68" s="77"/>
      <c r="C68" s="77"/>
      <c r="D68" s="77"/>
      <c r="E68" s="77"/>
      <c r="F68" s="77"/>
      <c r="G68" s="80"/>
      <c r="H68" s="79" t="str">
        <f ca="1"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 ca="1">data!Q59</f>
        <v>0</v>
      </c>
      <c r="D73" s="48">
        <f ca="1">data!R59</f>
        <v>0</v>
      </c>
      <c r="E73" s="212"/>
      <c r="F73" s="212"/>
      <c r="G73" s="14">
        <f ca="1">data!U59</f>
        <v>0</v>
      </c>
      <c r="H73" s="14">
        <f ca="1">data!V59</f>
        <v>0</v>
      </c>
      <c r="I73" s="14">
        <f ca="1"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 ca="1">data!Q60</f>
        <v>0</v>
      </c>
      <c r="D74" s="26">
        <f ca="1">data!R60</f>
        <v>0</v>
      </c>
      <c r="E74" s="26">
        <f ca="1">data!S60</f>
        <v>0</v>
      </c>
      <c r="F74" s="26">
        <f ca="1">data!T60</f>
        <v>0</v>
      </c>
      <c r="G74" s="26">
        <f ca="1">data!U60</f>
        <v>0</v>
      </c>
      <c r="H74" s="26">
        <f ca="1">data!V60</f>
        <v>0</v>
      </c>
      <c r="I74" s="26">
        <f ca="1"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 ca="1">data!Q61</f>
        <v>0</v>
      </c>
      <c r="D75" s="14">
        <f ca="1">data!R61</f>
        <v>0</v>
      </c>
      <c r="E75" s="14">
        <f ca="1">data!S61</f>
        <v>0</v>
      </c>
      <c r="F75" s="14">
        <f ca="1">data!T61</f>
        <v>0</v>
      </c>
      <c r="G75" s="14">
        <f ca="1">data!U61</f>
        <v>0</v>
      </c>
      <c r="H75" s="14">
        <f ca="1">data!V61</f>
        <v>0</v>
      </c>
      <c r="I75" s="14">
        <f ca="1"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 ca="1">data!Q62</f>
        <v>0</v>
      </c>
      <c r="D76" s="14">
        <f ca="1">data!R62</f>
        <v>0</v>
      </c>
      <c r="E76" s="14">
        <f ca="1">data!S62</f>
        <v>0</v>
      </c>
      <c r="F76" s="14">
        <f ca="1">data!T62</f>
        <v>0</v>
      </c>
      <c r="G76" s="14">
        <f ca="1">data!U62</f>
        <v>0</v>
      </c>
      <c r="H76" s="14">
        <f ca="1">data!V62</f>
        <v>0</v>
      </c>
      <c r="I76" s="14">
        <f ca="1"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 ca="1">data!Q63</f>
        <v>0</v>
      </c>
      <c r="D77" s="14">
        <f ca="1">data!R63</f>
        <v>0</v>
      </c>
      <c r="E77" s="14">
        <f ca="1">data!S63</f>
        <v>0</v>
      </c>
      <c r="F77" s="14">
        <f ca="1">data!T63</f>
        <v>0</v>
      </c>
      <c r="G77" s="14">
        <f ca="1">data!U63</f>
        <v>0</v>
      </c>
      <c r="H77" s="14">
        <f ca="1">data!V63</f>
        <v>0</v>
      </c>
      <c r="I77" s="14">
        <f ca="1"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 ca="1">data!Q64</f>
        <v>0</v>
      </c>
      <c r="D78" s="14">
        <f ca="1">data!R64</f>
        <v>0</v>
      </c>
      <c r="E78" s="14">
        <f ca="1">data!S64</f>
        <v>0</v>
      </c>
      <c r="F78" s="14">
        <f ca="1">data!T64</f>
        <v>0</v>
      </c>
      <c r="G78" s="14">
        <f ca="1">data!U64</f>
        <v>0</v>
      </c>
      <c r="H78" s="14">
        <f ca="1">data!V64</f>
        <v>0</v>
      </c>
      <c r="I78" s="14">
        <f ca="1"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 ca="1">data!Q65</f>
        <v>0</v>
      </c>
      <c r="D79" s="14">
        <f ca="1">data!R65</f>
        <v>0</v>
      </c>
      <c r="E79" s="14">
        <f ca="1">data!S65</f>
        <v>0</v>
      </c>
      <c r="F79" s="14">
        <f ca="1">data!T65</f>
        <v>0</v>
      </c>
      <c r="G79" s="14">
        <f ca="1">data!U65</f>
        <v>0</v>
      </c>
      <c r="H79" s="14">
        <f ca="1">data!V65</f>
        <v>0</v>
      </c>
      <c r="I79" s="14">
        <f ca="1"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 ca="1">data!Q66</f>
        <v>0</v>
      </c>
      <c r="D80" s="14">
        <f ca="1">data!R66</f>
        <v>0</v>
      </c>
      <c r="E80" s="14">
        <f ca="1">data!S66</f>
        <v>0</v>
      </c>
      <c r="F80" s="14">
        <f ca="1">data!T66</f>
        <v>0</v>
      </c>
      <c r="G80" s="14">
        <f ca="1">data!U66</f>
        <v>0</v>
      </c>
      <c r="H80" s="14">
        <f ca="1">data!V66</f>
        <v>0</v>
      </c>
      <c r="I80" s="14">
        <f ca="1"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 ca="1">data!Q67</f>
        <v>0</v>
      </c>
      <c r="D81" s="14">
        <f ca="1">data!R67</f>
        <v>0</v>
      </c>
      <c r="E81" s="14">
        <f ca="1">data!S67</f>
        <v>0</v>
      </c>
      <c r="F81" s="14">
        <f ca="1">data!T67</f>
        <v>0</v>
      </c>
      <c r="G81" s="14">
        <f ca="1">data!U67</f>
        <v>0</v>
      </c>
      <c r="H81" s="14">
        <f ca="1">data!V67</f>
        <v>0</v>
      </c>
      <c r="I81" s="14">
        <f ca="1"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 ca="1">data!Q68</f>
        <v>0</v>
      </c>
      <c r="D82" s="14">
        <f ca="1">data!R68</f>
        <v>0</v>
      </c>
      <c r="E82" s="14">
        <f ca="1">data!S68</f>
        <v>0</v>
      </c>
      <c r="F82" s="14">
        <f ca="1">data!T68</f>
        <v>0</v>
      </c>
      <c r="G82" s="14">
        <f ca="1">data!U68</f>
        <v>0</v>
      </c>
      <c r="H82" s="14">
        <f ca="1">data!V68</f>
        <v>0</v>
      </c>
      <c r="I82" s="14">
        <f ca="1"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 ca="1">data!Q69</f>
        <v>0</v>
      </c>
      <c r="D83" s="14">
        <f ca="1">data!R69</f>
        <v>0</v>
      </c>
      <c r="E83" s="14">
        <f ca="1">data!S69</f>
        <v>0</v>
      </c>
      <c r="F83" s="14">
        <f ca="1">data!T69</f>
        <v>0</v>
      </c>
      <c r="G83" s="14">
        <f ca="1">data!U69</f>
        <v>0</v>
      </c>
      <c r="H83" s="14">
        <f ca="1">data!V69</f>
        <v>0</v>
      </c>
      <c r="I83" s="14">
        <f ca="1"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 ca="1">-data!Q70</f>
        <v>0</v>
      </c>
      <c r="D84" s="14">
        <f ca="1">-data!R70</f>
        <v>0</v>
      </c>
      <c r="E84" s="14">
        <f ca="1">-data!S70</f>
        <v>0</v>
      </c>
      <c r="F84" s="14">
        <f ca="1">-data!T70</f>
        <v>0</v>
      </c>
      <c r="G84" s="14">
        <f ca="1">-data!U70</f>
        <v>0</v>
      </c>
      <c r="H84" s="14">
        <f ca="1">-data!V70</f>
        <v>0</v>
      </c>
      <c r="I84" s="14">
        <f ca="1"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 ca="1">data!Q71</f>
        <v>0</v>
      </c>
      <c r="D85" s="14">
        <f ca="1">data!R71</f>
        <v>0</v>
      </c>
      <c r="E85" s="14">
        <f ca="1">data!S71</f>
        <v>0</v>
      </c>
      <c r="F85" s="14">
        <f ca="1">data!T71</f>
        <v>0</v>
      </c>
      <c r="G85" s="14">
        <f ca="1">data!U71</f>
        <v>0</v>
      </c>
      <c r="H85" s="14">
        <f ca="1">data!V71</f>
        <v>0</v>
      </c>
      <c r="I85" s="14">
        <f ca="1"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 ca="1">+data!M682</f>
        <v>0</v>
      </c>
      <c r="D87" s="48">
        <f ca="1">+data!M683</f>
        <v>0</v>
      </c>
      <c r="E87" s="48">
        <f ca="1">+data!M684</f>
        <v>0</v>
      </c>
      <c r="F87" s="48">
        <f ca="1">+data!M685</f>
        <v>0</v>
      </c>
      <c r="G87" s="48">
        <f ca="1">+data!M686</f>
        <v>0</v>
      </c>
      <c r="H87" s="48">
        <f ca="1">+data!M687</f>
        <v>0</v>
      </c>
      <c r="I87" s="48">
        <f ca="1"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 ca="1">data!Q73</f>
        <v>0</v>
      </c>
      <c r="D88" s="14">
        <f ca="1">data!R73</f>
        <v>0</v>
      </c>
      <c r="E88" s="14">
        <f ca="1">data!S73</f>
        <v>0</v>
      </c>
      <c r="F88" s="14">
        <f ca="1">data!T73</f>
        <v>0</v>
      </c>
      <c r="G88" s="14">
        <f ca="1">data!U73</f>
        <v>0</v>
      </c>
      <c r="H88" s="14">
        <f ca="1">data!V73</f>
        <v>0</v>
      </c>
      <c r="I88" s="14">
        <f ca="1"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 ca="1">data!Q74</f>
        <v>0</v>
      </c>
      <c r="D89" s="14">
        <f ca="1">data!R74</f>
        <v>0</v>
      </c>
      <c r="E89" s="14">
        <f ca="1">data!S74</f>
        <v>0</v>
      </c>
      <c r="F89" s="14">
        <f ca="1">data!T74</f>
        <v>0</v>
      </c>
      <c r="G89" s="14">
        <f ca="1">data!U74</f>
        <v>0</v>
      </c>
      <c r="H89" s="14">
        <f ca="1">data!V74</f>
        <v>0</v>
      </c>
      <c r="I89" s="14">
        <f ca="1"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 ca="1">data!Q75</f>
        <v>0</v>
      </c>
      <c r="D90" s="14">
        <f ca="1">data!R75</f>
        <v>0</v>
      </c>
      <c r="E90" s="14">
        <f ca="1">data!S75</f>
        <v>0</v>
      </c>
      <c r="F90" s="14">
        <f ca="1">data!T75</f>
        <v>0</v>
      </c>
      <c r="G90" s="14">
        <f ca="1">data!U75</f>
        <v>0</v>
      </c>
      <c r="H90" s="14">
        <f ca="1">data!V75</f>
        <v>0</v>
      </c>
      <c r="I90" s="14">
        <f ca="1"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 ca="1">data!Q76</f>
        <v>0</v>
      </c>
      <c r="D92" s="14">
        <f ca="1">data!R76</f>
        <v>0</v>
      </c>
      <c r="E92" s="14">
        <f ca="1">data!S76</f>
        <v>0</v>
      </c>
      <c r="F92" s="14">
        <f ca="1">data!T76</f>
        <v>0</v>
      </c>
      <c r="G92" s="14">
        <f ca="1">data!U76</f>
        <v>0</v>
      </c>
      <c r="H92" s="14">
        <f ca="1">data!V76</f>
        <v>0</v>
      </c>
      <c r="I92" s="14">
        <f ca="1"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 ca="1">data!Q77</f>
        <v>0</v>
      </c>
      <c r="D93" s="14">
        <f ca="1">data!R77</f>
        <v>0</v>
      </c>
      <c r="E93" s="14">
        <f ca="1">data!S77</f>
        <v>0</v>
      </c>
      <c r="F93" s="14">
        <f ca="1">data!T77</f>
        <v>0</v>
      </c>
      <c r="G93" s="14">
        <f ca="1">data!U77</f>
        <v>0</v>
      </c>
      <c r="H93" s="14">
        <f ca="1">data!V77</f>
        <v>0</v>
      </c>
      <c r="I93" s="14">
        <f ca="1"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 ca="1">data!Q78</f>
        <v>0</v>
      </c>
      <c r="D94" s="14">
        <f ca="1">data!R78</f>
        <v>0</v>
      </c>
      <c r="E94" s="14">
        <f ca="1">data!S78</f>
        <v>0</v>
      </c>
      <c r="F94" s="14">
        <f ca="1">data!T78</f>
        <v>0</v>
      </c>
      <c r="G94" s="14">
        <f ca="1">data!U78</f>
        <v>0</v>
      </c>
      <c r="H94" s="14">
        <f ca="1">data!V78</f>
        <v>0</v>
      </c>
      <c r="I94" s="14">
        <f ca="1"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 ca="1">data!Q79</f>
        <v>0</v>
      </c>
      <c r="D95" s="14">
        <f ca="1">data!R79</f>
        <v>0</v>
      </c>
      <c r="E95" s="14">
        <f ca="1">data!S79</f>
        <v>0</v>
      </c>
      <c r="F95" s="14">
        <f ca="1">data!T79</f>
        <v>0</v>
      </c>
      <c r="G95" s="14">
        <f ca="1">data!U79</f>
        <v>0</v>
      </c>
      <c r="H95" s="14">
        <f ca="1">data!V79</f>
        <v>0</v>
      </c>
      <c r="I95" s="14">
        <f ca="1"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 ca="1">data!Q80</f>
        <v>0</v>
      </c>
      <c r="D96" s="84">
        <f ca="1">data!R80</f>
        <v>0</v>
      </c>
      <c r="E96" s="84">
        <f ca="1">data!S80</f>
        <v>0</v>
      </c>
      <c r="F96" s="84">
        <f ca="1">data!T80</f>
        <v>0</v>
      </c>
      <c r="G96" s="84">
        <f ca="1">data!U80</f>
        <v>0</v>
      </c>
      <c r="H96" s="84">
        <f ca="1">data!V80</f>
        <v>0</v>
      </c>
      <c r="I96" s="84">
        <f ca="1"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 ca="1">"HOSPITAL NAME: "&amp;data!C84</f>
        <v>HOSPITAL NAME: NAVOS</v>
      </c>
      <c r="B100" s="77"/>
      <c r="C100" s="77"/>
      <c r="D100" s="77"/>
      <c r="E100" s="77"/>
      <c r="F100" s="77"/>
      <c r="G100" s="80"/>
      <c r="H100" s="79" t="str">
        <f ca="1"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 ca="1">data!X59</f>
        <v>0</v>
      </c>
      <c r="D105" s="14">
        <f ca="1">data!Y59</f>
        <v>0</v>
      </c>
      <c r="E105" s="14">
        <f ca="1">data!Z59</f>
        <v>0</v>
      </c>
      <c r="F105" s="14">
        <f ca="1">data!AA59</f>
        <v>0</v>
      </c>
      <c r="G105" s="212"/>
      <c r="H105" s="14">
        <f ca="1">data!AC59</f>
        <v>0</v>
      </c>
      <c r="I105" s="14">
        <f ca="1"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 ca="1">data!X60</f>
        <v>0</v>
      </c>
      <c r="D106" s="26">
        <f ca="1">data!Y60</f>
        <v>0</v>
      </c>
      <c r="E106" s="26">
        <f ca="1">data!Z60</f>
        <v>0</v>
      </c>
      <c r="F106" s="26">
        <f ca="1">data!AA60</f>
        <v>0</v>
      </c>
      <c r="G106" s="26">
        <f ca="1">data!AB60</f>
        <v>2.38</v>
      </c>
      <c r="H106" s="26">
        <f ca="1">data!AC60</f>
        <v>0</v>
      </c>
      <c r="I106" s="26">
        <f ca="1"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 ca="1">data!X61</f>
        <v>0</v>
      </c>
      <c r="D107" s="14">
        <f ca="1">data!Y61</f>
        <v>0</v>
      </c>
      <c r="E107" s="14">
        <f ca="1">data!Z61</f>
        <v>0</v>
      </c>
      <c r="F107" s="14">
        <f ca="1">data!AA61</f>
        <v>0</v>
      </c>
      <c r="G107" s="14">
        <f ca="1">data!AB61</f>
        <v>245716</v>
      </c>
      <c r="H107" s="14">
        <f ca="1">data!AC61</f>
        <v>0</v>
      </c>
      <c r="I107" s="14">
        <f ca="1"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 ca="1">data!X62</f>
        <v>0</v>
      </c>
      <c r="D108" s="14">
        <f ca="1">data!Y62</f>
        <v>0</v>
      </c>
      <c r="E108" s="14">
        <f ca="1">data!Z62</f>
        <v>0</v>
      </c>
      <c r="F108" s="14">
        <f ca="1">data!AA62</f>
        <v>0</v>
      </c>
      <c r="G108" s="14">
        <f ca="1">data!AB62</f>
        <v>37075</v>
      </c>
      <c r="H108" s="14">
        <f ca="1">data!AC62</f>
        <v>0</v>
      </c>
      <c r="I108" s="14">
        <f ca="1"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 ca="1">data!X63</f>
        <v>0</v>
      </c>
      <c r="D109" s="14">
        <f ca="1">data!Y63</f>
        <v>0</v>
      </c>
      <c r="E109" s="14">
        <f ca="1">data!Z63</f>
        <v>0</v>
      </c>
      <c r="F109" s="14">
        <f ca="1">data!AA63</f>
        <v>0</v>
      </c>
      <c r="G109" s="14">
        <f ca="1">data!AB63</f>
        <v>70156</v>
      </c>
      <c r="H109" s="14">
        <f ca="1">data!AC63</f>
        <v>0</v>
      </c>
      <c r="I109" s="14">
        <f ca="1"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 ca="1">data!X64</f>
        <v>0</v>
      </c>
      <c r="D110" s="14">
        <f ca="1">data!Y64</f>
        <v>0</v>
      </c>
      <c r="E110" s="14">
        <f ca="1">data!Z64</f>
        <v>0</v>
      </c>
      <c r="F110" s="14">
        <f ca="1">data!AA64</f>
        <v>0</v>
      </c>
      <c r="G110" s="14">
        <f ca="1">data!AB64</f>
        <v>18625</v>
      </c>
      <c r="H110" s="14">
        <f ca="1">data!AC64</f>
        <v>0</v>
      </c>
      <c r="I110" s="14">
        <f ca="1"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 ca="1">data!X65</f>
        <v>0</v>
      </c>
      <c r="D111" s="14">
        <f ca="1">data!Y65</f>
        <v>0</v>
      </c>
      <c r="E111" s="14">
        <f ca="1">data!Z65</f>
        <v>0</v>
      </c>
      <c r="F111" s="14">
        <f ca="1">data!AA65</f>
        <v>0</v>
      </c>
      <c r="G111" s="14">
        <f ca="1">data!AB65</f>
        <v>1446</v>
      </c>
      <c r="H111" s="14">
        <f ca="1">data!AC65</f>
        <v>0</v>
      </c>
      <c r="I111" s="14">
        <f ca="1"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 ca="1">data!X66</f>
        <v>0</v>
      </c>
      <c r="D112" s="14">
        <f ca="1">data!Y66</f>
        <v>0</v>
      </c>
      <c r="E112" s="14">
        <f ca="1">data!Z66</f>
        <v>0</v>
      </c>
      <c r="F112" s="14">
        <f ca="1">data!AA66</f>
        <v>0</v>
      </c>
      <c r="G112" s="14">
        <f ca="1">data!AB66</f>
        <v>0</v>
      </c>
      <c r="H112" s="14">
        <f ca="1">data!AC66</f>
        <v>0</v>
      </c>
      <c r="I112" s="14">
        <f ca="1"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 ca="1">data!X67</f>
        <v>0</v>
      </c>
      <c r="D113" s="14">
        <f ca="1">data!Y67</f>
        <v>0</v>
      </c>
      <c r="E113" s="14">
        <f ca="1">data!Z67</f>
        <v>0</v>
      </c>
      <c r="F113" s="14">
        <f ca="1">data!AA67</f>
        <v>0</v>
      </c>
      <c r="G113" s="14">
        <f ca="1">data!AB67</f>
        <v>12380</v>
      </c>
      <c r="H113" s="14">
        <f ca="1">data!AC67</f>
        <v>0</v>
      </c>
      <c r="I113" s="14">
        <f ca="1"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 ca="1">data!X68</f>
        <v>0</v>
      </c>
      <c r="D114" s="14">
        <f ca="1">data!Y68</f>
        <v>0</v>
      </c>
      <c r="E114" s="14">
        <f ca="1">data!Z68</f>
        <v>0</v>
      </c>
      <c r="F114" s="14">
        <f ca="1">data!AA68</f>
        <v>0</v>
      </c>
      <c r="G114" s="14">
        <f ca="1">data!AB68</f>
        <v>0</v>
      </c>
      <c r="H114" s="14">
        <f ca="1">data!AC68</f>
        <v>0</v>
      </c>
      <c r="I114" s="14">
        <f ca="1"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 ca="1">data!X69</f>
        <v>0</v>
      </c>
      <c r="D115" s="14">
        <f ca="1">data!Y69</f>
        <v>0</v>
      </c>
      <c r="E115" s="14">
        <f ca="1">data!Z69</f>
        <v>0</v>
      </c>
      <c r="F115" s="14">
        <f ca="1">data!AA69</f>
        <v>0</v>
      </c>
      <c r="G115" s="14">
        <f ca="1">data!AB69</f>
        <v>129617</v>
      </c>
      <c r="H115" s="14">
        <f ca="1">data!AC69</f>
        <v>0</v>
      </c>
      <c r="I115" s="14">
        <f ca="1"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 ca="1">-data!X70</f>
        <v>0</v>
      </c>
      <c r="D116" s="14">
        <f ca="1">-data!Y70</f>
        <v>0</v>
      </c>
      <c r="E116" s="14">
        <f ca="1">-data!Z70</f>
        <v>0</v>
      </c>
      <c r="F116" s="14">
        <f ca="1">-data!AA70</f>
        <v>0</v>
      </c>
      <c r="G116" s="14">
        <f ca="1">-data!AB70</f>
        <v>0</v>
      </c>
      <c r="H116" s="14">
        <f ca="1">-data!AC70</f>
        <v>0</v>
      </c>
      <c r="I116" s="14">
        <f ca="1"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 ca="1">data!X71</f>
        <v>0</v>
      </c>
      <c r="D117" s="14">
        <f ca="1">data!Y71</f>
        <v>0</v>
      </c>
      <c r="E117" s="14">
        <f ca="1">data!Z71</f>
        <v>0</v>
      </c>
      <c r="F117" s="14">
        <f ca="1">data!AA71</f>
        <v>0</v>
      </c>
      <c r="G117" s="14">
        <f ca="1">data!AB71</f>
        <v>515015</v>
      </c>
      <c r="H117" s="14">
        <f ca="1">data!AC71</f>
        <v>0</v>
      </c>
      <c r="I117" s="14">
        <f ca="1"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 ca="1">+data!M689</f>
        <v>0</v>
      </c>
      <c r="D119" s="48">
        <f ca="1">+data!M690</f>
        <v>0</v>
      </c>
      <c r="E119" s="48">
        <f ca="1">+data!M691</f>
        <v>0</v>
      </c>
      <c r="F119" s="48">
        <f ca="1">+data!M692</f>
        <v>0</v>
      </c>
      <c r="G119" s="48">
        <f ca="1">+data!M693</f>
        <v>91884</v>
      </c>
      <c r="H119" s="48">
        <f ca="1">+data!M694</f>
        <v>0</v>
      </c>
      <c r="I119" s="48">
        <f ca="1"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 ca="1">data!X73</f>
        <v>0</v>
      </c>
      <c r="D120" s="14">
        <f ca="1">data!Y73</f>
        <v>0</v>
      </c>
      <c r="E120" s="14">
        <f ca="1">data!Z73</f>
        <v>0</v>
      </c>
      <c r="F120" s="14">
        <f ca="1">data!AA73</f>
        <v>0</v>
      </c>
      <c r="G120" s="14">
        <f ca="1">data!AB73</f>
        <v>0</v>
      </c>
      <c r="H120" s="14">
        <f ca="1">data!AC73</f>
        <v>0</v>
      </c>
      <c r="I120" s="14">
        <f ca="1"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 ca="1">data!X74</f>
        <v>0</v>
      </c>
      <c r="D121" s="14">
        <f ca="1">data!Y74</f>
        <v>0</v>
      </c>
      <c r="E121" s="14">
        <f ca="1">data!Z74</f>
        <v>0</v>
      </c>
      <c r="F121" s="14">
        <f ca="1">data!AA74</f>
        <v>0</v>
      </c>
      <c r="G121" s="14">
        <f ca="1">data!AB74</f>
        <v>0</v>
      </c>
      <c r="H121" s="14">
        <f ca="1">data!AC74</f>
        <v>0</v>
      </c>
      <c r="I121" s="14">
        <f ca="1"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 ca="1">data!X75</f>
        <v>0</v>
      </c>
      <c r="D122" s="14">
        <f ca="1">data!Y75</f>
        <v>0</v>
      </c>
      <c r="E122" s="14">
        <f ca="1">data!Z75</f>
        <v>0</v>
      </c>
      <c r="F122" s="14">
        <f ca="1">data!AA75</f>
        <v>0</v>
      </c>
      <c r="G122" s="14">
        <f ca="1">data!AB75</f>
        <v>0</v>
      </c>
      <c r="H122" s="14">
        <f ca="1">data!AC75</f>
        <v>0</v>
      </c>
      <c r="I122" s="14">
        <f ca="1"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 ca="1">data!X76</f>
        <v>0</v>
      </c>
      <c r="D124" s="14">
        <f ca="1">data!Y76</f>
        <v>0</v>
      </c>
      <c r="E124" s="14">
        <f ca="1">data!Z76</f>
        <v>0</v>
      </c>
      <c r="F124" s="14">
        <f ca="1">data!AA76</f>
        <v>0</v>
      </c>
      <c r="G124" s="14">
        <f ca="1">data!AB76</f>
        <v>392</v>
      </c>
      <c r="H124" s="14">
        <f ca="1">data!AC76</f>
        <v>0</v>
      </c>
      <c r="I124" s="14">
        <f ca="1"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 ca="1">data!X77</f>
        <v>0</v>
      </c>
      <c r="D125" s="14">
        <f ca="1">data!Y77</f>
        <v>0</v>
      </c>
      <c r="E125" s="14">
        <f ca="1">data!Z77</f>
        <v>0</v>
      </c>
      <c r="F125" s="14">
        <f ca="1">data!AA77</f>
        <v>0</v>
      </c>
      <c r="G125" s="14">
        <f ca="1">data!AB77</f>
        <v>0</v>
      </c>
      <c r="H125" s="14">
        <f ca="1">data!AC77</f>
        <v>0</v>
      </c>
      <c r="I125" s="14">
        <f ca="1"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 ca="1">data!X78</f>
        <v>0</v>
      </c>
      <c r="D126" s="14">
        <f ca="1">data!Y78</f>
        <v>0</v>
      </c>
      <c r="E126" s="14">
        <f ca="1">data!Z78</f>
        <v>0</v>
      </c>
      <c r="F126" s="14">
        <f ca="1">data!AA78</f>
        <v>0</v>
      </c>
      <c r="G126" s="14">
        <f ca="1">data!AB78</f>
        <v>0</v>
      </c>
      <c r="H126" s="14">
        <f ca="1">data!AC78</f>
        <v>0</v>
      </c>
      <c r="I126" s="14">
        <f ca="1"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 ca="1">data!X79</f>
        <v>0</v>
      </c>
      <c r="D127" s="14">
        <f ca="1">data!Y79</f>
        <v>0</v>
      </c>
      <c r="E127" s="14">
        <f ca="1">data!Z79</f>
        <v>0</v>
      </c>
      <c r="F127" s="14">
        <f ca="1">data!AA79</f>
        <v>0</v>
      </c>
      <c r="G127" s="14">
        <f ca="1">data!AB79</f>
        <v>0</v>
      </c>
      <c r="H127" s="14">
        <f ca="1">data!AC79</f>
        <v>0</v>
      </c>
      <c r="I127" s="14">
        <f ca="1"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 ca="1">data!X80</f>
        <v>0</v>
      </c>
      <c r="D128" s="26">
        <f ca="1">data!Y80</f>
        <v>0</v>
      </c>
      <c r="E128" s="26">
        <f ca="1">data!Z80</f>
        <v>0</v>
      </c>
      <c r="F128" s="26">
        <f ca="1">data!AA80</f>
        <v>0</v>
      </c>
      <c r="G128" s="26">
        <f ca="1">data!AB80</f>
        <v>0</v>
      </c>
      <c r="H128" s="26">
        <f ca="1">data!AC80</f>
        <v>0</v>
      </c>
      <c r="I128" s="26">
        <f ca="1"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 ca="1">"HOSPITAL NAME: "&amp;data!C84</f>
        <v>HOSPITAL NAME: NAVOS</v>
      </c>
      <c r="B132" s="77"/>
      <c r="C132" s="77"/>
      <c r="D132" s="77"/>
      <c r="E132" s="77"/>
      <c r="F132" s="77"/>
      <c r="G132" s="80"/>
      <c r="H132" s="79" t="str">
        <f ca="1"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 ca="1">data!AE59</f>
        <v>0</v>
      </c>
      <c r="D137" s="14">
        <f ca="1">data!AF59</f>
        <v>0</v>
      </c>
      <c r="E137" s="14">
        <f ca="1">data!AG59</f>
        <v>0</v>
      </c>
      <c r="F137" s="14">
        <f ca="1">data!AH59</f>
        <v>0</v>
      </c>
      <c r="G137" s="14">
        <f ca="1">data!AI59</f>
        <v>0</v>
      </c>
      <c r="H137" s="14">
        <f ca="1">data!AJ59</f>
        <v>0</v>
      </c>
      <c r="I137" s="14">
        <f ca="1"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 ca="1">data!AE60</f>
        <v>0</v>
      </c>
      <c r="D138" s="26">
        <f ca="1">data!AF60</f>
        <v>0</v>
      </c>
      <c r="E138" s="26">
        <f ca="1">data!AG60</f>
        <v>0</v>
      </c>
      <c r="F138" s="26">
        <f ca="1">data!AH60</f>
        <v>0</v>
      </c>
      <c r="G138" s="26">
        <f ca="1">data!AI60</f>
        <v>0</v>
      </c>
      <c r="H138" s="26">
        <f ca="1">data!AJ60</f>
        <v>0</v>
      </c>
      <c r="I138" s="26">
        <f ca="1"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 ca="1">data!AE61</f>
        <v>0</v>
      </c>
      <c r="D139" s="14">
        <f ca="1">data!AF61</f>
        <v>0</v>
      </c>
      <c r="E139" s="14">
        <f ca="1">data!AG61</f>
        <v>0</v>
      </c>
      <c r="F139" s="14">
        <f ca="1">data!AH61</f>
        <v>0</v>
      </c>
      <c r="G139" s="14">
        <f ca="1">data!AI61</f>
        <v>0</v>
      </c>
      <c r="H139" s="14">
        <f ca="1">data!AJ61</f>
        <v>0</v>
      </c>
      <c r="I139" s="14">
        <f ca="1"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 ca="1">data!AE62</f>
        <v>0</v>
      </c>
      <c r="D140" s="14">
        <f ca="1">data!AF62</f>
        <v>0</v>
      </c>
      <c r="E140" s="14">
        <f ca="1">data!AG62</f>
        <v>0</v>
      </c>
      <c r="F140" s="14">
        <f ca="1">data!AH62</f>
        <v>0</v>
      </c>
      <c r="G140" s="14">
        <f ca="1">data!AI62</f>
        <v>0</v>
      </c>
      <c r="H140" s="14">
        <f ca="1">data!AJ62</f>
        <v>0</v>
      </c>
      <c r="I140" s="14">
        <f ca="1"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 ca="1">data!AE63</f>
        <v>0</v>
      </c>
      <c r="D141" s="14">
        <f ca="1">data!AF63</f>
        <v>0</v>
      </c>
      <c r="E141" s="14">
        <f ca="1">data!AG63</f>
        <v>0</v>
      </c>
      <c r="F141" s="14">
        <f ca="1">data!AH63</f>
        <v>0</v>
      </c>
      <c r="G141" s="14">
        <f ca="1">data!AI63</f>
        <v>0</v>
      </c>
      <c r="H141" s="14">
        <f ca="1">data!AJ63</f>
        <v>0</v>
      </c>
      <c r="I141" s="14">
        <f ca="1"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 ca="1">data!AE64</f>
        <v>0</v>
      </c>
      <c r="D142" s="14">
        <f ca="1">data!AF64</f>
        <v>0</v>
      </c>
      <c r="E142" s="14">
        <f ca="1">data!AG64</f>
        <v>0</v>
      </c>
      <c r="F142" s="14">
        <f ca="1">data!AH64</f>
        <v>0</v>
      </c>
      <c r="G142" s="14">
        <f ca="1">data!AI64</f>
        <v>0</v>
      </c>
      <c r="H142" s="14">
        <f ca="1">data!AJ64</f>
        <v>0</v>
      </c>
      <c r="I142" s="14">
        <f ca="1"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 ca="1">data!AE65</f>
        <v>0</v>
      </c>
      <c r="D143" s="14">
        <f ca="1">data!AF65</f>
        <v>0</v>
      </c>
      <c r="E143" s="14">
        <f ca="1">data!AG65</f>
        <v>0</v>
      </c>
      <c r="F143" s="14">
        <f ca="1">data!AH65</f>
        <v>0</v>
      </c>
      <c r="G143" s="14">
        <f ca="1">data!AI65</f>
        <v>0</v>
      </c>
      <c r="H143" s="14">
        <f ca="1">data!AJ65</f>
        <v>0</v>
      </c>
      <c r="I143" s="14">
        <f ca="1"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 ca="1">data!AE66</f>
        <v>0</v>
      </c>
      <c r="D144" s="14">
        <f ca="1">data!AF66</f>
        <v>0</v>
      </c>
      <c r="E144" s="14">
        <f ca="1">data!AG66</f>
        <v>0</v>
      </c>
      <c r="F144" s="14">
        <f ca="1">data!AH66</f>
        <v>0</v>
      </c>
      <c r="G144" s="14">
        <f ca="1">data!AI66</f>
        <v>0</v>
      </c>
      <c r="H144" s="14">
        <f ca="1">data!AJ66</f>
        <v>0</v>
      </c>
      <c r="I144" s="14">
        <f ca="1"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 ca="1">data!AE67</f>
        <v>0</v>
      </c>
      <c r="D145" s="14">
        <f ca="1">data!AF67</f>
        <v>0</v>
      </c>
      <c r="E145" s="14">
        <f ca="1">data!AG67</f>
        <v>0</v>
      </c>
      <c r="F145" s="14">
        <f ca="1">data!AH67</f>
        <v>0</v>
      </c>
      <c r="G145" s="14">
        <f ca="1">data!AI67</f>
        <v>0</v>
      </c>
      <c r="H145" s="14">
        <f ca="1">data!AJ67</f>
        <v>0</v>
      </c>
      <c r="I145" s="14">
        <f ca="1"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 ca="1">data!AE68</f>
        <v>0</v>
      </c>
      <c r="D146" s="14">
        <f ca="1">data!AF68</f>
        <v>0</v>
      </c>
      <c r="E146" s="14">
        <f ca="1">data!AG68</f>
        <v>0</v>
      </c>
      <c r="F146" s="14">
        <f ca="1">data!AH68</f>
        <v>0</v>
      </c>
      <c r="G146" s="14">
        <f ca="1">data!AI68</f>
        <v>0</v>
      </c>
      <c r="H146" s="14">
        <f ca="1">data!AJ68</f>
        <v>0</v>
      </c>
      <c r="I146" s="14">
        <f ca="1"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 ca="1">data!AE69</f>
        <v>0</v>
      </c>
      <c r="D147" s="14">
        <f ca="1">data!AF69</f>
        <v>0</v>
      </c>
      <c r="E147" s="14">
        <f ca="1">data!AG69</f>
        <v>0</v>
      </c>
      <c r="F147" s="14">
        <f ca="1">data!AH69</f>
        <v>0</v>
      </c>
      <c r="G147" s="14">
        <f ca="1">data!AI69</f>
        <v>0</v>
      </c>
      <c r="H147" s="14">
        <f ca="1">data!AJ69</f>
        <v>0</v>
      </c>
      <c r="I147" s="14">
        <f ca="1"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 ca="1">-data!AE70</f>
        <v>0</v>
      </c>
      <c r="D148" s="14">
        <f ca="1">-data!AF70</f>
        <v>0</v>
      </c>
      <c r="E148" s="14">
        <f ca="1">-data!AG70</f>
        <v>0</v>
      </c>
      <c r="F148" s="14">
        <f ca="1">-data!AH70</f>
        <v>0</v>
      </c>
      <c r="G148" s="14">
        <f ca="1">-data!AI70</f>
        <v>0</v>
      </c>
      <c r="H148" s="14">
        <f ca="1">-data!AJ70</f>
        <v>0</v>
      </c>
      <c r="I148" s="14">
        <f ca="1"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 ca="1">data!AE71</f>
        <v>0</v>
      </c>
      <c r="D149" s="14">
        <f ca="1">data!AF71</f>
        <v>0</v>
      </c>
      <c r="E149" s="14">
        <f ca="1">data!AG71</f>
        <v>0</v>
      </c>
      <c r="F149" s="14">
        <f ca="1">data!AH71</f>
        <v>0</v>
      </c>
      <c r="G149" s="14">
        <f ca="1">data!AI71</f>
        <v>0</v>
      </c>
      <c r="H149" s="14">
        <f ca="1">data!AJ71</f>
        <v>0</v>
      </c>
      <c r="I149" s="14">
        <f ca="1"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 ca="1">+data!M696</f>
        <v>0</v>
      </c>
      <c r="D151" s="48">
        <f ca="1">+data!M697</f>
        <v>0</v>
      </c>
      <c r="E151" s="48">
        <f ca="1">+data!M698</f>
        <v>0</v>
      </c>
      <c r="F151" s="48">
        <f ca="1">+data!M699</f>
        <v>0</v>
      </c>
      <c r="G151" s="48">
        <f ca="1">+data!M700</f>
        <v>0</v>
      </c>
      <c r="H151" s="48">
        <f ca="1">+data!M701</f>
        <v>0</v>
      </c>
      <c r="I151" s="48">
        <f ca="1"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 ca="1">data!AE73</f>
        <v>0</v>
      </c>
      <c r="D152" s="14">
        <f ca="1">data!AF73</f>
        <v>0</v>
      </c>
      <c r="E152" s="14">
        <f ca="1">data!AG73</f>
        <v>0</v>
      </c>
      <c r="F152" s="14">
        <f ca="1">data!AH73</f>
        <v>0</v>
      </c>
      <c r="G152" s="14">
        <f ca="1">data!AI73</f>
        <v>0</v>
      </c>
      <c r="H152" s="14">
        <f ca="1">data!AJ73</f>
        <v>0</v>
      </c>
      <c r="I152" s="14">
        <f ca="1"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 ca="1">data!AE74</f>
        <v>0</v>
      </c>
      <c r="D153" s="14">
        <f ca="1">data!AF74</f>
        <v>0</v>
      </c>
      <c r="E153" s="14">
        <f ca="1">data!AG74</f>
        <v>0</v>
      </c>
      <c r="F153" s="14">
        <f ca="1">data!AH74</f>
        <v>0</v>
      </c>
      <c r="G153" s="14">
        <f ca="1">data!AI74</f>
        <v>0</v>
      </c>
      <c r="H153" s="14">
        <f ca="1">data!AJ74</f>
        <v>0</v>
      </c>
      <c r="I153" s="14">
        <f ca="1"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 ca="1">data!AE75</f>
        <v>0</v>
      </c>
      <c r="D154" s="14">
        <f ca="1">data!AF75</f>
        <v>0</v>
      </c>
      <c r="E154" s="14">
        <f ca="1">data!AG75</f>
        <v>0</v>
      </c>
      <c r="F154" s="14">
        <f ca="1">data!AH75</f>
        <v>0</v>
      </c>
      <c r="G154" s="14">
        <f ca="1">data!AI75</f>
        <v>0</v>
      </c>
      <c r="H154" s="14">
        <f ca="1">data!AJ75</f>
        <v>0</v>
      </c>
      <c r="I154" s="14">
        <f ca="1"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 ca="1">data!AE76</f>
        <v>0</v>
      </c>
      <c r="D156" s="14">
        <f ca="1">data!AF76</f>
        <v>0</v>
      </c>
      <c r="E156" s="14">
        <f ca="1">data!AG76</f>
        <v>0</v>
      </c>
      <c r="F156" s="14">
        <f ca="1">data!AH76</f>
        <v>0</v>
      </c>
      <c r="G156" s="14">
        <f ca="1">data!AI76</f>
        <v>0</v>
      </c>
      <c r="H156" s="14">
        <f ca="1">data!AJ76</f>
        <v>0</v>
      </c>
      <c r="I156" s="14">
        <f ca="1"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 ca="1">data!AE77</f>
        <v>0</v>
      </c>
      <c r="D157" s="14">
        <f ca="1">data!AF77</f>
        <v>0</v>
      </c>
      <c r="E157" s="14">
        <f ca="1">data!AG77</f>
        <v>0</v>
      </c>
      <c r="F157" s="14">
        <f ca="1">data!AH77</f>
        <v>0</v>
      </c>
      <c r="G157" s="14">
        <f ca="1">data!AI77</f>
        <v>0</v>
      </c>
      <c r="H157" s="14">
        <f ca="1">data!AJ77</f>
        <v>0</v>
      </c>
      <c r="I157" s="14">
        <f ca="1"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 ca="1">data!AE78</f>
        <v>0</v>
      </c>
      <c r="D158" s="14">
        <f ca="1">data!AF78</f>
        <v>0</v>
      </c>
      <c r="E158" s="14">
        <f ca="1">data!AG78</f>
        <v>0</v>
      </c>
      <c r="F158" s="14">
        <f ca="1">data!AH78</f>
        <v>0</v>
      </c>
      <c r="G158" s="14">
        <f ca="1">data!AI78</f>
        <v>0</v>
      </c>
      <c r="H158" s="14">
        <f ca="1">data!AJ78</f>
        <v>0</v>
      </c>
      <c r="I158" s="14">
        <f ca="1"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 ca="1">data!AE79</f>
        <v>0</v>
      </c>
      <c r="D159" s="14">
        <f ca="1">data!AF79</f>
        <v>0</v>
      </c>
      <c r="E159" s="14">
        <f ca="1">data!AG79</f>
        <v>0</v>
      </c>
      <c r="F159" s="14">
        <f ca="1">data!AH79</f>
        <v>0</v>
      </c>
      <c r="G159" s="14">
        <f ca="1">data!AI79</f>
        <v>0</v>
      </c>
      <c r="H159" s="14">
        <f ca="1">data!AJ79</f>
        <v>0</v>
      </c>
      <c r="I159" s="14">
        <f ca="1"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 ca="1">data!AE80</f>
        <v>0</v>
      </c>
      <c r="D160" s="26">
        <f ca="1">data!AF80</f>
        <v>0</v>
      </c>
      <c r="E160" s="26">
        <f ca="1">data!AG80</f>
        <v>0</v>
      </c>
      <c r="F160" s="26">
        <f ca="1">data!AH80</f>
        <v>0</v>
      </c>
      <c r="G160" s="26">
        <f ca="1">data!AI80</f>
        <v>0</v>
      </c>
      <c r="H160" s="26">
        <f ca="1">data!AJ80</f>
        <v>0</v>
      </c>
      <c r="I160" s="26">
        <f ca="1"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 ca="1">"HOSPITAL NAME: "&amp;data!C84</f>
        <v>HOSPITAL NAME: NAVOS</v>
      </c>
      <c r="B164" s="77"/>
      <c r="C164" s="77"/>
      <c r="D164" s="77"/>
      <c r="E164" s="77"/>
      <c r="F164" s="77"/>
      <c r="G164" s="80"/>
      <c r="H164" s="79" t="str">
        <f ca="1"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 ca="1">data!AL59</f>
        <v>0</v>
      </c>
      <c r="D169" s="14">
        <f ca="1">data!AM59</f>
        <v>0</v>
      </c>
      <c r="E169" s="14">
        <f ca="1">data!AN59</f>
        <v>0</v>
      </c>
      <c r="F169" s="14">
        <f ca="1">data!AO59</f>
        <v>0</v>
      </c>
      <c r="G169" s="14">
        <f ca="1">data!AP59</f>
        <v>0</v>
      </c>
      <c r="H169" s="14">
        <f ca="1">data!AQ59</f>
        <v>0</v>
      </c>
      <c r="I169" s="14">
        <f ca="1"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 ca="1">data!AL60</f>
        <v>0</v>
      </c>
      <c r="D170" s="26">
        <f ca="1">data!AM60</f>
        <v>0</v>
      </c>
      <c r="E170" s="26">
        <f ca="1">data!AN60</f>
        <v>0</v>
      </c>
      <c r="F170" s="26">
        <f ca="1">data!AO60</f>
        <v>0</v>
      </c>
      <c r="G170" s="26">
        <f ca="1">data!AP60</f>
        <v>0</v>
      </c>
      <c r="H170" s="26">
        <f ca="1">data!AQ60</f>
        <v>0</v>
      </c>
      <c r="I170" s="26">
        <f ca="1"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 ca="1">data!AL61</f>
        <v>0</v>
      </c>
      <c r="D171" s="14">
        <f ca="1">data!AM61</f>
        <v>0</v>
      </c>
      <c r="E171" s="14">
        <f ca="1">data!AN61</f>
        <v>0</v>
      </c>
      <c r="F171" s="14">
        <f ca="1">data!AO61</f>
        <v>0</v>
      </c>
      <c r="G171" s="14">
        <f ca="1">data!AP61</f>
        <v>0</v>
      </c>
      <c r="H171" s="14">
        <f ca="1">data!AQ61</f>
        <v>0</v>
      </c>
      <c r="I171" s="14">
        <f ca="1"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 ca="1">data!AL62</f>
        <v>0</v>
      </c>
      <c r="D172" s="14">
        <f ca="1">data!AM62</f>
        <v>0</v>
      </c>
      <c r="E172" s="14">
        <f ca="1">data!AN62</f>
        <v>0</v>
      </c>
      <c r="F172" s="14">
        <f ca="1">data!AO62</f>
        <v>0</v>
      </c>
      <c r="G172" s="14">
        <f ca="1">data!AP62</f>
        <v>0</v>
      </c>
      <c r="H172" s="14">
        <f ca="1">data!AQ62</f>
        <v>0</v>
      </c>
      <c r="I172" s="14">
        <f ca="1"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 ca="1">data!AL63</f>
        <v>0</v>
      </c>
      <c r="D173" s="14">
        <f ca="1">data!AM63</f>
        <v>0</v>
      </c>
      <c r="E173" s="14">
        <f ca="1">data!AN63</f>
        <v>0</v>
      </c>
      <c r="F173" s="14">
        <f ca="1">data!AO63</f>
        <v>0</v>
      </c>
      <c r="G173" s="14">
        <f ca="1">data!AP63</f>
        <v>0</v>
      </c>
      <c r="H173" s="14">
        <f ca="1">data!AQ63</f>
        <v>0</v>
      </c>
      <c r="I173" s="14">
        <f ca="1"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 ca="1">data!AL64</f>
        <v>0</v>
      </c>
      <c r="D174" s="14">
        <f ca="1">data!AM64</f>
        <v>0</v>
      </c>
      <c r="E174" s="14">
        <f ca="1">data!AN64</f>
        <v>0</v>
      </c>
      <c r="F174" s="14">
        <f ca="1">data!AO64</f>
        <v>0</v>
      </c>
      <c r="G174" s="14">
        <f ca="1">data!AP64</f>
        <v>0</v>
      </c>
      <c r="H174" s="14">
        <f ca="1">data!AQ64</f>
        <v>0</v>
      </c>
      <c r="I174" s="14">
        <f ca="1"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 ca="1">data!AL65</f>
        <v>0</v>
      </c>
      <c r="D175" s="14">
        <f ca="1">data!AM65</f>
        <v>0</v>
      </c>
      <c r="E175" s="14">
        <f ca="1">data!AN65</f>
        <v>0</v>
      </c>
      <c r="F175" s="14">
        <f ca="1">data!AO65</f>
        <v>0</v>
      </c>
      <c r="G175" s="14">
        <f ca="1">data!AP65</f>
        <v>0</v>
      </c>
      <c r="H175" s="14">
        <f ca="1">data!AQ65</f>
        <v>0</v>
      </c>
      <c r="I175" s="14">
        <f ca="1"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 ca="1">data!AL66</f>
        <v>0</v>
      </c>
      <c r="D176" s="14">
        <f ca="1">data!AM66</f>
        <v>0</v>
      </c>
      <c r="E176" s="14">
        <f ca="1">data!AN66</f>
        <v>0</v>
      </c>
      <c r="F176" s="14">
        <f ca="1">data!AO66</f>
        <v>0</v>
      </c>
      <c r="G176" s="14">
        <f ca="1">data!AP66</f>
        <v>0</v>
      </c>
      <c r="H176" s="14">
        <f ca="1">data!AQ66</f>
        <v>0</v>
      </c>
      <c r="I176" s="14">
        <f ca="1"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 ca="1">data!AL67</f>
        <v>0</v>
      </c>
      <c r="D177" s="14">
        <f ca="1">data!AM67</f>
        <v>0</v>
      </c>
      <c r="E177" s="14">
        <f ca="1">data!AN67</f>
        <v>0</v>
      </c>
      <c r="F177" s="14">
        <f ca="1">data!AO67</f>
        <v>0</v>
      </c>
      <c r="G177" s="14">
        <f ca="1">data!AP67</f>
        <v>0</v>
      </c>
      <c r="H177" s="14">
        <f ca="1">data!AQ67</f>
        <v>0</v>
      </c>
      <c r="I177" s="14">
        <f ca="1"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 ca="1">data!AL68</f>
        <v>0</v>
      </c>
      <c r="D178" s="14">
        <f ca="1">data!AM68</f>
        <v>0</v>
      </c>
      <c r="E178" s="14">
        <f ca="1">data!AN68</f>
        <v>0</v>
      </c>
      <c r="F178" s="14">
        <f ca="1">data!AO68</f>
        <v>0</v>
      </c>
      <c r="G178" s="14">
        <f ca="1">data!AP68</f>
        <v>0</v>
      </c>
      <c r="H178" s="14">
        <f ca="1">data!AQ68</f>
        <v>0</v>
      </c>
      <c r="I178" s="14">
        <f ca="1"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 ca="1">data!AL69</f>
        <v>0</v>
      </c>
      <c r="D179" s="14">
        <f ca="1">data!AM69</f>
        <v>0</v>
      </c>
      <c r="E179" s="14">
        <f ca="1">data!AN69</f>
        <v>0</v>
      </c>
      <c r="F179" s="14">
        <f ca="1">data!AO69</f>
        <v>0</v>
      </c>
      <c r="G179" s="14">
        <f ca="1">data!AP69</f>
        <v>0</v>
      </c>
      <c r="H179" s="14">
        <f ca="1">data!AQ69</f>
        <v>0</v>
      </c>
      <c r="I179" s="14">
        <f ca="1"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 ca="1">-data!AL70</f>
        <v>0</v>
      </c>
      <c r="D180" s="14">
        <f ca="1">-data!AM70</f>
        <v>0</v>
      </c>
      <c r="E180" s="14">
        <f ca="1">-data!AN70</f>
        <v>0</v>
      </c>
      <c r="F180" s="14">
        <f ca="1">-data!AO70</f>
        <v>0</v>
      </c>
      <c r="G180" s="14">
        <f ca="1">-data!AP70</f>
        <v>0</v>
      </c>
      <c r="H180" s="14">
        <f ca="1">-data!AQ70</f>
        <v>0</v>
      </c>
      <c r="I180" s="14">
        <f ca="1"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 ca="1">data!AL71</f>
        <v>0</v>
      </c>
      <c r="D181" s="14">
        <f ca="1">data!AM71</f>
        <v>0</v>
      </c>
      <c r="E181" s="14">
        <f ca="1">data!AN71</f>
        <v>0</v>
      </c>
      <c r="F181" s="14">
        <f ca="1">data!AO71</f>
        <v>0</v>
      </c>
      <c r="G181" s="14">
        <f ca="1">data!AP71</f>
        <v>0</v>
      </c>
      <c r="H181" s="14">
        <f ca="1">data!AQ71</f>
        <v>0</v>
      </c>
      <c r="I181" s="14">
        <f ca="1"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 ca="1">+data!M703</f>
        <v>0</v>
      </c>
      <c r="D183" s="48">
        <f ca="1">+data!M704</f>
        <v>0</v>
      </c>
      <c r="E183" s="48">
        <f ca="1">+data!M705</f>
        <v>0</v>
      </c>
      <c r="F183" s="48">
        <f ca="1">+data!M706</f>
        <v>0</v>
      </c>
      <c r="G183" s="48">
        <f ca="1">+data!M707</f>
        <v>0</v>
      </c>
      <c r="H183" s="48">
        <f ca="1">+data!M708</f>
        <v>0</v>
      </c>
      <c r="I183" s="48">
        <f ca="1"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 ca="1">data!AL73</f>
        <v>0</v>
      </c>
      <c r="D184" s="14">
        <f ca="1">data!AM73</f>
        <v>0</v>
      </c>
      <c r="E184" s="14">
        <f ca="1">data!AN73</f>
        <v>0</v>
      </c>
      <c r="F184" s="14">
        <f ca="1">data!AO73</f>
        <v>0</v>
      </c>
      <c r="G184" s="14">
        <f ca="1">data!AP73</f>
        <v>0</v>
      </c>
      <c r="H184" s="14">
        <f ca="1">data!AQ73</f>
        <v>0</v>
      </c>
      <c r="I184" s="14">
        <f ca="1"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 ca="1">data!AL74</f>
        <v>0</v>
      </c>
      <c r="D185" s="14">
        <f ca="1">data!AM74</f>
        <v>0</v>
      </c>
      <c r="E185" s="14">
        <f ca="1">data!AN74</f>
        <v>0</v>
      </c>
      <c r="F185" s="14">
        <f ca="1">data!AO74</f>
        <v>0</v>
      </c>
      <c r="G185" s="14">
        <f ca="1">data!AP74</f>
        <v>0</v>
      </c>
      <c r="H185" s="14">
        <f ca="1">data!AQ74</f>
        <v>0</v>
      </c>
      <c r="I185" s="14">
        <f ca="1"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 ca="1">data!AL75</f>
        <v>0</v>
      </c>
      <c r="D186" s="14">
        <f ca="1">data!AM75</f>
        <v>0</v>
      </c>
      <c r="E186" s="14">
        <f ca="1">data!AN75</f>
        <v>0</v>
      </c>
      <c r="F186" s="14">
        <f ca="1">data!AO75</f>
        <v>0</v>
      </c>
      <c r="G186" s="14">
        <f ca="1">data!AP75</f>
        <v>0</v>
      </c>
      <c r="H186" s="14">
        <f ca="1">data!AQ75</f>
        <v>0</v>
      </c>
      <c r="I186" s="14">
        <f ca="1"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 ca="1">data!AL76</f>
        <v>0</v>
      </c>
      <c r="D188" s="14">
        <f ca="1">data!AM76</f>
        <v>0</v>
      </c>
      <c r="E188" s="14">
        <f ca="1">data!AN76</f>
        <v>0</v>
      </c>
      <c r="F188" s="14">
        <f ca="1">data!AO76</f>
        <v>0</v>
      </c>
      <c r="G188" s="14">
        <f ca="1">data!AP76</f>
        <v>0</v>
      </c>
      <c r="H188" s="14">
        <f ca="1">data!AQ76</f>
        <v>0</v>
      </c>
      <c r="I188" s="14">
        <f ca="1"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 ca="1">data!AL77</f>
        <v>0</v>
      </c>
      <c r="D189" s="14">
        <f ca="1">data!AM77</f>
        <v>0</v>
      </c>
      <c r="E189" s="14">
        <f ca="1">data!AN77</f>
        <v>0</v>
      </c>
      <c r="F189" s="14">
        <f ca="1">data!AO77</f>
        <v>0</v>
      </c>
      <c r="G189" s="14">
        <f ca="1">data!AP77</f>
        <v>0</v>
      </c>
      <c r="H189" s="14">
        <f ca="1">data!AQ77</f>
        <v>0</v>
      </c>
      <c r="I189" s="14">
        <f ca="1"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 ca="1">data!AL78</f>
        <v>0</v>
      </c>
      <c r="D190" s="14">
        <f ca="1">data!AM78</f>
        <v>0</v>
      </c>
      <c r="E190" s="14">
        <f ca="1">data!AN78</f>
        <v>0</v>
      </c>
      <c r="F190" s="14">
        <f ca="1">data!AO78</f>
        <v>0</v>
      </c>
      <c r="G190" s="14">
        <f ca="1">data!AP78</f>
        <v>0</v>
      </c>
      <c r="H190" s="14">
        <f ca="1">data!AQ78</f>
        <v>0</v>
      </c>
      <c r="I190" s="14">
        <f ca="1"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 ca="1">data!AL79</f>
        <v>0</v>
      </c>
      <c r="D191" s="14">
        <f ca="1">data!AM79</f>
        <v>0</v>
      </c>
      <c r="E191" s="14">
        <f ca="1">data!AN79</f>
        <v>0</v>
      </c>
      <c r="F191" s="14">
        <f ca="1">data!AO79</f>
        <v>0</v>
      </c>
      <c r="G191" s="14">
        <f ca="1">data!AP79</f>
        <v>0</v>
      </c>
      <c r="H191" s="14">
        <f ca="1">data!AQ79</f>
        <v>0</v>
      </c>
      <c r="I191" s="14">
        <f ca="1"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 ca="1">data!AL80</f>
        <v>0</v>
      </c>
      <c r="D192" s="26">
        <f ca="1">data!AM80</f>
        <v>0</v>
      </c>
      <c r="E192" s="26">
        <f ca="1">data!AN80</f>
        <v>0</v>
      </c>
      <c r="F192" s="26">
        <f ca="1">data!AO80</f>
        <v>0</v>
      </c>
      <c r="G192" s="26">
        <f ca="1">data!AP80</f>
        <v>0</v>
      </c>
      <c r="H192" s="26">
        <f ca="1">data!AQ80</f>
        <v>0</v>
      </c>
      <c r="I192" s="26">
        <f ca="1"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 ca="1">"HOSPITAL NAME: "&amp;data!C84</f>
        <v>HOSPITAL NAME: NAVOS</v>
      </c>
      <c r="B196" s="77"/>
      <c r="C196" s="77"/>
      <c r="D196" s="77"/>
      <c r="E196" s="77"/>
      <c r="F196" s="77"/>
      <c r="G196" s="80"/>
      <c r="H196" s="79" t="str">
        <f ca="1"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 ca="1">data!AS59</f>
        <v>0</v>
      </c>
      <c r="D201" s="14">
        <f ca="1">data!AT59</f>
        <v>0</v>
      </c>
      <c r="E201" s="14">
        <f ca="1">data!AU59</f>
        <v>0</v>
      </c>
      <c r="F201" s="212"/>
      <c r="G201" s="212"/>
      <c r="H201" s="212"/>
      <c r="I201" s="14">
        <f ca="1"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 ca="1">data!AS60</f>
        <v>0</v>
      </c>
      <c r="D202" s="26">
        <f ca="1">data!AT60</f>
        <v>0</v>
      </c>
      <c r="E202" s="26">
        <f ca="1">data!AU60</f>
        <v>0</v>
      </c>
      <c r="F202" s="26">
        <f ca="1">data!AV60</f>
        <v>0</v>
      </c>
      <c r="G202" s="26">
        <f ca="1">data!AW60</f>
        <v>0</v>
      </c>
      <c r="H202" s="26">
        <f ca="1">data!AX60</f>
        <v>0</v>
      </c>
      <c r="I202" s="26">
        <f ca="1"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 ca="1">data!AS61</f>
        <v>0</v>
      </c>
      <c r="D203" s="14">
        <f ca="1">data!AT61</f>
        <v>0</v>
      </c>
      <c r="E203" s="14">
        <f ca="1">data!AU61</f>
        <v>0</v>
      </c>
      <c r="F203" s="14">
        <f ca="1">data!AV61</f>
        <v>0</v>
      </c>
      <c r="G203" s="14">
        <f ca="1">data!AW61</f>
        <v>0</v>
      </c>
      <c r="H203" s="14">
        <f ca="1">data!AX61</f>
        <v>0</v>
      </c>
      <c r="I203" s="14">
        <f ca="1"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 ca="1">data!AS62</f>
        <v>0</v>
      </c>
      <c r="D204" s="14">
        <f ca="1">data!AT62</f>
        <v>0</v>
      </c>
      <c r="E204" s="14">
        <f ca="1">data!AU62</f>
        <v>0</v>
      </c>
      <c r="F204" s="14">
        <f ca="1">data!AV62</f>
        <v>0</v>
      </c>
      <c r="G204" s="14">
        <f ca="1">data!AW62</f>
        <v>0</v>
      </c>
      <c r="H204" s="14">
        <f ca="1">data!AX62</f>
        <v>0</v>
      </c>
      <c r="I204" s="14">
        <f ca="1"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 ca="1">data!AS63</f>
        <v>0</v>
      </c>
      <c r="D205" s="14">
        <f ca="1">data!AT63</f>
        <v>0</v>
      </c>
      <c r="E205" s="14">
        <f ca="1">data!AU63</f>
        <v>0</v>
      </c>
      <c r="F205" s="14">
        <f ca="1">data!AV63</f>
        <v>0</v>
      </c>
      <c r="G205" s="14">
        <f ca="1">data!AW63</f>
        <v>0</v>
      </c>
      <c r="H205" s="14">
        <f ca="1">data!AX63</f>
        <v>0</v>
      </c>
      <c r="I205" s="14">
        <f ca="1"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 ca="1">data!AS64</f>
        <v>0</v>
      </c>
      <c r="D206" s="14">
        <f ca="1">data!AT64</f>
        <v>0</v>
      </c>
      <c r="E206" s="14">
        <f ca="1">data!AU64</f>
        <v>0</v>
      </c>
      <c r="F206" s="14">
        <f ca="1">data!AV64</f>
        <v>0</v>
      </c>
      <c r="G206" s="14">
        <f ca="1">data!AW64</f>
        <v>0</v>
      </c>
      <c r="H206" s="14">
        <f ca="1">data!AX64</f>
        <v>0</v>
      </c>
      <c r="I206" s="14">
        <f ca="1"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 ca="1">data!AS65</f>
        <v>0</v>
      </c>
      <c r="D207" s="14">
        <f ca="1">data!AT65</f>
        <v>0</v>
      </c>
      <c r="E207" s="14">
        <f ca="1">data!AU65</f>
        <v>0</v>
      </c>
      <c r="F207" s="14">
        <f ca="1">data!AV65</f>
        <v>0</v>
      </c>
      <c r="G207" s="14">
        <f ca="1">data!AW65</f>
        <v>0</v>
      </c>
      <c r="H207" s="14">
        <f ca="1">data!AX65</f>
        <v>0</v>
      </c>
      <c r="I207" s="14">
        <f ca="1"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 ca="1">data!AS66</f>
        <v>0</v>
      </c>
      <c r="D208" s="14">
        <f ca="1">data!AT66</f>
        <v>0</v>
      </c>
      <c r="E208" s="14">
        <f ca="1">data!AU66</f>
        <v>0</v>
      </c>
      <c r="F208" s="14">
        <f ca="1">data!AV66</f>
        <v>0</v>
      </c>
      <c r="G208" s="14">
        <f ca="1">data!AW66</f>
        <v>0</v>
      </c>
      <c r="H208" s="14">
        <f ca="1">data!AX66</f>
        <v>0</v>
      </c>
      <c r="I208" s="14">
        <f ca="1"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 ca="1">data!AS67</f>
        <v>0</v>
      </c>
      <c r="D209" s="14">
        <f ca="1">data!AT67</f>
        <v>0</v>
      </c>
      <c r="E209" s="14">
        <f ca="1">data!AU67</f>
        <v>0</v>
      </c>
      <c r="F209" s="14">
        <f ca="1">data!AV67</f>
        <v>0</v>
      </c>
      <c r="G209" s="14">
        <f ca="1">data!AW67</f>
        <v>0</v>
      </c>
      <c r="H209" s="14">
        <f ca="1">data!AX67</f>
        <v>0</v>
      </c>
      <c r="I209" s="14">
        <f ca="1"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 ca="1">data!AS68</f>
        <v>0</v>
      </c>
      <c r="D210" s="14">
        <f ca="1">data!AT68</f>
        <v>0</v>
      </c>
      <c r="E210" s="14">
        <f ca="1">data!AU68</f>
        <v>0</v>
      </c>
      <c r="F210" s="14">
        <f ca="1">data!AV68</f>
        <v>0</v>
      </c>
      <c r="G210" s="14">
        <f ca="1">data!AW68</f>
        <v>0</v>
      </c>
      <c r="H210" s="14">
        <f ca="1">data!AX68</f>
        <v>0</v>
      </c>
      <c r="I210" s="14">
        <f ca="1"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 ca="1">data!AS69</f>
        <v>0</v>
      </c>
      <c r="D211" s="14">
        <f ca="1">data!AT69</f>
        <v>0</v>
      </c>
      <c r="E211" s="14">
        <f ca="1">data!AU69</f>
        <v>0</v>
      </c>
      <c r="F211" s="14">
        <f ca="1">data!AV69</f>
        <v>0</v>
      </c>
      <c r="G211" s="14">
        <f ca="1">data!AW69</f>
        <v>0</v>
      </c>
      <c r="H211" s="14">
        <f ca="1">data!AX69</f>
        <v>0</v>
      </c>
      <c r="I211" s="14">
        <f ca="1"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 ca="1">-data!AS70</f>
        <v>0</v>
      </c>
      <c r="D212" s="14">
        <f ca="1">-data!AT70</f>
        <v>0</v>
      </c>
      <c r="E212" s="14">
        <f ca="1">-data!AU70</f>
        <v>0</v>
      </c>
      <c r="F212" s="14">
        <f ca="1">-data!AV70</f>
        <v>0</v>
      </c>
      <c r="G212" s="14">
        <f ca="1">-data!AW70</f>
        <v>0</v>
      </c>
      <c r="H212" s="14">
        <f ca="1">-data!AX70</f>
        <v>0</v>
      </c>
      <c r="I212" s="14">
        <f ca="1"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 ca="1">data!AS71</f>
        <v>0</v>
      </c>
      <c r="D213" s="14">
        <f ca="1">data!AT71</f>
        <v>0</v>
      </c>
      <c r="E213" s="14">
        <f ca="1">data!AU71</f>
        <v>0</v>
      </c>
      <c r="F213" s="14">
        <f ca="1">data!AV71</f>
        <v>0</v>
      </c>
      <c r="G213" s="14">
        <f ca="1">data!AW71</f>
        <v>0</v>
      </c>
      <c r="H213" s="14">
        <f ca="1">data!AX71</f>
        <v>0</v>
      </c>
      <c r="I213" s="14">
        <f ca="1"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 ca="1">+data!M710</f>
        <v>0</v>
      </c>
      <c r="D215" s="48">
        <f ca="1">+data!M711</f>
        <v>0</v>
      </c>
      <c r="E215" s="48">
        <f ca="1">+data!M712</f>
        <v>0</v>
      </c>
      <c r="F215" s="48">
        <f ca="1"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 ca="1">data!AS73</f>
        <v>0</v>
      </c>
      <c r="D216" s="14">
        <f ca="1">data!AT73</f>
        <v>0</v>
      </c>
      <c r="E216" s="14">
        <f ca="1">data!AU73</f>
        <v>0</v>
      </c>
      <c r="F216" s="14">
        <f ca="1">data!AV73</f>
        <v>0</v>
      </c>
      <c r="G216" s="213" t="str">
        <f ca="1">IF(data!AW73&gt;0,data!AW73,"")</f>
        <v>x</v>
      </c>
      <c r="H216" s="213" t="str">
        <f ca="1">IF(data!AX73&gt;0,data!AX73,"")</f>
        <v>x</v>
      </c>
      <c r="I216" s="213" t="str">
        <f ca="1"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 ca="1">data!AS74</f>
        <v>0</v>
      </c>
      <c r="D217" s="14">
        <f ca="1">data!AT74</f>
        <v>0</v>
      </c>
      <c r="E217" s="14">
        <f ca="1">data!AU74</f>
        <v>0</v>
      </c>
      <c r="F217" s="14">
        <f ca="1">data!AV74</f>
        <v>0</v>
      </c>
      <c r="G217" s="213" t="str">
        <f ca="1">IF(data!AW74&gt;0,data!AW74,"")</f>
        <v>x</v>
      </c>
      <c r="H217" s="213" t="str">
        <f ca="1">IF(data!AX74&gt;0,data!AX74,"")</f>
        <v>x</v>
      </c>
      <c r="I217" s="213" t="str">
        <f ca="1"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 ca="1">data!AS75</f>
        <v>0</v>
      </c>
      <c r="D218" s="14">
        <f ca="1">data!AT75</f>
        <v>0</v>
      </c>
      <c r="E218" s="14">
        <f ca="1">data!AU75</f>
        <v>0</v>
      </c>
      <c r="F218" s="14">
        <f ca="1">data!AV75</f>
        <v>0</v>
      </c>
      <c r="G218" s="213" t="str">
        <f ca="1">IF(data!AW75&gt;0,data!AW75,"")</f>
        <v>x</v>
      </c>
      <c r="H218" s="213" t="str">
        <f ca="1">IF(data!AX75&gt;0,data!AX75,"")</f>
        <v>x</v>
      </c>
      <c r="I218" s="213" t="str">
        <f ca="1"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 ca="1">data!AS76</f>
        <v>0</v>
      </c>
      <c r="D220" s="14">
        <f ca="1">data!AT76</f>
        <v>0</v>
      </c>
      <c r="E220" s="14">
        <f ca="1">data!AU76</f>
        <v>0</v>
      </c>
      <c r="F220" s="14">
        <f ca="1">data!AV76</f>
        <v>0</v>
      </c>
      <c r="G220" s="14">
        <f ca="1">data!AW76</f>
        <v>0</v>
      </c>
      <c r="H220" s="14">
        <f ca="1">data!AX76</f>
        <v>0</v>
      </c>
      <c r="I220" s="85">
        <f ca="1"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 ca="1">data!AS77</f>
        <v>0</v>
      </c>
      <c r="D221" s="14">
        <f ca="1">data!AT77</f>
        <v>0</v>
      </c>
      <c r="E221" s="14">
        <f ca="1">data!AU77</f>
        <v>0</v>
      </c>
      <c r="F221" s="14">
        <f ca="1">data!AV77</f>
        <v>0</v>
      </c>
      <c r="G221" s="14">
        <f ca="1">data!AW77</f>
        <v>0</v>
      </c>
      <c r="H221" s="213" t="str">
        <f ca="1">IF(data!AX77&gt;0,data!AX77,"")</f>
        <v>x</v>
      </c>
      <c r="I221" s="213" t="str">
        <f ca="1"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 ca="1">data!AS78</f>
        <v>0</v>
      </c>
      <c r="D222" s="14">
        <f ca="1">data!AT78</f>
        <v>0</v>
      </c>
      <c r="E222" s="14">
        <f ca="1">data!AU78</f>
        <v>0</v>
      </c>
      <c r="F222" s="14">
        <f ca="1">data!AV78</f>
        <v>0</v>
      </c>
      <c r="G222" s="14">
        <f ca="1">data!AW78</f>
        <v>0</v>
      </c>
      <c r="H222" s="213" t="str">
        <f ca="1">IF(data!AX78&gt;0,data!AX78,"")</f>
        <v>x</v>
      </c>
      <c r="I222" s="213" t="str">
        <f ca="1"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 ca="1">data!AS79</f>
        <v>0</v>
      </c>
      <c r="D223" s="14">
        <f ca="1">data!AT79</f>
        <v>0</v>
      </c>
      <c r="E223" s="14">
        <f ca="1">data!AU79</f>
        <v>0</v>
      </c>
      <c r="F223" s="14">
        <f ca="1">data!AV79</f>
        <v>0</v>
      </c>
      <c r="G223" s="14">
        <f ca="1">data!AW79</f>
        <v>0</v>
      </c>
      <c r="H223" s="213" t="str">
        <f ca="1">IF(data!AX79&gt;0,data!AX79,"")</f>
        <v>x</v>
      </c>
      <c r="I223" s="213" t="str">
        <f ca="1"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 ca="1">data!AS80</f>
        <v>0</v>
      </c>
      <c r="D224" s="26">
        <f ca="1">data!AT80</f>
        <v>0</v>
      </c>
      <c r="E224" s="26">
        <f ca="1">data!AU80</f>
        <v>0</v>
      </c>
      <c r="F224" s="26">
        <f ca="1">data!AV80</f>
        <v>0</v>
      </c>
      <c r="G224" s="213" t="str">
        <f ca="1">IF(data!AW80&gt;0,data!AW80,"")</f>
        <v>x</v>
      </c>
      <c r="H224" s="213" t="str">
        <f ca="1">IF(data!AX80&gt;0,data!AX80,"")</f>
        <v>x</v>
      </c>
      <c r="I224" s="213" t="str">
        <f ca="1"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 ca="1">"HOSPITAL NAME: "&amp;data!C84</f>
        <v>HOSPITAL NAME: NAVOS</v>
      </c>
      <c r="B228" s="77"/>
      <c r="C228" s="77"/>
      <c r="D228" s="77"/>
      <c r="E228" s="77"/>
      <c r="F228" s="77"/>
      <c r="G228" s="80"/>
      <c r="H228" s="79" t="str">
        <f ca="1"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 ca="1">data!AZ59</f>
        <v>0</v>
      </c>
      <c r="D233" s="14">
        <f ca="1">data!BA59</f>
        <v>0</v>
      </c>
      <c r="E233" s="212"/>
      <c r="F233" s="212"/>
      <c r="G233" s="212"/>
      <c r="H233" s="14">
        <f ca="1">data!BE59</f>
        <v>43400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 ca="1">data!AZ60</f>
        <v>0</v>
      </c>
      <c r="D234" s="26">
        <f ca="1">data!BA60</f>
        <v>0</v>
      </c>
      <c r="E234" s="26">
        <f ca="1">data!BB60</f>
        <v>8.66</v>
      </c>
      <c r="F234" s="26">
        <f ca="1">data!BC60</f>
        <v>0</v>
      </c>
      <c r="G234" s="26">
        <f ca="1">data!BD60</f>
        <v>0.39</v>
      </c>
      <c r="H234" s="26">
        <f ca="1">data!BE60</f>
        <v>2.0699999999999998</v>
      </c>
      <c r="I234" s="26">
        <f ca="1"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 ca="1">data!AZ61</f>
        <v>0</v>
      </c>
      <c r="D235" s="14">
        <f ca="1">data!BA61</f>
        <v>0</v>
      </c>
      <c r="E235" s="14">
        <f ca="1">data!BB61</f>
        <v>554889</v>
      </c>
      <c r="F235" s="14">
        <f ca="1">data!BC61</f>
        <v>0</v>
      </c>
      <c r="G235" s="14">
        <f ca="1">data!BD61</f>
        <v>16882</v>
      </c>
      <c r="H235" s="14">
        <f ca="1">data!BE61</f>
        <v>133007</v>
      </c>
      <c r="I235" s="14">
        <f ca="1"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 ca="1">data!AZ62</f>
        <v>0</v>
      </c>
      <c r="D236" s="14">
        <f ca="1">data!BA62</f>
        <v>0</v>
      </c>
      <c r="E236" s="14">
        <f ca="1">data!BB62</f>
        <v>118980</v>
      </c>
      <c r="F236" s="14">
        <f ca="1">data!BC62</f>
        <v>0</v>
      </c>
      <c r="G236" s="14">
        <f ca="1">data!BD62</f>
        <v>4611</v>
      </c>
      <c r="H236" s="14">
        <f ca="1">data!BE62</f>
        <v>25401</v>
      </c>
      <c r="I236" s="14">
        <f ca="1"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 ca="1">data!AZ63</f>
        <v>0</v>
      </c>
      <c r="D237" s="14">
        <f ca="1">data!BA63</f>
        <v>0</v>
      </c>
      <c r="E237" s="14">
        <f ca="1">data!BB63</f>
        <v>266</v>
      </c>
      <c r="F237" s="14">
        <f ca="1">data!BC63</f>
        <v>0</v>
      </c>
      <c r="G237" s="14">
        <f ca="1">data!BD63</f>
        <v>5</v>
      </c>
      <c r="H237" s="14">
        <f ca="1">data!BE63</f>
        <v>7577</v>
      </c>
      <c r="I237" s="14">
        <f ca="1"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 ca="1">data!AZ64</f>
        <v>0</v>
      </c>
      <c r="D238" s="14">
        <f ca="1">data!BA64</f>
        <v>0</v>
      </c>
      <c r="E238" s="14">
        <f ca="1">data!BB64</f>
        <v>3467</v>
      </c>
      <c r="F238" s="14">
        <f ca="1">data!BC64</f>
        <v>0</v>
      </c>
      <c r="G238" s="14">
        <f ca="1">data!BD64</f>
        <v>578</v>
      </c>
      <c r="H238" s="14">
        <f ca="1">data!BE64</f>
        <v>3884</v>
      </c>
      <c r="I238" s="14">
        <f ca="1">data!BF64</f>
        <v>65102</v>
      </c>
    </row>
    <row r="239" spans="1:9" ht="20.100000000000001" customHeight="1" x14ac:dyDescent="0.25">
      <c r="A239" s="23">
        <v>10</v>
      </c>
      <c r="B239" s="14" t="s">
        <v>444</v>
      </c>
      <c r="C239" s="14">
        <f ca="1">data!AZ65</f>
        <v>0</v>
      </c>
      <c r="D239" s="14">
        <f ca="1">data!BA65</f>
        <v>0</v>
      </c>
      <c r="E239" s="14">
        <f ca="1">data!BB65</f>
        <v>4474</v>
      </c>
      <c r="F239" s="14">
        <f ca="1">data!BC65</f>
        <v>0</v>
      </c>
      <c r="G239" s="14">
        <f ca="1">data!BD65</f>
        <v>186</v>
      </c>
      <c r="H239" s="14">
        <f ca="1">data!BE65</f>
        <v>16837</v>
      </c>
      <c r="I239" s="14">
        <f ca="1"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 ca="1">data!AZ66</f>
        <v>0</v>
      </c>
      <c r="D240" s="14">
        <f ca="1">data!BA66</f>
        <v>0</v>
      </c>
      <c r="E240" s="14">
        <f ca="1">data!BB66</f>
        <v>10</v>
      </c>
      <c r="F240" s="14">
        <f ca="1">data!BC66</f>
        <v>0</v>
      </c>
      <c r="G240" s="14">
        <f ca="1">data!BD66</f>
        <v>0</v>
      </c>
      <c r="H240" s="14">
        <f ca="1">data!BE66</f>
        <v>337</v>
      </c>
      <c r="I240" s="14">
        <f ca="1">data!BF66</f>
        <v>164656</v>
      </c>
    </row>
    <row r="241" spans="1:9" ht="20.100000000000001" customHeight="1" x14ac:dyDescent="0.25">
      <c r="A241" s="23">
        <v>12</v>
      </c>
      <c r="B241" s="14" t="s">
        <v>6</v>
      </c>
      <c r="C241" s="14">
        <f ca="1">data!AZ67</f>
        <v>0</v>
      </c>
      <c r="D241" s="14">
        <f ca="1">data!BA67</f>
        <v>0</v>
      </c>
      <c r="E241" s="14">
        <f ca="1">data!BB67</f>
        <v>25</v>
      </c>
      <c r="F241" s="14">
        <f ca="1">data!BC67</f>
        <v>0</v>
      </c>
      <c r="G241" s="14">
        <f ca="1">data!BD67</f>
        <v>10</v>
      </c>
      <c r="H241" s="14">
        <f ca="1">data!BE67</f>
        <v>7740</v>
      </c>
      <c r="I241" s="14">
        <f ca="1"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 ca="1">data!AZ68</f>
        <v>0</v>
      </c>
      <c r="D242" s="14">
        <f ca="1">data!BA68</f>
        <v>0</v>
      </c>
      <c r="E242" s="14">
        <f ca="1">data!BB68</f>
        <v>0</v>
      </c>
      <c r="F242" s="14">
        <f ca="1">data!BC68</f>
        <v>0</v>
      </c>
      <c r="G242" s="14">
        <f ca="1">data!BD68</f>
        <v>0</v>
      </c>
      <c r="H242" s="14">
        <f ca="1">data!BE68</f>
        <v>25</v>
      </c>
      <c r="I242" s="14">
        <f ca="1"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 ca="1">data!AZ69</f>
        <v>0</v>
      </c>
      <c r="D243" s="14">
        <f ca="1">data!BA69</f>
        <v>0</v>
      </c>
      <c r="E243" s="14">
        <f ca="1">data!BB69</f>
        <v>9084</v>
      </c>
      <c r="F243" s="14">
        <f ca="1">data!BC69</f>
        <v>0</v>
      </c>
      <c r="G243" s="14">
        <f ca="1">data!BD69</f>
        <v>807</v>
      </c>
      <c r="H243" s="14">
        <f ca="1">data!BE69</f>
        <v>36589</v>
      </c>
      <c r="I243" s="14">
        <f ca="1">data!BF69</f>
        <v>357716</v>
      </c>
    </row>
    <row r="244" spans="1:9" ht="20.100000000000001" customHeight="1" x14ac:dyDescent="0.25">
      <c r="A244" s="23">
        <v>15</v>
      </c>
      <c r="B244" s="14" t="s">
        <v>242</v>
      </c>
      <c r="C244" s="14">
        <f ca="1">-data!AZ70</f>
        <v>0</v>
      </c>
      <c r="D244" s="14">
        <f ca="1">-data!BA70</f>
        <v>0</v>
      </c>
      <c r="E244" s="14">
        <f ca="1">-data!BB70</f>
        <v>0</v>
      </c>
      <c r="F244" s="14">
        <f ca="1">-data!BC70</f>
        <v>0</v>
      </c>
      <c r="G244" s="14">
        <f ca="1">-data!BD70</f>
        <v>0</v>
      </c>
      <c r="H244" s="14">
        <f ca="1">-data!BE70</f>
        <v>0</v>
      </c>
      <c r="I244" s="14">
        <f ca="1"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 ca="1">data!AZ71</f>
        <v>0</v>
      </c>
      <c r="D245" s="14">
        <f ca="1">data!BA71</f>
        <v>0</v>
      </c>
      <c r="E245" s="14">
        <f ca="1">data!BB71</f>
        <v>691195</v>
      </c>
      <c r="F245" s="14">
        <f ca="1">data!BC71</f>
        <v>0</v>
      </c>
      <c r="G245" s="14">
        <f ca="1">data!BD71</f>
        <v>23079</v>
      </c>
      <c r="H245" s="14">
        <f ca="1">data!BE71</f>
        <v>231397</v>
      </c>
      <c r="I245" s="14">
        <f ca="1">data!BF71</f>
        <v>587474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 ca="1">IF(data!AZ73&gt;0,data!AZ73,"")</f>
        <v>x</v>
      </c>
      <c r="D248" s="213" t="str">
        <f ca="1">IF(data!BA73&gt;0,data!BA73,"")</f>
        <v>x</v>
      </c>
      <c r="E248" s="213" t="str">
        <f ca="1">IF(data!BB73&gt;0,data!BB73,"")</f>
        <v>x</v>
      </c>
      <c r="F248" s="213" t="str">
        <f ca="1">IF(data!BC73&gt;0,data!BC73,"")</f>
        <v>x</v>
      </c>
      <c r="G248" s="213" t="str">
        <f ca="1">IF(data!BD73&gt;0,data!BD73,"")</f>
        <v>x</v>
      </c>
      <c r="H248" s="213" t="str">
        <f ca="1">IF(data!BE73&gt;0,data!BE73,"")</f>
        <v>x</v>
      </c>
      <c r="I248" s="213" t="str">
        <f ca="1"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 ca="1">IF(data!AZ74&gt;0,data!AZ74,"")</f>
        <v>x</v>
      </c>
      <c r="D249" s="213" t="str">
        <f ca="1">IF(data!BA74&gt;0,data!BA74,"")</f>
        <v>x</v>
      </c>
      <c r="E249" s="213" t="str">
        <f ca="1">IF(data!BB74&gt;0,data!BB74,"")</f>
        <v>x</v>
      </c>
      <c r="F249" s="213" t="str">
        <f ca="1">IF(data!BC74&gt;0,data!BC74,"")</f>
        <v>x</v>
      </c>
      <c r="G249" s="213" t="str">
        <f ca="1">IF(data!BD74&gt;0,data!BD74,"")</f>
        <v>x</v>
      </c>
      <c r="H249" s="213" t="str">
        <f ca="1">IF(data!BE74&gt;0,data!BE74,"")</f>
        <v>x</v>
      </c>
      <c r="I249" s="213" t="str">
        <f ca="1"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 ca="1">IF(data!AZ75&gt;0,data!AZ75,"")</f>
        <v>x</v>
      </c>
      <c r="D250" s="213" t="str">
        <f ca="1">IF(data!BA75&gt;0,data!BA75,"")</f>
        <v>x</v>
      </c>
      <c r="E250" s="213" t="str">
        <f ca="1">IF(data!BB75&gt;0,data!BB75,"")</f>
        <v>x</v>
      </c>
      <c r="F250" s="213" t="str">
        <f ca="1">IF(data!BC75&gt;0,data!BC75,"")</f>
        <v>x</v>
      </c>
      <c r="G250" s="213" t="str">
        <f ca="1">IF(data!BD75&gt;0,data!BD75,"")</f>
        <v>x</v>
      </c>
      <c r="H250" s="213" t="str">
        <f ca="1">IF(data!BE75&gt;0,data!BE75,"")</f>
        <v>x</v>
      </c>
      <c r="I250" s="213" t="str">
        <f ca="1"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 ca="1">data!AZ76</f>
        <v>0</v>
      </c>
      <c r="D252" s="85">
        <f ca="1">data!BA76</f>
        <v>0</v>
      </c>
      <c r="E252" s="85">
        <f ca="1">data!BB76</f>
        <v>1021</v>
      </c>
      <c r="F252" s="85">
        <f ca="1">data!BC76</f>
        <v>0</v>
      </c>
      <c r="G252" s="85">
        <f ca="1">data!BD76</f>
        <v>351</v>
      </c>
      <c r="H252" s="85">
        <f ca="1">data!BE76</f>
        <v>1503</v>
      </c>
      <c r="I252" s="85">
        <f ca="1">data!BF76</f>
        <v>967</v>
      </c>
    </row>
    <row r="253" spans="1:9" ht="20.100000000000001" customHeight="1" x14ac:dyDescent="0.25">
      <c r="A253" s="23">
        <v>23</v>
      </c>
      <c r="B253" s="14" t="s">
        <v>1187</v>
      </c>
      <c r="C253" s="85">
        <f ca="1">data!AZ77</f>
        <v>0</v>
      </c>
      <c r="D253" s="85">
        <f ca="1">data!BA77</f>
        <v>0</v>
      </c>
      <c r="E253" s="85">
        <f ca="1">data!BB77</f>
        <v>0</v>
      </c>
      <c r="F253" s="85">
        <f ca="1">data!BC77</f>
        <v>0</v>
      </c>
      <c r="G253" s="213" t="str">
        <f ca="1">IF(data!BD77&gt;0,data!BD77,"")</f>
        <v>x</v>
      </c>
      <c r="H253" s="213" t="str">
        <f ca="1">IF(data!BE77&gt;0,data!BE77,"")</f>
        <v>x</v>
      </c>
      <c r="I253" s="85">
        <f ca="1"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 ca="1">IF(data!AZ78&gt;0,data!AZ78,"")</f>
        <v>x</v>
      </c>
      <c r="D254" s="85">
        <f ca="1">data!BA78</f>
        <v>0</v>
      </c>
      <c r="E254" s="85">
        <f ca="1">data!BB78</f>
        <v>0</v>
      </c>
      <c r="F254" s="85">
        <f ca="1">data!BC78</f>
        <v>0</v>
      </c>
      <c r="G254" s="213" t="str">
        <f ca="1">IF(data!BD78&gt;0,data!BD78,"")</f>
        <v>x</v>
      </c>
      <c r="H254" s="213" t="str">
        <f ca="1">IF(data!BE78&gt;0,data!BE78,"")</f>
        <v>x</v>
      </c>
      <c r="I254" s="213" t="str">
        <f ca="1"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 ca="1">IF(data!AZ79&gt;0,data!AZ79,"")</f>
        <v>x</v>
      </c>
      <c r="D255" s="213" t="str">
        <f ca="1">IF(data!BA79&gt;0,data!BA79,"")</f>
        <v>x</v>
      </c>
      <c r="E255" s="85">
        <f ca="1">data!BB79</f>
        <v>0</v>
      </c>
      <c r="F255" s="85">
        <f ca="1">data!BC79</f>
        <v>0</v>
      </c>
      <c r="G255" s="213" t="str">
        <f ca="1">IF(data!BD79&gt;0,data!BD79,"")</f>
        <v>x</v>
      </c>
      <c r="H255" s="213" t="str">
        <f ca="1">IF(data!BE79&gt;0,data!BE79,"")</f>
        <v>x</v>
      </c>
      <c r="I255" s="213" t="str">
        <f ca="1"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 ca="1">IF(data!AZ80&gt;0,data!AZ80,"")</f>
        <v>x</v>
      </c>
      <c r="D256" s="213" t="str">
        <f ca="1">IF(data!BA80&gt;0,data!BA80,"")</f>
        <v>x</v>
      </c>
      <c r="E256" s="213" t="str">
        <f ca="1">IF(data!BB80&gt;0,data!BB80,"")</f>
        <v>x</v>
      </c>
      <c r="F256" s="213" t="str">
        <f ca="1">IF(data!BC80&gt;0,data!BC80,"")</f>
        <v>x</v>
      </c>
      <c r="G256" s="213" t="str">
        <f ca="1">IF(data!BD80&gt;0,data!BD80,"")</f>
        <v>x</v>
      </c>
      <c r="H256" s="213" t="str">
        <f ca="1">IF(data!BE80&gt;0,data!BE80,"")</f>
        <v>x</v>
      </c>
      <c r="I256" s="213" t="str">
        <f ca="1"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 ca="1">"HOSPITAL NAME: "&amp;data!C84</f>
        <v>HOSPITAL NAME: NAVOS</v>
      </c>
      <c r="B260" s="77"/>
      <c r="C260" s="77"/>
      <c r="D260" s="77"/>
      <c r="E260" s="77"/>
      <c r="F260" s="77"/>
      <c r="G260" s="80"/>
      <c r="H260" s="79" t="str">
        <f ca="1"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 ca="1">data!BG60</f>
        <v>0</v>
      </c>
      <c r="D266" s="26">
        <f ca="1">data!BH60</f>
        <v>9.92</v>
      </c>
      <c r="E266" s="26">
        <f ca="1">data!BI60</f>
        <v>0</v>
      </c>
      <c r="F266" s="26">
        <f ca="1">data!BJ60</f>
        <v>1.1599999999999999</v>
      </c>
      <c r="G266" s="26">
        <f ca="1">data!BK60</f>
        <v>1.7</v>
      </c>
      <c r="H266" s="26">
        <f ca="1">data!BL60</f>
        <v>1.1100000000000001</v>
      </c>
      <c r="I266" s="26">
        <f ca="1"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 ca="1">data!BG61</f>
        <v>0</v>
      </c>
      <c r="D267" s="14">
        <f ca="1">data!BH61</f>
        <v>825515</v>
      </c>
      <c r="E267" s="14">
        <f ca="1">data!BI61</f>
        <v>0</v>
      </c>
      <c r="F267" s="14">
        <f ca="1">data!BJ61</f>
        <v>81219</v>
      </c>
      <c r="G267" s="14">
        <f ca="1">data!BK61</f>
        <v>108646</v>
      </c>
      <c r="H267" s="14">
        <f ca="1">data!BL61</f>
        <v>81839</v>
      </c>
      <c r="I267" s="14">
        <f ca="1"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 ca="1">data!BG62</f>
        <v>0</v>
      </c>
      <c r="D268" s="14">
        <f ca="1">data!BH62</f>
        <v>151665</v>
      </c>
      <c r="E268" s="14">
        <f ca="1">data!BI62</f>
        <v>0</v>
      </c>
      <c r="F268" s="14">
        <f ca="1">data!BJ62</f>
        <v>16977</v>
      </c>
      <c r="G268" s="14">
        <f ca="1">data!BK62</f>
        <v>22272</v>
      </c>
      <c r="H268" s="14">
        <f ca="1">data!BL62</f>
        <v>17124</v>
      </c>
      <c r="I268" s="14">
        <f ca="1"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 ca="1">data!BG63</f>
        <v>0</v>
      </c>
      <c r="D269" s="14">
        <f ca="1">data!BH63</f>
        <v>117596</v>
      </c>
      <c r="E269" s="14">
        <f ca="1">data!BI63</f>
        <v>0</v>
      </c>
      <c r="F269" s="14">
        <f ca="1">data!BJ63</f>
        <v>15140</v>
      </c>
      <c r="G269" s="14">
        <f ca="1">data!BK63</f>
        <v>56</v>
      </c>
      <c r="H269" s="14">
        <f ca="1">data!BL63</f>
        <v>19434</v>
      </c>
      <c r="I269" s="14">
        <f ca="1"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 ca="1">data!BG64</f>
        <v>0</v>
      </c>
      <c r="D270" s="14">
        <f ca="1">data!BH64</f>
        <v>316</v>
      </c>
      <c r="E270" s="14">
        <f ca="1">data!BI64</f>
        <v>0</v>
      </c>
      <c r="F270" s="14">
        <f ca="1">data!BJ64</f>
        <v>294</v>
      </c>
      <c r="G270" s="14">
        <f ca="1">data!BK64</f>
        <v>299</v>
      </c>
      <c r="H270" s="14">
        <f ca="1">data!BL64</f>
        <v>216</v>
      </c>
      <c r="I270" s="14">
        <f ca="1"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 ca="1">data!BG65</f>
        <v>0</v>
      </c>
      <c r="D271" s="14">
        <f ca="1">data!BH65</f>
        <v>60093</v>
      </c>
      <c r="E271" s="14">
        <f ca="1">data!BI65</f>
        <v>0</v>
      </c>
      <c r="F271" s="14">
        <f ca="1">data!BJ65</f>
        <v>0</v>
      </c>
      <c r="G271" s="14">
        <f ca="1">data!BK65</f>
        <v>210</v>
      </c>
      <c r="H271" s="14">
        <f ca="1">data!BL65</f>
        <v>587</v>
      </c>
      <c r="I271" s="14">
        <f ca="1"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 ca="1">data!BG66</f>
        <v>0</v>
      </c>
      <c r="D272" s="14">
        <f ca="1">data!BH66</f>
        <v>3342</v>
      </c>
      <c r="E272" s="14">
        <f ca="1">data!BI66</f>
        <v>0</v>
      </c>
      <c r="F272" s="14">
        <f ca="1">data!BJ66</f>
        <v>0</v>
      </c>
      <c r="G272" s="14">
        <f ca="1">data!BK66</f>
        <v>0</v>
      </c>
      <c r="H272" s="14">
        <f ca="1">data!BL66</f>
        <v>0</v>
      </c>
      <c r="I272" s="14">
        <f ca="1"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 ca="1">data!BG67</f>
        <v>0</v>
      </c>
      <c r="D273" s="14">
        <f ca="1">data!BH67</f>
        <v>172236</v>
      </c>
      <c r="E273" s="14">
        <f ca="1">data!BI67</f>
        <v>0</v>
      </c>
      <c r="F273" s="14">
        <f ca="1">data!BJ67</f>
        <v>5875</v>
      </c>
      <c r="G273" s="14">
        <f ca="1">data!BK67</f>
        <v>1190</v>
      </c>
      <c r="H273" s="14">
        <f ca="1">data!BL67</f>
        <v>0</v>
      </c>
      <c r="I273" s="14">
        <f ca="1"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 ca="1">data!BG68</f>
        <v>0</v>
      </c>
      <c r="D274" s="14">
        <f ca="1">data!BH68</f>
        <v>0</v>
      </c>
      <c r="E274" s="14">
        <f ca="1">data!BI68</f>
        <v>0</v>
      </c>
      <c r="F274" s="14">
        <f ca="1">data!BJ68</f>
        <v>0</v>
      </c>
      <c r="G274" s="14">
        <f ca="1">data!BK68</f>
        <v>0</v>
      </c>
      <c r="H274" s="14">
        <f ca="1">data!BL68</f>
        <v>0</v>
      </c>
      <c r="I274" s="14">
        <f ca="1"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 ca="1">data!BG69</f>
        <v>0</v>
      </c>
      <c r="D275" s="14">
        <f ca="1">data!BH69</f>
        <v>605331</v>
      </c>
      <c r="E275" s="14">
        <f ca="1">data!BI69</f>
        <v>0</v>
      </c>
      <c r="F275" s="14">
        <f ca="1">data!BJ69</f>
        <v>8980</v>
      </c>
      <c r="G275" s="14">
        <f ca="1">data!BK69</f>
        <v>8389</v>
      </c>
      <c r="H275" s="14">
        <f ca="1">data!BL69</f>
        <v>7790</v>
      </c>
      <c r="I275" s="14">
        <f ca="1"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 ca="1">-data!BG70</f>
        <v>0</v>
      </c>
      <c r="D276" s="14">
        <f ca="1">-data!BH70</f>
        <v>0</v>
      </c>
      <c r="E276" s="14">
        <f ca="1">-data!BI70</f>
        <v>0</v>
      </c>
      <c r="F276" s="14">
        <f ca="1">-data!BJ70</f>
        <v>0</v>
      </c>
      <c r="G276" s="14">
        <f ca="1">-data!BK70</f>
        <v>0</v>
      </c>
      <c r="H276" s="14">
        <f ca="1">-data!BL70</f>
        <v>0</v>
      </c>
      <c r="I276" s="14">
        <f ca="1"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 ca="1">data!BG71</f>
        <v>0</v>
      </c>
      <c r="D277" s="14">
        <f ca="1">data!BH71</f>
        <v>1936094</v>
      </c>
      <c r="E277" s="14">
        <f ca="1">data!BI71</f>
        <v>0</v>
      </c>
      <c r="F277" s="14">
        <f ca="1">data!BJ71</f>
        <v>128485</v>
      </c>
      <c r="G277" s="14">
        <f ca="1">data!BK71</f>
        <v>141062</v>
      </c>
      <c r="H277" s="14">
        <f ca="1">data!BL71</f>
        <v>126990</v>
      </c>
      <c r="I277" s="14">
        <f ca="1"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 ca="1">IF(data!BG73&gt;0,data!BG73,"")</f>
        <v>x</v>
      </c>
      <c r="D280" s="213" t="str">
        <f ca="1">IF(data!BH73&gt;0,data!BH73,"")</f>
        <v>x</v>
      </c>
      <c r="E280" s="213" t="str">
        <f ca="1">IF(data!BI73&gt;0,data!BI73,"")</f>
        <v>x</v>
      </c>
      <c r="F280" s="213" t="str">
        <f ca="1">IF(data!BJ73&gt;0,data!BJ73,"")</f>
        <v>x</v>
      </c>
      <c r="G280" s="213" t="str">
        <f ca="1">IF(data!BK73&gt;0,data!BK73,"")</f>
        <v>x</v>
      </c>
      <c r="H280" s="213" t="str">
        <f ca="1">IF(data!BL73&gt;0,data!BL73,"")</f>
        <v>x</v>
      </c>
      <c r="I280" s="213" t="str">
        <f ca="1"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 ca="1">IF(data!BG74&gt;0,data!BG74,"")</f>
        <v>x</v>
      </c>
      <c r="D281" s="213" t="str">
        <f ca="1">IF(data!BH74&gt;0,data!BH74,"")</f>
        <v>x</v>
      </c>
      <c r="E281" s="213" t="str">
        <f ca="1">IF(data!BI74&gt;0,data!BI74,"")</f>
        <v>x</v>
      </c>
      <c r="F281" s="213" t="str">
        <f ca="1">IF(data!BJ74&gt;0,data!BJ74,"")</f>
        <v>x</v>
      </c>
      <c r="G281" s="213" t="str">
        <f ca="1">IF(data!BK74&gt;0,data!BK74,"")</f>
        <v>x</v>
      </c>
      <c r="H281" s="213" t="str">
        <f ca="1">IF(data!BL74&gt;0,data!BL74,"")</f>
        <v>x</v>
      </c>
      <c r="I281" s="213" t="str">
        <f ca="1"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 ca="1">IF(data!BG75&gt;0,data!BG75,"")</f>
        <v>x</v>
      </c>
      <c r="D282" s="213" t="str">
        <f ca="1">IF(data!BH75&gt;0,data!BH75,"")</f>
        <v>x</v>
      </c>
      <c r="E282" s="213" t="str">
        <f ca="1">IF(data!BI75&gt;0,data!BI75,"")</f>
        <v>x</v>
      </c>
      <c r="F282" s="213" t="str">
        <f ca="1">IF(data!BJ75&gt;0,data!BJ75,"")</f>
        <v>x</v>
      </c>
      <c r="G282" s="213" t="str">
        <f ca="1">IF(data!BK75&gt;0,data!BK75,"")</f>
        <v>x</v>
      </c>
      <c r="H282" s="213" t="str">
        <f ca="1">IF(data!BL75&gt;0,data!BL75,"")</f>
        <v>x</v>
      </c>
      <c r="I282" s="213" t="str">
        <f ca="1"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 ca="1">data!BG76</f>
        <v>0</v>
      </c>
      <c r="D284" s="85">
        <f ca="1">data!BH76</f>
        <v>900</v>
      </c>
      <c r="E284" s="85">
        <f ca="1">data!BI76</f>
        <v>0</v>
      </c>
      <c r="F284" s="85">
        <f ca="1">data!BJ76</f>
        <v>0</v>
      </c>
      <c r="G284" s="85">
        <f ca="1">data!BK76</f>
        <v>0</v>
      </c>
      <c r="H284" s="85">
        <f ca="1">data!BL76</f>
        <v>0</v>
      </c>
      <c r="I284" s="85">
        <f ca="1"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 ca="1">IF(data!BG77&gt;0,data!BG77,"")</f>
        <v>x</v>
      </c>
      <c r="D285" s="85">
        <f ca="1">data!BH77</f>
        <v>0</v>
      </c>
      <c r="E285" s="85">
        <f ca="1">data!BI77</f>
        <v>0</v>
      </c>
      <c r="F285" s="213" t="str">
        <f ca="1">IF(data!BJ77&gt;0,data!BJ77,"")</f>
        <v>x</v>
      </c>
      <c r="G285" s="85">
        <f ca="1">data!BK77</f>
        <v>0</v>
      </c>
      <c r="H285" s="85">
        <f ca="1">data!BL77</f>
        <v>0</v>
      </c>
      <c r="I285" s="85">
        <f ca="1"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 ca="1">IF(data!BG78&gt;0,data!BG78,"")</f>
        <v>x</v>
      </c>
      <c r="D286" s="85">
        <f ca="1">data!BH78</f>
        <v>0</v>
      </c>
      <c r="E286" s="85">
        <f ca="1">data!BI78</f>
        <v>0</v>
      </c>
      <c r="F286" s="213" t="str">
        <f ca="1">IF(data!BJ78&gt;0,data!BJ78,"")</f>
        <v>x</v>
      </c>
      <c r="G286" s="85">
        <f ca="1">data!BK78</f>
        <v>0</v>
      </c>
      <c r="H286" s="85">
        <f ca="1">data!BL78</f>
        <v>0</v>
      </c>
      <c r="I286" s="85">
        <f ca="1"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 ca="1">IF(data!BG79&gt;0,data!BG79,"")</f>
        <v>x</v>
      </c>
      <c r="D287" s="85">
        <f ca="1">data!BH79</f>
        <v>0</v>
      </c>
      <c r="E287" s="85">
        <f ca="1">data!BI79</f>
        <v>0</v>
      </c>
      <c r="F287" s="213" t="str">
        <f ca="1">IF(data!BJ79&gt;0,data!BJ79,"")</f>
        <v>x</v>
      </c>
      <c r="G287" s="85">
        <f ca="1">data!BK79</f>
        <v>0</v>
      </c>
      <c r="H287" s="85">
        <f ca="1">data!BL79</f>
        <v>0</v>
      </c>
      <c r="I287" s="85">
        <f ca="1"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 ca="1">IF(data!BG80&gt;0,data!BG80,"")</f>
        <v>x</v>
      </c>
      <c r="D288" s="213" t="str">
        <f ca="1">IF(data!BH80&gt;0,data!BH80,"")</f>
        <v>x</v>
      </c>
      <c r="E288" s="213" t="str">
        <f ca="1">IF(data!BI80&gt;0,data!BI80,"")</f>
        <v>x</v>
      </c>
      <c r="F288" s="213" t="str">
        <f ca="1">IF(data!BJ80&gt;0,data!BJ80,"")</f>
        <v>x</v>
      </c>
      <c r="G288" s="213" t="str">
        <f ca="1">IF(data!BK80&gt;0,data!BK80,"")</f>
        <v>x</v>
      </c>
      <c r="H288" s="213" t="str">
        <f ca="1">IF(data!BL80&gt;0,data!BL80,"")</f>
        <v>x</v>
      </c>
      <c r="I288" s="213" t="str">
        <f ca="1"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 ca="1">"HOSPITAL NAME: "&amp;data!C84</f>
        <v>HOSPITAL NAME: NAVOS</v>
      </c>
      <c r="B292" s="77"/>
      <c r="C292" s="77"/>
      <c r="D292" s="77"/>
      <c r="E292" s="77"/>
      <c r="F292" s="77"/>
      <c r="G292" s="80"/>
      <c r="H292" s="79" t="str">
        <f ca="1"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 ca="1">data!BN60</f>
        <v>6.58</v>
      </c>
      <c r="D298" s="26">
        <f ca="1">data!BO60</f>
        <v>0</v>
      </c>
      <c r="E298" s="26">
        <f ca="1">data!BP60</f>
        <v>0</v>
      </c>
      <c r="F298" s="26">
        <f ca="1">data!BQ60</f>
        <v>0</v>
      </c>
      <c r="G298" s="26">
        <f ca="1">data!BR60</f>
        <v>0</v>
      </c>
      <c r="H298" s="26">
        <f ca="1">data!BS60</f>
        <v>0</v>
      </c>
      <c r="I298" s="26">
        <f ca="1"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 ca="1">data!BN61</f>
        <v>826951</v>
      </c>
      <c r="D299" s="14">
        <f ca="1">data!BO61</f>
        <v>0</v>
      </c>
      <c r="E299" s="14">
        <f ca="1">data!BP61</f>
        <v>0</v>
      </c>
      <c r="F299" s="14">
        <f ca="1">data!BQ61</f>
        <v>0</v>
      </c>
      <c r="G299" s="14">
        <f ca="1">data!BR61</f>
        <v>0</v>
      </c>
      <c r="H299" s="14">
        <f ca="1">data!BS61</f>
        <v>0</v>
      </c>
      <c r="I299" s="14">
        <f ca="1"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 ca="1">data!BN62</f>
        <v>160603</v>
      </c>
      <c r="D300" s="14">
        <f ca="1">data!BO62</f>
        <v>0</v>
      </c>
      <c r="E300" s="14">
        <f ca="1">data!BP62</f>
        <v>0</v>
      </c>
      <c r="F300" s="14">
        <f ca="1">data!BQ62</f>
        <v>0</v>
      </c>
      <c r="G300" s="14">
        <f ca="1">data!BR62</f>
        <v>0</v>
      </c>
      <c r="H300" s="14">
        <f ca="1">data!BS62</f>
        <v>0</v>
      </c>
      <c r="I300" s="14">
        <f ca="1"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 ca="1">data!BN63</f>
        <v>112699</v>
      </c>
      <c r="D301" s="14">
        <f ca="1">data!BO63</f>
        <v>0</v>
      </c>
      <c r="E301" s="14">
        <f ca="1">data!BP63</f>
        <v>0</v>
      </c>
      <c r="F301" s="14">
        <f ca="1">data!BQ63</f>
        <v>0</v>
      </c>
      <c r="G301" s="14">
        <f ca="1">data!BR63</f>
        <v>0</v>
      </c>
      <c r="H301" s="14">
        <f ca="1">data!BS63</f>
        <v>0</v>
      </c>
      <c r="I301" s="14">
        <f ca="1"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 ca="1">data!BN64</f>
        <v>14402</v>
      </c>
      <c r="D302" s="14">
        <f ca="1">data!BO64</f>
        <v>0</v>
      </c>
      <c r="E302" s="14">
        <f ca="1">data!BP64</f>
        <v>0</v>
      </c>
      <c r="F302" s="14">
        <f ca="1">data!BQ64</f>
        <v>0</v>
      </c>
      <c r="G302" s="14">
        <f ca="1">data!BR64</f>
        <v>0</v>
      </c>
      <c r="H302" s="14">
        <f ca="1">data!BS64</f>
        <v>0</v>
      </c>
      <c r="I302" s="14">
        <f ca="1"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 ca="1">data!BN65</f>
        <v>74439</v>
      </c>
      <c r="D303" s="14">
        <f ca="1">data!BO65</f>
        <v>0</v>
      </c>
      <c r="E303" s="14">
        <f ca="1">data!BP65</f>
        <v>0</v>
      </c>
      <c r="F303" s="14">
        <f ca="1">data!BQ65</f>
        <v>0</v>
      </c>
      <c r="G303" s="14">
        <f ca="1">data!BR65</f>
        <v>0</v>
      </c>
      <c r="H303" s="14">
        <f ca="1">data!BS65</f>
        <v>0</v>
      </c>
      <c r="I303" s="14">
        <f ca="1"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 ca="1">data!BN66</f>
        <v>2413</v>
      </c>
      <c r="D304" s="14">
        <f ca="1">data!BO66</f>
        <v>0</v>
      </c>
      <c r="E304" s="14">
        <f ca="1">data!BP66</f>
        <v>0</v>
      </c>
      <c r="F304" s="14">
        <f ca="1">data!BQ66</f>
        <v>0</v>
      </c>
      <c r="G304" s="14">
        <f ca="1">data!BR66</f>
        <v>0</v>
      </c>
      <c r="H304" s="14">
        <f ca="1">data!BS66</f>
        <v>0</v>
      </c>
      <c r="I304" s="14">
        <f ca="1"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 ca="1">data!BN67</f>
        <v>259642</v>
      </c>
      <c r="D305" s="14">
        <f ca="1">data!BO67</f>
        <v>0</v>
      </c>
      <c r="E305" s="14">
        <f ca="1">data!BP67</f>
        <v>0</v>
      </c>
      <c r="F305" s="14">
        <f ca="1">data!BQ67</f>
        <v>0</v>
      </c>
      <c r="G305" s="14">
        <f ca="1">data!BR67</f>
        <v>0</v>
      </c>
      <c r="H305" s="14">
        <f ca="1">data!BS67</f>
        <v>0</v>
      </c>
      <c r="I305" s="14">
        <f ca="1"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 ca="1">data!BN68</f>
        <v>365</v>
      </c>
      <c r="D306" s="14">
        <f ca="1">data!BO68</f>
        <v>0</v>
      </c>
      <c r="E306" s="14">
        <f ca="1">data!BP68</f>
        <v>0</v>
      </c>
      <c r="F306" s="14">
        <f ca="1">data!BQ68</f>
        <v>0</v>
      </c>
      <c r="G306" s="14">
        <f ca="1">data!BR68</f>
        <v>0</v>
      </c>
      <c r="H306" s="14">
        <f ca="1">data!BS68</f>
        <v>0</v>
      </c>
      <c r="I306" s="14">
        <f ca="1"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 ca="1">data!BN69</f>
        <v>369812</v>
      </c>
      <c r="D307" s="14">
        <f ca="1">data!BO69</f>
        <v>0</v>
      </c>
      <c r="E307" s="14">
        <f ca="1">data!BP69</f>
        <v>0</v>
      </c>
      <c r="F307" s="14">
        <f ca="1">data!BQ69</f>
        <v>0</v>
      </c>
      <c r="G307" s="14">
        <f ca="1">data!BR69</f>
        <v>0</v>
      </c>
      <c r="H307" s="14">
        <f ca="1">data!BS69</f>
        <v>0</v>
      </c>
      <c r="I307" s="14">
        <f ca="1"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 ca="1">-data!BN70</f>
        <v>0</v>
      </c>
      <c r="D308" s="14">
        <f ca="1">-data!BO70</f>
        <v>0</v>
      </c>
      <c r="E308" s="14">
        <f ca="1">-data!BP70</f>
        <v>0</v>
      </c>
      <c r="F308" s="14">
        <f ca="1">-data!BQ70</f>
        <v>0</v>
      </c>
      <c r="G308" s="14">
        <f ca="1">-data!BR70</f>
        <v>0</v>
      </c>
      <c r="H308" s="14">
        <f ca="1">-data!BS70</f>
        <v>0</v>
      </c>
      <c r="I308" s="14">
        <f ca="1"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 ca="1">data!BN71</f>
        <v>1821326</v>
      </c>
      <c r="D309" s="14">
        <f ca="1">data!BO71</f>
        <v>0</v>
      </c>
      <c r="E309" s="14">
        <f ca="1">data!BP71</f>
        <v>0</v>
      </c>
      <c r="F309" s="14">
        <f ca="1">data!BQ71</f>
        <v>0</v>
      </c>
      <c r="G309" s="14">
        <f ca="1">data!BR71</f>
        <v>0</v>
      </c>
      <c r="H309" s="14">
        <f ca="1">data!BS71</f>
        <v>0</v>
      </c>
      <c r="I309" s="14">
        <f ca="1"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 ca="1">IF(data!BN73&gt;0,data!BN73,"")</f>
        <v>x</v>
      </c>
      <c r="D312" s="213" t="str">
        <f ca="1">IF(data!BO73&gt;0,data!BO73,"")</f>
        <v>x</v>
      </c>
      <c r="E312" s="213" t="str">
        <f ca="1">IF(data!BP73&gt;0,data!BP73,"")</f>
        <v>x</v>
      </c>
      <c r="F312" s="213" t="str">
        <f ca="1">IF(data!BQ73&gt;0,data!BQ73,"")</f>
        <v>x</v>
      </c>
      <c r="G312" s="213" t="str">
        <f ca="1">IF(data!BR73&gt;0,data!BR73,"")</f>
        <v>x</v>
      </c>
      <c r="H312" s="213" t="str">
        <f ca="1">IF(data!BS73&gt;0,data!BS73,"")</f>
        <v>x</v>
      </c>
      <c r="I312" s="213" t="str">
        <f ca="1"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 ca="1">IF(data!BN74&gt;0,data!BN74,"")</f>
        <v>x</v>
      </c>
      <c r="D313" s="213" t="str">
        <f ca="1">IF(data!BO74&gt;0,data!BO74,"")</f>
        <v>x</v>
      </c>
      <c r="E313" s="213" t="str">
        <f ca="1">IF(data!BP74&gt;0,data!BP74,"")</f>
        <v>x</v>
      </c>
      <c r="F313" s="213" t="str">
        <f ca="1">IF(data!BQ74&gt;0,data!BQ74,"")</f>
        <v>x</v>
      </c>
      <c r="G313" s="213" t="str">
        <f ca="1">IF(data!BR74&gt;0,data!BR74,"")</f>
        <v>x</v>
      </c>
      <c r="H313" s="213" t="str">
        <f ca="1">IF(data!BS74&gt;0,data!BS74,"")</f>
        <v>x</v>
      </c>
      <c r="I313" s="213" t="str">
        <f ca="1"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 ca="1">IF(data!BN75&gt;0,data!BN75,"")</f>
        <v>x</v>
      </c>
      <c r="D314" s="213" t="str">
        <f ca="1">IF(data!BO75&gt;0,data!BO75,"")</f>
        <v>x</v>
      </c>
      <c r="E314" s="213" t="str">
        <f ca="1">IF(data!BP75&gt;0,data!BP75,"")</f>
        <v>x</v>
      </c>
      <c r="F314" s="213" t="str">
        <f ca="1">IF(data!BQ75&gt;0,data!BQ75,"")</f>
        <v>x</v>
      </c>
      <c r="G314" s="213" t="str">
        <f ca="1">IF(data!BR75&gt;0,data!BR75,"")</f>
        <v>x</v>
      </c>
      <c r="H314" s="213" t="str">
        <f ca="1">IF(data!BS75&gt;0,data!BS75,"")</f>
        <v>x</v>
      </c>
      <c r="I314" s="213" t="str">
        <f ca="1"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 ca="1">data!BN76</f>
        <v>23488</v>
      </c>
      <c r="D316" s="85">
        <f ca="1">data!BO76</f>
        <v>0</v>
      </c>
      <c r="E316" s="85">
        <f ca="1">data!BP76</f>
        <v>0</v>
      </c>
      <c r="F316" s="85">
        <f ca="1">data!BQ76</f>
        <v>0</v>
      </c>
      <c r="G316" s="85">
        <f ca="1">data!BR76</f>
        <v>0</v>
      </c>
      <c r="H316" s="85">
        <f ca="1">data!BS76</f>
        <v>0</v>
      </c>
      <c r="I316" s="85">
        <f ca="1"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 ca="1">IF(data!BN77&gt;0,data!BN77,"")</f>
        <v>x</v>
      </c>
      <c r="D317" s="213" t="str">
        <f ca="1">IF(data!BO77&gt;0,data!BO77,"")</f>
        <v>x</v>
      </c>
      <c r="E317" s="213" t="str">
        <f ca="1">IF(data!BP77&gt;0,data!BP77,"")</f>
        <v>x</v>
      </c>
      <c r="F317" s="213" t="str">
        <f ca="1">IF(data!BQ77&gt;0,data!BQ77,"")</f>
        <v>x</v>
      </c>
      <c r="G317" s="85">
        <f ca="1">data!BR77</f>
        <v>0</v>
      </c>
      <c r="H317" s="85">
        <f ca="1">data!BS77</f>
        <v>0</v>
      </c>
      <c r="I317" s="85">
        <f ca="1"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 ca="1">IF(data!BN78&gt;0,data!BN78,"")</f>
        <v>x</v>
      </c>
      <c r="D318" s="213" t="str">
        <f ca="1">IF(data!BO78&gt;0,data!BO78,"")</f>
        <v>x</v>
      </c>
      <c r="E318" s="213" t="str">
        <f ca="1">IF(data!BP78&gt;0,data!BP78,"")</f>
        <v>x</v>
      </c>
      <c r="F318" s="213" t="str">
        <f ca="1">IF(data!BQ78&gt;0,data!BQ78,"")</f>
        <v>x</v>
      </c>
      <c r="G318" s="213" t="str">
        <f ca="1">IF(data!BR78&gt;0,data!BR78,"")</f>
        <v>x</v>
      </c>
      <c r="H318" s="85">
        <f ca="1">data!BS78</f>
        <v>0</v>
      </c>
      <c r="I318" s="85">
        <f ca="1"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 ca="1">IF(data!BN79&gt;0,data!BN79,"")</f>
        <v>x</v>
      </c>
      <c r="D319" s="213" t="str">
        <f ca="1">IF(data!BO79&gt;0,data!BO79,"")</f>
        <v>x</v>
      </c>
      <c r="E319" s="213" t="str">
        <f ca="1">IF(data!BP79&gt;0,data!BP79,"")</f>
        <v>x</v>
      </c>
      <c r="F319" s="213" t="str">
        <f ca="1">IF(data!BQ79&gt;0,data!BQ79,"")</f>
        <v>x</v>
      </c>
      <c r="G319" s="213" t="str">
        <f ca="1">IF(data!BR79&gt;0,data!BR79,"")</f>
        <v>x</v>
      </c>
      <c r="H319" s="85">
        <f ca="1">data!BS79</f>
        <v>0</v>
      </c>
      <c r="I319" s="85">
        <f ca="1"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 ca="1">IF(data!BN80&gt;0,data!BN80,"")</f>
        <v>x</v>
      </c>
      <c r="D320" s="216" t="str">
        <f ca="1">IF(data!BO80&gt;0,data!BO80,"")</f>
        <v>x</v>
      </c>
      <c r="E320" s="216" t="str">
        <f ca="1">IF(data!BP80&gt;0,data!BP80,"")</f>
        <v>x</v>
      </c>
      <c r="F320" s="216" t="str">
        <f ca="1">IF(data!BQ80&gt;0,data!BQ80,"")</f>
        <v>x</v>
      </c>
      <c r="G320" s="216" t="str">
        <f ca="1">IF(data!BR80&gt;0,data!BR80,"")</f>
        <v>x</v>
      </c>
      <c r="H320" s="216" t="str">
        <f ca="1">IF(data!BS80&gt;0,data!BS80,"")</f>
        <v>x</v>
      </c>
      <c r="I320" s="216" t="str">
        <f ca="1"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 ca="1">"HOSPITAL NAME: "&amp;data!C84</f>
        <v>HOSPITAL NAME: NAVOS</v>
      </c>
      <c r="B324" s="77"/>
      <c r="C324" s="77"/>
      <c r="D324" s="77"/>
      <c r="E324" s="77"/>
      <c r="F324" s="77"/>
      <c r="G324" s="80"/>
      <c r="H324" s="79" t="str">
        <f ca="1"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 ca="1">data!BU60</f>
        <v>0</v>
      </c>
      <c r="D330" s="26">
        <f ca="1">data!BV60</f>
        <v>0.46</v>
      </c>
      <c r="E330" s="26">
        <f ca="1">data!BW60</f>
        <v>0</v>
      </c>
      <c r="F330" s="26">
        <f ca="1">data!BX60</f>
        <v>0</v>
      </c>
      <c r="G330" s="26">
        <f ca="1">data!BY60</f>
        <v>6.3</v>
      </c>
      <c r="H330" s="26">
        <f ca="1">data!BZ60</f>
        <v>0</v>
      </c>
      <c r="I330" s="26">
        <f ca="1"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 ca="1">data!BU61</f>
        <v>0</v>
      </c>
      <c r="D331" s="86">
        <f ca="1">data!BV61</f>
        <v>33051</v>
      </c>
      <c r="E331" s="86">
        <f ca="1">data!BW61</f>
        <v>0</v>
      </c>
      <c r="F331" s="86">
        <f ca="1">data!BX61</f>
        <v>0</v>
      </c>
      <c r="G331" s="86">
        <f ca="1">data!BY61</f>
        <v>453159</v>
      </c>
      <c r="H331" s="86">
        <f ca="1">data!BZ61</f>
        <v>0</v>
      </c>
      <c r="I331" s="86">
        <f ca="1"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 ca="1">data!BU62</f>
        <v>0</v>
      </c>
      <c r="D332" s="86">
        <f ca="1">data!BV62</f>
        <v>10078</v>
      </c>
      <c r="E332" s="86">
        <f ca="1">data!BW62</f>
        <v>0</v>
      </c>
      <c r="F332" s="86">
        <f ca="1">data!BX62</f>
        <v>0</v>
      </c>
      <c r="G332" s="86">
        <f ca="1">data!BY62</f>
        <v>90209</v>
      </c>
      <c r="H332" s="86">
        <f ca="1">data!BZ62</f>
        <v>0</v>
      </c>
      <c r="I332" s="86">
        <f ca="1"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 ca="1">data!BU63</f>
        <v>0</v>
      </c>
      <c r="D333" s="86">
        <f ca="1">data!BV63</f>
        <v>7</v>
      </c>
      <c r="E333" s="86">
        <f ca="1">data!BW63</f>
        <v>0</v>
      </c>
      <c r="F333" s="86">
        <f ca="1">data!BX63</f>
        <v>0</v>
      </c>
      <c r="G333" s="86">
        <f ca="1">data!BY63</f>
        <v>251</v>
      </c>
      <c r="H333" s="86">
        <f ca="1">data!BZ63</f>
        <v>0</v>
      </c>
      <c r="I333" s="86">
        <f ca="1"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 ca="1">data!BU64</f>
        <v>0</v>
      </c>
      <c r="D334" s="86">
        <f ca="1">data!BV64</f>
        <v>0</v>
      </c>
      <c r="E334" s="86">
        <f ca="1">data!BW64</f>
        <v>0</v>
      </c>
      <c r="F334" s="86">
        <f ca="1">data!BX64</f>
        <v>0</v>
      </c>
      <c r="G334" s="86">
        <f ca="1">data!BY64</f>
        <v>671</v>
      </c>
      <c r="H334" s="86">
        <f ca="1">data!BZ64</f>
        <v>0</v>
      </c>
      <c r="I334" s="86">
        <f ca="1"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 ca="1">data!BU65</f>
        <v>0</v>
      </c>
      <c r="D335" s="86">
        <f ca="1">data!BV65</f>
        <v>0</v>
      </c>
      <c r="E335" s="86">
        <f ca="1">data!BW65</f>
        <v>0</v>
      </c>
      <c r="F335" s="86">
        <f ca="1">data!BX65</f>
        <v>0</v>
      </c>
      <c r="G335" s="86">
        <f ca="1">data!BY65</f>
        <v>2442</v>
      </c>
      <c r="H335" s="86">
        <f ca="1">data!BZ65</f>
        <v>0</v>
      </c>
      <c r="I335" s="86">
        <f ca="1"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 ca="1">data!BU66</f>
        <v>0</v>
      </c>
      <c r="D336" s="86">
        <f ca="1">data!BV66</f>
        <v>10151</v>
      </c>
      <c r="E336" s="86">
        <f ca="1">data!BW66</f>
        <v>0</v>
      </c>
      <c r="F336" s="86">
        <f ca="1">data!BX66</f>
        <v>0</v>
      </c>
      <c r="G336" s="86">
        <f ca="1">data!BY66</f>
        <v>0</v>
      </c>
      <c r="H336" s="86">
        <f ca="1">data!BZ66</f>
        <v>0</v>
      </c>
      <c r="I336" s="86">
        <f ca="1"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 ca="1">data!BU67</f>
        <v>0</v>
      </c>
      <c r="D337" s="86">
        <f ca="1">data!BV67</f>
        <v>0</v>
      </c>
      <c r="E337" s="86">
        <f ca="1">data!BW67</f>
        <v>0</v>
      </c>
      <c r="F337" s="86">
        <f ca="1">data!BX67</f>
        <v>0</v>
      </c>
      <c r="G337" s="86">
        <f ca="1">data!BY67</f>
        <v>128</v>
      </c>
      <c r="H337" s="86">
        <f ca="1">data!BZ67</f>
        <v>0</v>
      </c>
      <c r="I337" s="86">
        <f ca="1"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 ca="1">data!BU68</f>
        <v>0</v>
      </c>
      <c r="D338" s="86">
        <f ca="1">data!BV68</f>
        <v>0</v>
      </c>
      <c r="E338" s="86">
        <f ca="1">data!BW68</f>
        <v>0</v>
      </c>
      <c r="F338" s="86">
        <f ca="1">data!BX68</f>
        <v>0</v>
      </c>
      <c r="G338" s="86">
        <f ca="1">data!BY68</f>
        <v>0</v>
      </c>
      <c r="H338" s="86">
        <f ca="1">data!BZ68</f>
        <v>0</v>
      </c>
      <c r="I338" s="86">
        <f ca="1"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 ca="1">data!BU69</f>
        <v>0</v>
      </c>
      <c r="D339" s="86">
        <f ca="1">data!BV69</f>
        <v>207</v>
      </c>
      <c r="E339" s="86">
        <f ca="1">data!BW69</f>
        <v>0</v>
      </c>
      <c r="F339" s="86">
        <f ca="1">data!BX69</f>
        <v>0</v>
      </c>
      <c r="G339" s="86">
        <f ca="1">data!BY69</f>
        <v>3386</v>
      </c>
      <c r="H339" s="86">
        <f ca="1">data!BZ69</f>
        <v>0</v>
      </c>
      <c r="I339" s="86">
        <f ca="1"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 ca="1">-data!BU70</f>
        <v>0</v>
      </c>
      <c r="D340" s="14">
        <f ca="1">-data!BV70</f>
        <v>0</v>
      </c>
      <c r="E340" s="14">
        <f ca="1">-data!BW70</f>
        <v>0</v>
      </c>
      <c r="F340" s="14">
        <f ca="1">-data!BX70</f>
        <v>0</v>
      </c>
      <c r="G340" s="14">
        <f ca="1">-data!BY70</f>
        <v>0</v>
      </c>
      <c r="H340" s="14">
        <f ca="1">-data!BZ70</f>
        <v>0</v>
      </c>
      <c r="I340" s="14">
        <f ca="1"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 ca="1">data!BU71</f>
        <v>0</v>
      </c>
      <c r="D341" s="14">
        <f ca="1">data!BV71</f>
        <v>53494</v>
      </c>
      <c r="E341" s="14">
        <f ca="1">data!BW71</f>
        <v>0</v>
      </c>
      <c r="F341" s="14">
        <f ca="1">data!BX71</f>
        <v>0</v>
      </c>
      <c r="G341" s="14">
        <f ca="1">data!BY71</f>
        <v>550246</v>
      </c>
      <c r="H341" s="14">
        <f ca="1">data!BZ71</f>
        <v>0</v>
      </c>
      <c r="I341" s="14">
        <f ca="1"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 ca="1">IF(data!BU73&gt;0,data!BU73,"")</f>
        <v>x</v>
      </c>
      <c r="D344" s="213" t="str">
        <f ca="1">IF(data!BV73&gt;0,data!BV73,"")</f>
        <v>x</v>
      </c>
      <c r="E344" s="213" t="str">
        <f ca="1">IF(data!BW73&gt;0,data!BW73,"")</f>
        <v>x</v>
      </c>
      <c r="F344" s="213" t="str">
        <f ca="1">IF(data!BX73&gt;0,data!BX73,"")</f>
        <v>x</v>
      </c>
      <c r="G344" s="213" t="str">
        <f ca="1">IF(data!BY73&gt;0,data!BY73,"")</f>
        <v>x</v>
      </c>
      <c r="H344" s="213" t="str">
        <f ca="1">IF(data!BZ73&gt;0,data!BZ73,"")</f>
        <v>x</v>
      </c>
      <c r="I344" s="213" t="str">
        <f ca="1"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 ca="1">IF(data!BU74&gt;0,data!BU74,"")</f>
        <v>x</v>
      </c>
      <c r="D345" s="213" t="str">
        <f ca="1">IF(data!BV74&gt;0,data!BV74,"")</f>
        <v>x</v>
      </c>
      <c r="E345" s="213" t="str">
        <f ca="1">IF(data!BW74&gt;0,data!BW74,"")</f>
        <v>x</v>
      </c>
      <c r="F345" s="213" t="str">
        <f ca="1">IF(data!BX74&gt;0,data!BX74,"")</f>
        <v>x</v>
      </c>
      <c r="G345" s="213" t="str">
        <f ca="1">IF(data!BY74&gt;0,data!BY74,"")</f>
        <v>x</v>
      </c>
      <c r="H345" s="213" t="str">
        <f ca="1">IF(data!BZ74&gt;0,data!BZ74,"")</f>
        <v>x</v>
      </c>
      <c r="I345" s="213" t="str">
        <f ca="1"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 ca="1">IF(data!BU75&gt;0,data!BU75,"")</f>
        <v>x</v>
      </c>
      <c r="D346" s="213" t="str">
        <f ca="1">IF(data!BV75&gt;0,data!BV75,"")</f>
        <v>x</v>
      </c>
      <c r="E346" s="213" t="str">
        <f ca="1">IF(data!BW75&gt;0,data!BW75,"")</f>
        <v>x</v>
      </c>
      <c r="F346" s="213" t="str">
        <f ca="1">IF(data!BX75&gt;0,data!BX75,"")</f>
        <v>x</v>
      </c>
      <c r="G346" s="213" t="str">
        <f ca="1">IF(data!BY75&gt;0,data!BY75,"")</f>
        <v>x</v>
      </c>
      <c r="H346" s="213" t="str">
        <f ca="1">IF(data!BZ75&gt;0,data!BZ75,"")</f>
        <v>x</v>
      </c>
      <c r="I346" s="213" t="str">
        <f ca="1"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 ca="1">data!BU76</f>
        <v>0</v>
      </c>
      <c r="D348" s="85">
        <f ca="1">data!BV76</f>
        <v>412</v>
      </c>
      <c r="E348" s="85">
        <f ca="1">data!BW76</f>
        <v>0</v>
      </c>
      <c r="F348" s="85">
        <f ca="1">data!BX76</f>
        <v>0</v>
      </c>
      <c r="G348" s="85">
        <f ca="1">data!BY76</f>
        <v>3615</v>
      </c>
      <c r="H348" s="85">
        <f ca="1">data!BZ76</f>
        <v>0</v>
      </c>
      <c r="I348" s="85">
        <f ca="1"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 ca="1">data!BU77</f>
        <v>0</v>
      </c>
      <c r="D349" s="85">
        <f ca="1">data!BV77</f>
        <v>0</v>
      </c>
      <c r="E349" s="85">
        <f ca="1">data!BW77</f>
        <v>0</v>
      </c>
      <c r="F349" s="85">
        <f ca="1">data!BX77</f>
        <v>0</v>
      </c>
      <c r="G349" s="85">
        <f ca="1">data!BY77</f>
        <v>0</v>
      </c>
      <c r="H349" s="85">
        <f ca="1">data!BZ77</f>
        <v>0</v>
      </c>
      <c r="I349" s="85">
        <f ca="1"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 ca="1">data!BU78</f>
        <v>0</v>
      </c>
      <c r="D350" s="85">
        <f ca="1">data!BV78</f>
        <v>0</v>
      </c>
      <c r="E350" s="85">
        <f ca="1">data!BW78</f>
        <v>0</v>
      </c>
      <c r="F350" s="85">
        <f ca="1">data!BX78</f>
        <v>0</v>
      </c>
      <c r="G350" s="85">
        <f ca="1">data!BY78</f>
        <v>0</v>
      </c>
      <c r="H350" s="85">
        <f ca="1">data!BZ78</f>
        <v>0</v>
      </c>
      <c r="I350" s="85">
        <f ca="1"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 ca="1">data!BU79</f>
        <v>0</v>
      </c>
      <c r="D351" s="85">
        <f ca="1">data!BV79</f>
        <v>0</v>
      </c>
      <c r="E351" s="85">
        <f ca="1">data!BW79</f>
        <v>0</v>
      </c>
      <c r="F351" s="85">
        <f ca="1">data!BX79</f>
        <v>0</v>
      </c>
      <c r="G351" s="85">
        <f ca="1">data!BY79</f>
        <v>0</v>
      </c>
      <c r="H351" s="85">
        <f ca="1">data!BZ79</f>
        <v>0</v>
      </c>
      <c r="I351" s="85">
        <f ca="1"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 ca="1">IF(data!BU80&gt;0,data!BU80,"")</f>
        <v/>
      </c>
      <c r="D352" s="216" t="str">
        <f ca="1">IF(data!BV80&gt;0,data!BV80,"")</f>
        <v/>
      </c>
      <c r="E352" s="216" t="str">
        <f ca="1">IF(data!BW80&gt;0,data!BW80,"")</f>
        <v/>
      </c>
      <c r="F352" s="216" t="str">
        <f ca="1">IF(data!BX80&gt;0,data!BX80,"")</f>
        <v/>
      </c>
      <c r="G352" s="216" t="str">
        <f ca="1">IF(data!BY80&gt;0,data!BY80,"")</f>
        <v/>
      </c>
      <c r="H352" s="216" t="str">
        <f ca="1">IF(data!BZ80&gt;0,data!BZ80,"")</f>
        <v/>
      </c>
      <c r="I352" s="216" t="str">
        <f ca="1"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 ca="1">"HOSPITAL NAME: "&amp;data!C84</f>
        <v>HOSPITAL NAME: NAVOS</v>
      </c>
      <c r="B356" s="77"/>
      <c r="C356" s="77"/>
      <c r="D356" s="77"/>
      <c r="E356" s="77"/>
      <c r="F356" s="77"/>
      <c r="G356" s="80"/>
      <c r="H356" s="79" t="str">
        <f ca="1"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 ca="1">data!CB60</f>
        <v>0</v>
      </c>
      <c r="D362" s="26">
        <f ca="1">data!CC60</f>
        <v>0</v>
      </c>
      <c r="E362" s="217"/>
      <c r="F362" s="211"/>
      <c r="G362" s="211"/>
      <c r="H362" s="211"/>
      <c r="I362" s="87">
        <f ca="1">data!CE60</f>
        <v>116.65999999999998</v>
      </c>
    </row>
    <row r="363" spans="1:9" ht="20.100000000000001" customHeight="1" x14ac:dyDescent="0.25">
      <c r="A363" s="23">
        <v>6</v>
      </c>
      <c r="B363" s="14" t="s">
        <v>235</v>
      </c>
      <c r="C363" s="86">
        <f ca="1">data!CB61</f>
        <v>0</v>
      </c>
      <c r="D363" s="86">
        <f ca="1">data!CC61</f>
        <v>0</v>
      </c>
      <c r="E363" s="218"/>
      <c r="F363" s="219"/>
      <c r="G363" s="219"/>
      <c r="H363" s="219"/>
      <c r="I363" s="86">
        <f ca="1">data!CE61</f>
        <v>8887283</v>
      </c>
    </row>
    <row r="364" spans="1:9" ht="20.100000000000001" customHeight="1" x14ac:dyDescent="0.25">
      <c r="A364" s="23">
        <v>7</v>
      </c>
      <c r="B364" s="14" t="s">
        <v>3</v>
      </c>
      <c r="C364" s="86">
        <f ca="1">data!CB62</f>
        <v>0</v>
      </c>
      <c r="D364" s="86">
        <f ca="1">data!CC62</f>
        <v>0</v>
      </c>
      <c r="E364" s="218"/>
      <c r="F364" s="219"/>
      <c r="G364" s="219"/>
      <c r="H364" s="219"/>
      <c r="I364" s="86">
        <f ca="1">data!CE62</f>
        <v>1645972</v>
      </c>
    </row>
    <row r="365" spans="1:9" ht="20.100000000000001" customHeight="1" x14ac:dyDescent="0.25">
      <c r="A365" s="23">
        <v>8</v>
      </c>
      <c r="B365" s="14" t="s">
        <v>236</v>
      </c>
      <c r="C365" s="86">
        <f ca="1">data!CB63</f>
        <v>0</v>
      </c>
      <c r="D365" s="86">
        <f ca="1">data!CC63</f>
        <v>0</v>
      </c>
      <c r="E365" s="218"/>
      <c r="F365" s="219"/>
      <c r="G365" s="219"/>
      <c r="H365" s="219"/>
      <c r="I365" s="86">
        <f ca="1">data!CE63</f>
        <v>474833</v>
      </c>
    </row>
    <row r="366" spans="1:9" ht="20.100000000000001" customHeight="1" x14ac:dyDescent="0.25">
      <c r="A366" s="23">
        <v>9</v>
      </c>
      <c r="B366" s="14" t="s">
        <v>237</v>
      </c>
      <c r="C366" s="86">
        <f ca="1">data!CB64</f>
        <v>0</v>
      </c>
      <c r="D366" s="86">
        <f ca="1">data!CC64</f>
        <v>0</v>
      </c>
      <c r="E366" s="218"/>
      <c r="F366" s="219"/>
      <c r="G366" s="219"/>
      <c r="H366" s="219"/>
      <c r="I366" s="86">
        <f ca="1">data!CE64</f>
        <v>659751</v>
      </c>
    </row>
    <row r="367" spans="1:9" ht="20.100000000000001" customHeight="1" x14ac:dyDescent="0.25">
      <c r="A367" s="23">
        <v>10</v>
      </c>
      <c r="B367" s="14" t="s">
        <v>444</v>
      </c>
      <c r="C367" s="86">
        <f ca="1">data!CB65</f>
        <v>0</v>
      </c>
      <c r="D367" s="86">
        <f ca="1">data!CC65</f>
        <v>0</v>
      </c>
      <c r="E367" s="218"/>
      <c r="F367" s="219"/>
      <c r="G367" s="219"/>
      <c r="H367" s="219"/>
      <c r="I367" s="86">
        <f ca="1">data!CE65</f>
        <v>165165</v>
      </c>
    </row>
    <row r="368" spans="1:9" ht="20.100000000000001" customHeight="1" x14ac:dyDescent="0.25">
      <c r="A368" s="23">
        <v>11</v>
      </c>
      <c r="B368" s="14" t="s">
        <v>445</v>
      </c>
      <c r="C368" s="86">
        <f ca="1">data!CB66</f>
        <v>0</v>
      </c>
      <c r="D368" s="86">
        <f ca="1">data!CC66</f>
        <v>0</v>
      </c>
      <c r="E368" s="218"/>
      <c r="F368" s="219"/>
      <c r="G368" s="219"/>
      <c r="H368" s="219"/>
      <c r="I368" s="86">
        <f ca="1">data!CE66</f>
        <v>209224</v>
      </c>
    </row>
    <row r="369" spans="1:9" ht="20.100000000000001" customHeight="1" x14ac:dyDescent="0.25">
      <c r="A369" s="23">
        <v>12</v>
      </c>
      <c r="B369" s="14" t="s">
        <v>6</v>
      </c>
      <c r="C369" s="86">
        <f ca="1">data!CB67</f>
        <v>0</v>
      </c>
      <c r="D369" s="86">
        <f ca="1">data!CC67</f>
        <v>0</v>
      </c>
      <c r="E369" s="218"/>
      <c r="F369" s="219"/>
      <c r="G369" s="219"/>
      <c r="H369" s="219"/>
      <c r="I369" s="86">
        <f ca="1">data!CE67</f>
        <v>459731</v>
      </c>
    </row>
    <row r="370" spans="1:9" ht="20.100000000000001" customHeight="1" x14ac:dyDescent="0.25">
      <c r="A370" s="23">
        <v>13</v>
      </c>
      <c r="B370" s="14" t="s">
        <v>474</v>
      </c>
      <c r="C370" s="86">
        <f ca="1">data!CB68</f>
        <v>0</v>
      </c>
      <c r="D370" s="86">
        <f ca="1">data!CC68</f>
        <v>0</v>
      </c>
      <c r="E370" s="218"/>
      <c r="F370" s="219"/>
      <c r="G370" s="219"/>
      <c r="H370" s="219"/>
      <c r="I370" s="86">
        <f ca="1">data!CE68</f>
        <v>390</v>
      </c>
    </row>
    <row r="371" spans="1:9" ht="20.100000000000001" customHeight="1" x14ac:dyDescent="0.25">
      <c r="A371" s="23">
        <v>14</v>
      </c>
      <c r="B371" s="14" t="s">
        <v>241</v>
      </c>
      <c r="C371" s="86">
        <f ca="1">data!CB69</f>
        <v>0</v>
      </c>
      <c r="D371" s="86">
        <f ca="1">data!CC69</f>
        <v>0</v>
      </c>
      <c r="E371" s="86">
        <f ca="1">data!CD69</f>
        <v>0</v>
      </c>
      <c r="F371" s="219"/>
      <c r="G371" s="219"/>
      <c r="H371" s="219"/>
      <c r="I371" s="86">
        <f ca="1">data!CE69</f>
        <v>1679485</v>
      </c>
    </row>
    <row r="372" spans="1:9" ht="20.100000000000001" customHeight="1" x14ac:dyDescent="0.25">
      <c r="A372" s="23">
        <v>15</v>
      </c>
      <c r="B372" s="14" t="s">
        <v>242</v>
      </c>
      <c r="C372" s="14">
        <f ca="1">-data!CB70</f>
        <v>0</v>
      </c>
      <c r="D372" s="14">
        <f ca="1">-data!CC70</f>
        <v>0</v>
      </c>
      <c r="E372" s="229">
        <f ca="1">data!CD70</f>
        <v>0</v>
      </c>
      <c r="F372" s="220"/>
      <c r="G372" s="220"/>
      <c r="H372" s="220"/>
      <c r="I372" s="14">
        <f ca="1"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 ca="1">data!CB71</f>
        <v>0</v>
      </c>
      <c r="D373" s="86">
        <f ca="1">data!CC71</f>
        <v>0</v>
      </c>
      <c r="E373" s="86">
        <f ca="1">data!CD71</f>
        <v>0</v>
      </c>
      <c r="F373" s="219"/>
      <c r="G373" s="219"/>
      <c r="H373" s="219"/>
      <c r="I373" s="14">
        <f ca="1">data!CE71</f>
        <v>14181834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 ca="1"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 ca="1">IF(data!CB73&gt;0,data!CB73,"")</f>
        <v>x</v>
      </c>
      <c r="D376" s="213" t="str">
        <f ca="1">IF(data!CC73&gt;0,data!CC73,"")</f>
        <v>x</v>
      </c>
      <c r="E376" s="214"/>
      <c r="F376" s="211"/>
      <c r="G376" s="211"/>
      <c r="H376" s="211"/>
      <c r="I376" s="85">
        <f ca="1">data!CE73</f>
        <v>23367954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 ca="1">IF(data!CB74&gt;0,data!CB74,"")</f>
        <v>x</v>
      </c>
      <c r="D377" s="213" t="str">
        <f ca="1">IF(data!CC74&gt;0,data!CC74,"")</f>
        <v>x</v>
      </c>
      <c r="E377" s="214"/>
      <c r="F377" s="211"/>
      <c r="G377" s="211"/>
      <c r="H377" s="211"/>
      <c r="I377" s="85">
        <f ca="1">data!CE74</f>
        <v>-58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 ca="1">IF(data!CB75&gt;0,data!CB75,"")</f>
        <v>x</v>
      </c>
      <c r="D378" s="213" t="str">
        <f ca="1">IF(data!CC75&gt;0,data!CC75,"")</f>
        <v>x</v>
      </c>
      <c r="E378" s="214"/>
      <c r="F378" s="211"/>
      <c r="G378" s="211"/>
      <c r="H378" s="211"/>
      <c r="I378" s="85">
        <f ca="1">data!CE75</f>
        <v>23367896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 ca="1">data!CB76</f>
        <v>0</v>
      </c>
      <c r="D380" s="85">
        <f ca="1">data!CC76</f>
        <v>0</v>
      </c>
      <c r="E380" s="214"/>
      <c r="F380" s="211"/>
      <c r="G380" s="211"/>
      <c r="H380" s="211"/>
      <c r="I380" s="14">
        <f ca="1">data!CE76</f>
        <v>43400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 ca="1">IF(data!CB77&gt;0,data!CB77,"")</f>
        <v/>
      </c>
      <c r="D381" s="213" t="str">
        <f ca="1">IF(data!CC77&gt;0,data!CC77,"")</f>
        <v>x</v>
      </c>
      <c r="E381" s="214"/>
      <c r="F381" s="211"/>
      <c r="G381" s="211"/>
      <c r="H381" s="211"/>
      <c r="I381" s="14">
        <f ca="1">data!CE77</f>
        <v>46581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 ca="1">IF(data!CB78&gt;0,data!CB78,"")</f>
        <v/>
      </c>
      <c r="D382" s="213" t="str">
        <f ca="1">IF(data!CC78&gt;0,data!CC78,"")</f>
        <v>x</v>
      </c>
      <c r="E382" s="214"/>
      <c r="F382" s="211"/>
      <c r="G382" s="211"/>
      <c r="H382" s="211"/>
      <c r="I382" s="14">
        <f ca="1">data!CE78</f>
        <v>13679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 ca="1">IF(data!CB79&gt;0,data!CB79,"")</f>
        <v/>
      </c>
      <c r="D383" s="213" t="str">
        <f ca="1">IF(data!CC79&gt;0,data!CC79,"")</f>
        <v>x</v>
      </c>
      <c r="E383" s="214"/>
      <c r="F383" s="211"/>
      <c r="G383" s="211"/>
      <c r="H383" s="211"/>
      <c r="I383" s="14">
        <f ca="1">data!CE79</f>
        <v>69766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 ca="1">IF(data!CB80&gt;0,data!CB80,"")</f>
        <v/>
      </c>
      <c r="D384" s="213" t="str">
        <f ca="1">IF(data!CC80&gt;0,data!CC80,"")</f>
        <v>x</v>
      </c>
      <c r="E384" s="217"/>
      <c r="F384" s="211"/>
      <c r="G384" s="211"/>
      <c r="H384" s="211"/>
      <c r="I384" s="84">
        <f ca="1">data!CE80</f>
        <v>29.83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Navos Year End Report</dc:title>
  <dc:subject>2018 Navos Year End Report</dc:subject>
  <dc:creator>Washington State Dept of Health - HSQA - Community Health Systems</dc:creator>
  <cp:keywords>hospital financial reports</cp:keywords>
  <cp:lastModifiedBy>Huyck, Randall  (DOH)</cp:lastModifiedBy>
  <cp:lastPrinted>2019-04-10T22:14:33Z</cp:lastPrinted>
  <dcterms:created xsi:type="dcterms:W3CDTF">1999-06-02T22:01:56Z</dcterms:created>
  <dcterms:modified xsi:type="dcterms:W3CDTF">2019-04-23T22:18:29Z</dcterms:modified>
</cp:coreProperties>
</file>