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Cowlitz" sheetId="1" r:id="rId1"/>
  </sheets>
  <definedNames>
    <definedName name="_xlnm.Print_Area" localSheetId="0">'Cowlitz'!$A$1:$R$87</definedName>
    <definedName name="_xlnm.Print_Titles" localSheetId="0">'Cowlitz'!$1:$3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<sst xmlns="http://schemas.openxmlformats.org/spreadsheetml/2006/main" count="91" uniqueCount="82">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</sst>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75"/>
          <c:y val="0.1505"/>
          <c:w val="0.4265"/>
          <c:h val="0.76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(Cowlitz!$B$70,Cowlitz!$B$76,Cowlitz!$B$81:$B$83)</c:f>
              <c:strCache/>
            </c:strRef>
          </c:cat>
          <c:val>
            <c:numRef>
              <c:f>(Cowlitz!$C$70,Cowlitz!$C$76,Cowlitz!$C$81:$C$83)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56</xdr:row>
      <xdr:rowOff>142875</xdr:rowOff>
    </xdr:from>
    <xdr:to>
      <xdr:col>17</xdr:col>
      <xdr:colOff>457200</xdr:colOff>
      <xdr:row>85</xdr:row>
      <xdr:rowOff>0</xdr:rowOff>
    </xdr:to>
    <xdr:graphicFrame>
      <xdr:nvGraphicFramePr>
        <xdr:cNvPr id="1" name="Chart 2"/>
        <xdr:cNvGraphicFramePr/>
      </xdr:nvGraphicFramePr>
      <xdr:xfrm>
        <a:off x="4629150" y="11449050"/>
        <a:ext cx="82581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B64" sqref="B64"/>
    </sheetView>
  </sheetViews>
  <sheetFormatPr defaultColWidth="9.140625" defaultRowHeight="12.75"/>
  <cols>
    <col min="1" max="1" width="9.28125" style="0" bestFit="1" customWidth="1"/>
    <col min="2" max="2" width="29.421875" style="0" customWidth="1"/>
    <col min="3" max="3" width="12.28125" style="0" customWidth="1"/>
    <col min="4" max="4" width="11.57421875" style="2" customWidth="1"/>
    <col min="5" max="5" width="12.421875" style="16" customWidth="1"/>
    <col min="6" max="6" width="10.7109375" style="0" customWidth="1" collapsed="1"/>
    <col min="7" max="7" width="11.5742187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0.28125" style="0" bestFit="1" customWidth="1"/>
    <col min="12" max="12" width="11.28125" style="0" bestFit="1" customWidth="1"/>
    <col min="13" max="13" width="10.421875" style="0" customWidth="1"/>
    <col min="14" max="14" width="9.7109375" style="0" customWidth="1"/>
    <col min="15" max="15" width="7.8515625" style="0" hidden="1" customWidth="1"/>
    <col min="16" max="16" width="10.28125" style="0" customWidth="1"/>
    <col min="17" max="17" width="13.14062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1" t="s">
        <v>73</v>
      </c>
      <c r="E1" s="2"/>
    </row>
    <row r="2" spans="1:18" ht="15" customHeight="1">
      <c r="A2" s="3"/>
      <c r="B2" s="4"/>
      <c r="C2" s="5"/>
      <c r="D2" s="6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7" t="s">
        <v>0</v>
      </c>
      <c r="B3" s="8" t="s">
        <v>1</v>
      </c>
      <c r="C3" s="9"/>
      <c r="D3" s="10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11"/>
      <c r="P3" s="60" t="s">
        <v>59</v>
      </c>
      <c r="Q3" s="62" t="s">
        <v>61</v>
      </c>
      <c r="R3" s="59" t="s">
        <v>4</v>
      </c>
    </row>
    <row r="4" spans="1:18" ht="15" customHeight="1">
      <c r="A4" s="12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2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2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2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2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2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2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2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2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2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723624</v>
      </c>
      <c r="E14" s="88">
        <f aca="true" t="shared" si="1" ref="E14:E54">SUM(F14:R14)</f>
        <v>279884</v>
      </c>
      <c r="F14" s="84"/>
      <c r="G14" s="89">
        <v>82104</v>
      </c>
      <c r="H14" s="89"/>
      <c r="I14" s="89"/>
      <c r="J14" s="89">
        <v>83260</v>
      </c>
      <c r="K14" s="90"/>
      <c r="L14" s="84"/>
      <c r="M14" s="89">
        <v>76998</v>
      </c>
      <c r="N14" s="90"/>
      <c r="O14" s="54"/>
      <c r="P14" s="89"/>
      <c r="Q14" s="89"/>
      <c r="R14" s="89">
        <f>399+37123</f>
        <v>37522</v>
      </c>
    </row>
    <row r="15" spans="1:18" ht="15" customHeight="1">
      <c r="A15" s="12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2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2">
        <v>562.22</v>
      </c>
      <c r="B17" s="30" t="s">
        <v>18</v>
      </c>
      <c r="C17" s="46"/>
      <c r="D17" s="51">
        <v>252493</v>
      </c>
      <c r="E17" s="88">
        <f t="shared" si="1"/>
        <v>252494</v>
      </c>
      <c r="F17" s="83"/>
      <c r="G17" s="56"/>
      <c r="H17" s="56"/>
      <c r="I17" s="56"/>
      <c r="J17" s="56"/>
      <c r="K17" s="85"/>
      <c r="L17" s="83">
        <f>62650+135519</f>
        <v>198169</v>
      </c>
      <c r="M17" s="56">
        <f>3102+4125+2366</f>
        <v>9593</v>
      </c>
      <c r="N17" s="85"/>
      <c r="O17" s="52"/>
      <c r="P17" s="56">
        <v>31133</v>
      </c>
      <c r="Q17" s="56">
        <v>13599</v>
      </c>
      <c r="R17" s="56"/>
    </row>
    <row r="18" spans="1:18" ht="15" customHeight="1">
      <c r="A18" s="12">
        <v>562.24</v>
      </c>
      <c r="B18" s="30" t="s">
        <v>19</v>
      </c>
      <c r="C18" s="46"/>
      <c r="D18" s="51">
        <v>5000</v>
      </c>
      <c r="E18" s="88">
        <f t="shared" si="1"/>
        <v>5000</v>
      </c>
      <c r="F18" s="83"/>
      <c r="G18" s="56"/>
      <c r="H18" s="56"/>
      <c r="I18" s="56"/>
      <c r="J18" s="56"/>
      <c r="K18" s="85"/>
      <c r="L18" s="83"/>
      <c r="M18" s="56">
        <v>5000</v>
      </c>
      <c r="N18" s="85"/>
      <c r="O18" s="52"/>
      <c r="P18" s="56"/>
      <c r="Q18" s="56"/>
      <c r="R18" s="56"/>
    </row>
    <row r="19" spans="1:18" ht="15" customHeight="1">
      <c r="A19" s="12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2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2">
        <v>562.27</v>
      </c>
      <c r="B21" s="30" t="s">
        <v>22</v>
      </c>
      <c r="C21" s="46"/>
      <c r="D21" s="51"/>
      <c r="E21" s="88">
        <f t="shared" si="1"/>
        <v>0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/>
      <c r="Q21" s="56"/>
      <c r="R21" s="56"/>
    </row>
    <row r="22" spans="1:18" ht="15" customHeight="1">
      <c r="A22" s="12">
        <v>562.28</v>
      </c>
      <c r="B22" s="30" t="s">
        <v>23</v>
      </c>
      <c r="C22" s="46"/>
      <c r="D22" s="51"/>
      <c r="E22" s="88">
        <f t="shared" si="1"/>
        <v>0</v>
      </c>
      <c r="F22" s="83"/>
      <c r="G22" s="56"/>
      <c r="H22" s="56"/>
      <c r="I22" s="56"/>
      <c r="J22" s="56"/>
      <c r="K22" s="85"/>
      <c r="L22" s="83"/>
      <c r="M22" s="56"/>
      <c r="N22" s="85"/>
      <c r="O22" s="52"/>
      <c r="P22" s="56"/>
      <c r="Q22" s="56"/>
      <c r="R22" s="56"/>
    </row>
    <row r="23" spans="1:18" ht="15" customHeight="1">
      <c r="A23" s="12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2">
        <v>562.32</v>
      </c>
      <c r="B24" s="30" t="s">
        <v>25</v>
      </c>
      <c r="C24" s="46"/>
      <c r="D24" s="51">
        <v>19567</v>
      </c>
      <c r="E24" s="88">
        <f t="shared" si="1"/>
        <v>19567.91</v>
      </c>
      <c r="F24" s="83"/>
      <c r="G24" s="56">
        <v>550</v>
      </c>
      <c r="H24" s="56">
        <v>2421</v>
      </c>
      <c r="I24" s="56"/>
      <c r="J24" s="56"/>
      <c r="K24" s="85"/>
      <c r="L24" s="56">
        <f>15173+1362</f>
        <v>16535</v>
      </c>
      <c r="M24" s="56"/>
      <c r="N24" s="85"/>
      <c r="O24" s="52"/>
      <c r="P24" s="56">
        <v>61.91</v>
      </c>
      <c r="Q24" s="56"/>
      <c r="R24" s="56"/>
    </row>
    <row r="25" spans="1:18" ht="15" customHeight="1">
      <c r="A25" s="12">
        <v>562.33</v>
      </c>
      <c r="B25" s="30" t="s">
        <v>26</v>
      </c>
      <c r="C25" s="46"/>
      <c r="D25" s="51">
        <v>20421</v>
      </c>
      <c r="E25" s="88">
        <f t="shared" si="1"/>
        <v>20421</v>
      </c>
      <c r="F25" s="83"/>
      <c r="G25" s="56">
        <v>649</v>
      </c>
      <c r="H25" s="56">
        <v>18500</v>
      </c>
      <c r="I25" s="56"/>
      <c r="J25" s="56"/>
      <c r="K25" s="85"/>
      <c r="L25" s="83"/>
      <c r="M25" s="56"/>
      <c r="N25" s="85"/>
      <c r="O25" s="52"/>
      <c r="P25" s="56">
        <v>1272</v>
      </c>
      <c r="Q25" s="56"/>
      <c r="R25" s="56"/>
    </row>
    <row r="26" spans="1:18" ht="15" customHeight="1">
      <c r="A26" s="12">
        <v>562.34</v>
      </c>
      <c r="B26" s="30" t="s">
        <v>27</v>
      </c>
      <c r="C26" s="46"/>
      <c r="D26" s="51">
        <v>15612</v>
      </c>
      <c r="E26" s="88">
        <f t="shared" si="1"/>
        <v>15612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>
        <v>15612</v>
      </c>
      <c r="Q26" s="56"/>
      <c r="R26" s="56"/>
    </row>
    <row r="27" spans="1:18" ht="15" customHeight="1">
      <c r="A27" s="12">
        <v>562.35</v>
      </c>
      <c r="B27" s="30" t="s">
        <v>28</v>
      </c>
      <c r="C27" s="46"/>
      <c r="D27" s="51">
        <v>94120</v>
      </c>
      <c r="E27" s="88">
        <f t="shared" si="1"/>
        <v>94120</v>
      </c>
      <c r="F27" s="83"/>
      <c r="G27" s="56">
        <v>62600</v>
      </c>
      <c r="H27" s="56"/>
      <c r="I27" s="56"/>
      <c r="J27" s="56"/>
      <c r="K27" s="85"/>
      <c r="L27" s="83">
        <v>2491</v>
      </c>
      <c r="M27" s="56"/>
      <c r="N27" s="85"/>
      <c r="O27" s="52"/>
      <c r="P27" s="56">
        <f>17978+11051</f>
        <v>29029</v>
      </c>
      <c r="Q27" s="56"/>
      <c r="R27" s="56"/>
    </row>
    <row r="28" spans="1:18" ht="15" customHeight="1">
      <c r="A28" s="12">
        <v>562.39</v>
      </c>
      <c r="B28" s="30" t="s">
        <v>29</v>
      </c>
      <c r="C28" s="46"/>
      <c r="D28" s="51">
        <v>98998</v>
      </c>
      <c r="E28" s="88">
        <f t="shared" si="1"/>
        <v>98998</v>
      </c>
      <c r="F28" s="83"/>
      <c r="G28" s="56"/>
      <c r="H28" s="56">
        <v>46739</v>
      </c>
      <c r="I28" s="56"/>
      <c r="J28" s="56"/>
      <c r="K28" s="85"/>
      <c r="L28" s="83"/>
      <c r="M28" s="56">
        <v>21465</v>
      </c>
      <c r="N28" s="85"/>
      <c r="O28" s="52"/>
      <c r="P28" s="56">
        <v>30794</v>
      </c>
      <c r="Q28" s="56"/>
      <c r="R28" s="56"/>
    </row>
    <row r="29" spans="1:18" ht="15" customHeight="1">
      <c r="A29" s="12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2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2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2">
        <v>562.44</v>
      </c>
      <c r="B32" s="30" t="s">
        <v>32</v>
      </c>
      <c r="C32" s="46"/>
      <c r="D32" s="51">
        <v>16731</v>
      </c>
      <c r="E32" s="88">
        <f t="shared" si="1"/>
        <v>16730.77</v>
      </c>
      <c r="F32" s="83">
        <v>12106</v>
      </c>
      <c r="G32" s="56"/>
      <c r="H32" s="56"/>
      <c r="I32" s="56"/>
      <c r="J32" s="56"/>
      <c r="K32" s="85"/>
      <c r="L32" s="83">
        <v>4617</v>
      </c>
      <c r="M32" s="56"/>
      <c r="N32" s="85"/>
      <c r="O32" s="52"/>
      <c r="P32" s="56">
        <v>7.77</v>
      </c>
      <c r="Q32" s="56"/>
      <c r="R32" s="56"/>
    </row>
    <row r="33" spans="1:18" ht="15" customHeight="1">
      <c r="A33" s="12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2">
        <v>562.49</v>
      </c>
      <c r="B34" s="30" t="s">
        <v>34</v>
      </c>
      <c r="C34" s="46"/>
      <c r="D34" s="51">
        <v>154951</v>
      </c>
      <c r="E34" s="88">
        <f t="shared" si="1"/>
        <v>154951</v>
      </c>
      <c r="F34" s="83">
        <v>2989</v>
      </c>
      <c r="G34" s="56"/>
      <c r="H34" s="56">
        <v>15075</v>
      </c>
      <c r="I34" s="56"/>
      <c r="J34" s="56"/>
      <c r="K34" s="85"/>
      <c r="L34" s="83">
        <f>21623+20383</f>
        <v>42006</v>
      </c>
      <c r="M34" s="56">
        <v>337</v>
      </c>
      <c r="N34" s="85"/>
      <c r="O34" s="52"/>
      <c r="P34" s="56">
        <v>21223</v>
      </c>
      <c r="Q34" s="56"/>
      <c r="R34" s="56">
        <f>10100+63221</f>
        <v>73321</v>
      </c>
    </row>
    <row r="35" spans="1:18" ht="15" customHeight="1">
      <c r="A35" s="12">
        <v>562.52</v>
      </c>
      <c r="B35" s="30" t="s">
        <v>35</v>
      </c>
      <c r="C35" s="46"/>
      <c r="D35" s="51">
        <v>95399</v>
      </c>
      <c r="E35" s="88">
        <f t="shared" si="1"/>
        <v>95400</v>
      </c>
      <c r="F35" s="83"/>
      <c r="G35" s="56">
        <v>25689</v>
      </c>
      <c r="H35" s="56"/>
      <c r="I35" s="56"/>
      <c r="J35" s="56"/>
      <c r="K35" s="85"/>
      <c r="L35" s="83">
        <v>5193</v>
      </c>
      <c r="M35" s="56"/>
      <c r="N35" s="85"/>
      <c r="O35" s="52"/>
      <c r="P35" s="56">
        <v>28999</v>
      </c>
      <c r="Q35" s="56">
        <v>35519</v>
      </c>
      <c r="R35" s="56"/>
    </row>
    <row r="36" spans="1:18" ht="15" customHeight="1">
      <c r="A36" s="12">
        <v>562.53</v>
      </c>
      <c r="B36" s="30" t="s">
        <v>36</v>
      </c>
      <c r="C36" s="46"/>
      <c r="D36" s="51">
        <v>268</v>
      </c>
      <c r="E36" s="88">
        <f t="shared" si="1"/>
        <v>268</v>
      </c>
      <c r="F36" s="83"/>
      <c r="G36" s="56">
        <v>134</v>
      </c>
      <c r="H36" s="56"/>
      <c r="I36" s="56"/>
      <c r="J36" s="56"/>
      <c r="K36" s="85"/>
      <c r="L36" s="83"/>
      <c r="M36" s="56"/>
      <c r="N36" s="85"/>
      <c r="O36" s="52"/>
      <c r="P36" s="56">
        <v>134</v>
      </c>
      <c r="Q36" s="56"/>
      <c r="R36" s="56"/>
    </row>
    <row r="37" spans="1:18" ht="15" customHeight="1">
      <c r="A37" s="12">
        <v>562.54</v>
      </c>
      <c r="B37" s="30" t="s">
        <v>37</v>
      </c>
      <c r="C37" s="46"/>
      <c r="D37" s="51">
        <v>2294</v>
      </c>
      <c r="E37" s="88">
        <f t="shared" si="1"/>
        <v>2294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>
        <v>2294</v>
      </c>
      <c r="Q37" s="56"/>
      <c r="R37" s="56"/>
    </row>
    <row r="38" spans="1:18" ht="15" customHeight="1">
      <c r="A38" s="12">
        <v>562.55</v>
      </c>
      <c r="B38" s="30" t="s">
        <v>38</v>
      </c>
      <c r="C38" s="46"/>
      <c r="D38" s="51">
        <v>6181</v>
      </c>
      <c r="E38" s="88">
        <f t="shared" si="1"/>
        <v>6181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6181</v>
      </c>
      <c r="Q38" s="56"/>
      <c r="R38" s="56"/>
    </row>
    <row r="39" spans="1:18" ht="15" customHeight="1">
      <c r="A39" s="12">
        <v>562.56</v>
      </c>
      <c r="B39" s="30" t="s">
        <v>39</v>
      </c>
      <c r="C39" s="46"/>
      <c r="D39" s="51">
        <v>507763</v>
      </c>
      <c r="E39" s="88">
        <f t="shared" si="1"/>
        <v>507764</v>
      </c>
      <c r="F39" s="83"/>
      <c r="G39" s="56">
        <v>93226</v>
      </c>
      <c r="H39" s="56"/>
      <c r="I39" s="56"/>
      <c r="J39" s="56"/>
      <c r="K39" s="85"/>
      <c r="L39" s="83"/>
      <c r="M39" s="56"/>
      <c r="N39" s="85"/>
      <c r="O39" s="52"/>
      <c r="P39" s="56">
        <v>114469</v>
      </c>
      <c r="Q39" s="56">
        <v>300069</v>
      </c>
      <c r="R39" s="56"/>
    </row>
    <row r="40" spans="1:18" ht="15" customHeight="1">
      <c r="A40" s="12">
        <v>562.57</v>
      </c>
      <c r="B40" s="30" t="s">
        <v>40</v>
      </c>
      <c r="C40" s="46"/>
      <c r="D40" s="51">
        <v>3430</v>
      </c>
      <c r="E40" s="88">
        <f t="shared" si="1"/>
        <v>3430</v>
      </c>
      <c r="F40" s="83"/>
      <c r="G40" s="56">
        <v>1715</v>
      </c>
      <c r="H40" s="56"/>
      <c r="I40" s="56"/>
      <c r="J40" s="56"/>
      <c r="K40" s="85"/>
      <c r="L40" s="83"/>
      <c r="M40" s="56"/>
      <c r="N40" s="85"/>
      <c r="O40" s="52"/>
      <c r="P40" s="56">
        <v>1715</v>
      </c>
      <c r="Q40" s="56"/>
      <c r="R40" s="56"/>
    </row>
    <row r="41" spans="1:18" ht="15" customHeight="1">
      <c r="A41" s="12">
        <v>562.58</v>
      </c>
      <c r="B41" s="30" t="s">
        <v>41</v>
      </c>
      <c r="C41" s="46"/>
      <c r="D41" s="51">
        <v>32443</v>
      </c>
      <c r="E41" s="88">
        <f t="shared" si="1"/>
        <v>32443</v>
      </c>
      <c r="F41" s="83"/>
      <c r="G41" s="56">
        <v>6942</v>
      </c>
      <c r="H41" s="56"/>
      <c r="I41" s="56"/>
      <c r="J41" s="56"/>
      <c r="K41" s="85"/>
      <c r="L41" s="83"/>
      <c r="M41" s="56"/>
      <c r="N41" s="85"/>
      <c r="O41" s="52"/>
      <c r="P41" s="56">
        <v>6942</v>
      </c>
      <c r="Q41" s="56">
        <v>18559</v>
      </c>
      <c r="R41" s="56"/>
    </row>
    <row r="42" spans="1:18" ht="15" customHeight="1">
      <c r="A42" s="13">
        <v>562.59</v>
      </c>
      <c r="B42" s="8" t="s">
        <v>42</v>
      </c>
      <c r="C42" s="48"/>
      <c r="D42" s="57"/>
      <c r="E42" s="91">
        <f t="shared" si="1"/>
        <v>0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/>
    </row>
    <row r="43" spans="1:18" ht="15" customHeight="1">
      <c r="A43" s="12">
        <v>562.6</v>
      </c>
      <c r="B43" s="30" t="s">
        <v>43</v>
      </c>
      <c r="C43" s="46"/>
      <c r="D43" s="51">
        <v>714</v>
      </c>
      <c r="E43" s="88">
        <f t="shared" si="1"/>
        <v>714</v>
      </c>
      <c r="F43" s="83"/>
      <c r="G43" s="56">
        <v>357</v>
      </c>
      <c r="H43" s="56"/>
      <c r="I43" s="56"/>
      <c r="J43" s="56"/>
      <c r="K43" s="85"/>
      <c r="L43" s="83"/>
      <c r="M43" s="56"/>
      <c r="N43" s="85"/>
      <c r="O43" s="52"/>
      <c r="P43" s="56">
        <v>357</v>
      </c>
      <c r="Q43" s="56"/>
      <c r="R43" s="56"/>
    </row>
    <row r="44" spans="1:18" ht="15" customHeight="1">
      <c r="A44" s="12">
        <v>562.71</v>
      </c>
      <c r="B44" s="30" t="s">
        <v>44</v>
      </c>
      <c r="C44" s="46"/>
      <c r="D44" s="51">
        <v>54218</v>
      </c>
      <c r="E44" s="88">
        <f t="shared" si="1"/>
        <v>54218</v>
      </c>
      <c r="F44" s="83"/>
      <c r="G44" s="56">
        <v>784</v>
      </c>
      <c r="H44" s="56"/>
      <c r="I44" s="56"/>
      <c r="J44" s="56"/>
      <c r="K44" s="85"/>
      <c r="L44" s="83"/>
      <c r="M44" s="56"/>
      <c r="N44" s="85"/>
      <c r="O44" s="52"/>
      <c r="P44" s="56">
        <v>3687</v>
      </c>
      <c r="Q44" s="56">
        <v>49747</v>
      </c>
      <c r="R44" s="56"/>
    </row>
    <row r="45" spans="1:18" ht="15" customHeight="1">
      <c r="A45" s="12">
        <v>562.72</v>
      </c>
      <c r="B45" s="30" t="s">
        <v>45</v>
      </c>
      <c r="C45" s="46"/>
      <c r="D45" s="51"/>
      <c r="E45" s="88">
        <f t="shared" si="1"/>
        <v>0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/>
      <c r="R45" s="56"/>
    </row>
    <row r="46" spans="1:18" ht="15" customHeight="1">
      <c r="A46" s="12">
        <v>562.73</v>
      </c>
      <c r="B46" s="30" t="s">
        <v>46</v>
      </c>
      <c r="C46" s="46"/>
      <c r="D46" s="51">
        <v>5161</v>
      </c>
      <c r="E46" s="88">
        <f t="shared" si="1"/>
        <v>5161</v>
      </c>
      <c r="F46" s="83"/>
      <c r="G46" s="56"/>
      <c r="H46" s="56">
        <v>3161</v>
      </c>
      <c r="I46" s="56"/>
      <c r="J46" s="56"/>
      <c r="K46" s="85"/>
      <c r="L46" s="83"/>
      <c r="M46" s="56"/>
      <c r="N46" s="85"/>
      <c r="O46" s="52"/>
      <c r="P46" s="56"/>
      <c r="Q46" s="56"/>
      <c r="R46" s="56">
        <v>2000</v>
      </c>
    </row>
    <row r="47" spans="1:18" ht="15" customHeight="1">
      <c r="A47" s="12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2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2">
        <v>562.8</v>
      </c>
      <c r="B49" s="30" t="s">
        <v>49</v>
      </c>
      <c r="C49" s="46"/>
      <c r="D49" s="51">
        <v>30730</v>
      </c>
      <c r="E49" s="88">
        <f t="shared" si="1"/>
        <v>30730</v>
      </c>
      <c r="F49" s="83"/>
      <c r="G49" s="56"/>
      <c r="H49" s="56"/>
      <c r="I49" s="56"/>
      <c r="J49" s="56">
        <v>30730</v>
      </c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2">
        <v>562.88</v>
      </c>
      <c r="B50" s="30" t="s">
        <v>57</v>
      </c>
      <c r="C50" s="46"/>
      <c r="D50" s="51">
        <v>88487</v>
      </c>
      <c r="E50" s="88">
        <f t="shared" si="1"/>
        <v>88487</v>
      </c>
      <c r="F50" s="83"/>
      <c r="G50" s="56">
        <v>3811</v>
      </c>
      <c r="H50" s="56"/>
      <c r="I50" s="56"/>
      <c r="J50" s="56"/>
      <c r="K50" s="85"/>
      <c r="L50" s="83">
        <v>56696</v>
      </c>
      <c r="M50" s="56"/>
      <c r="N50" s="85"/>
      <c r="O50" s="52"/>
      <c r="P50" s="56">
        <v>19826</v>
      </c>
      <c r="Q50" s="56"/>
      <c r="R50" s="56">
        <v>8154</v>
      </c>
    </row>
    <row r="51" spans="1:18" ht="15" customHeight="1">
      <c r="A51" s="12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2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2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3">
        <v>562.74</v>
      </c>
      <c r="B54" s="8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4"/>
      <c r="B55" s="72" t="s">
        <v>53</v>
      </c>
      <c r="C55" s="75"/>
      <c r="D55" s="95">
        <f aca="true" t="shared" si="2" ref="D55:R55">SUM(D4:D54)</f>
        <v>2228605</v>
      </c>
      <c r="E55" s="96">
        <f t="shared" si="2"/>
        <v>1784868.6800000002</v>
      </c>
      <c r="F55" s="97">
        <f t="shared" si="2"/>
        <v>15095</v>
      </c>
      <c r="G55" s="98">
        <f t="shared" si="2"/>
        <v>278561</v>
      </c>
      <c r="H55" s="98">
        <f t="shared" si="2"/>
        <v>85896</v>
      </c>
      <c r="I55" s="98">
        <f t="shared" si="2"/>
        <v>0</v>
      </c>
      <c r="J55" s="98">
        <f>SUM(J4:J54)</f>
        <v>113990</v>
      </c>
      <c r="K55" s="99">
        <f>SUM(K4:K54)</f>
        <v>0</v>
      </c>
      <c r="L55" s="97">
        <f>SUM(L4:L54)</f>
        <v>325707</v>
      </c>
      <c r="M55" s="98">
        <f t="shared" si="2"/>
        <v>113393</v>
      </c>
      <c r="N55" s="99">
        <f t="shared" si="2"/>
        <v>0</v>
      </c>
      <c r="O55" s="95">
        <f t="shared" si="2"/>
        <v>0</v>
      </c>
      <c r="P55" s="98">
        <f t="shared" si="2"/>
        <v>313736.68</v>
      </c>
      <c r="Q55" s="98">
        <f t="shared" si="2"/>
        <v>417493</v>
      </c>
      <c r="R55" s="98">
        <f t="shared" si="2"/>
        <v>120997</v>
      </c>
    </row>
    <row r="56" spans="1:5" ht="13.5" thickTop="1">
      <c r="A56" s="15"/>
      <c r="E56" s="40"/>
    </row>
    <row r="57" spans="1:7" ht="12.75">
      <c r="A57" s="80"/>
      <c r="E57" s="41"/>
      <c r="F57" s="17"/>
      <c r="G57" s="17"/>
    </row>
    <row r="58" spans="1:5" ht="12.75">
      <c r="A58" s="15"/>
      <c r="C58" s="30"/>
      <c r="E58" s="2"/>
    </row>
    <row r="59" spans="1:5" ht="12.75">
      <c r="A59" s="15"/>
      <c r="B59" s="31" t="s">
        <v>76</v>
      </c>
      <c r="D59" s="81">
        <v>17.5</v>
      </c>
      <c r="E59" s="25"/>
    </row>
    <row r="60" spans="1:6" ht="12.75">
      <c r="A60" s="15"/>
      <c r="B60" s="27" t="s">
        <v>81</v>
      </c>
      <c r="D60" s="50">
        <v>103050</v>
      </c>
      <c r="E60" s="2"/>
      <c r="F60" s="2"/>
    </row>
    <row r="61" spans="1:5" ht="12.75">
      <c r="A61" s="15"/>
      <c r="B61" s="18" t="s">
        <v>54</v>
      </c>
      <c r="C61" s="26">
        <f>SUM(C60/6724540)</f>
        <v>0</v>
      </c>
      <c r="D61" s="69">
        <f>D60/6817770</f>
        <v>0.015114912940741621</v>
      </c>
      <c r="E61" s="2"/>
    </row>
    <row r="62" spans="1:5" ht="12.75">
      <c r="A62" s="15"/>
      <c r="D62" s="22"/>
      <c r="E62" s="2"/>
    </row>
    <row r="63" spans="1:5" ht="12.75">
      <c r="A63" s="15"/>
      <c r="D63" s="22"/>
      <c r="E63" s="2"/>
    </row>
    <row r="64" spans="1:5" ht="12.75">
      <c r="A64" s="15"/>
      <c r="D64" s="22"/>
      <c r="E64" s="2"/>
    </row>
    <row r="65" spans="1:5" ht="12.75">
      <c r="A65" s="15"/>
      <c r="E65" s="2"/>
    </row>
    <row r="66" spans="1:5" ht="12.75">
      <c r="A66" s="15"/>
      <c r="E66" s="2"/>
    </row>
    <row r="67" spans="1:5" ht="13.5" thickBot="1">
      <c r="A67" s="15"/>
      <c r="E67" s="2"/>
    </row>
    <row r="68" spans="2:7" ht="13.5" thickBot="1">
      <c r="B68" s="79" t="s">
        <v>79</v>
      </c>
      <c r="C68" s="19"/>
      <c r="D68" s="23"/>
      <c r="E68" s="2"/>
      <c r="F68" s="2"/>
      <c r="G68" s="2"/>
    </row>
    <row r="69" spans="2:7" ht="13.5" thickTop="1">
      <c r="B69" s="20"/>
      <c r="C69" s="21" t="s">
        <v>55</v>
      </c>
      <c r="D69" s="24" t="s">
        <v>56</v>
      </c>
      <c r="E69" s="2"/>
      <c r="F69" s="2"/>
      <c r="G69" s="2"/>
    </row>
    <row r="70" spans="2:7" ht="12.75">
      <c r="B70" s="35" t="s">
        <v>80</v>
      </c>
      <c r="C70" s="101">
        <f>SUM(C71:C75)</f>
        <v>493542</v>
      </c>
      <c r="D70" s="63">
        <f>SUM(D71:D75)</f>
        <v>0.27651446043638345</v>
      </c>
      <c r="E70" s="2"/>
      <c r="F70" s="2"/>
      <c r="G70" s="2"/>
    </row>
    <row r="71" spans="2:7" ht="12.75">
      <c r="B71" s="33" t="s">
        <v>58</v>
      </c>
      <c r="C71" s="43">
        <f>F55</f>
        <v>15095</v>
      </c>
      <c r="D71" s="64">
        <f>F55/$E$55</f>
        <v>0.008457204818003753</v>
      </c>
      <c r="E71" s="2"/>
      <c r="F71" s="2"/>
      <c r="G71" s="2"/>
    </row>
    <row r="72" spans="2:7" ht="12.75">
      <c r="B72" s="33" t="s">
        <v>74</v>
      </c>
      <c r="C72" s="44">
        <f>G55</f>
        <v>278561</v>
      </c>
      <c r="D72" s="64">
        <f>G55/$E$55</f>
        <v>0.1560680643463361</v>
      </c>
      <c r="E72" s="2"/>
      <c r="F72" s="2"/>
      <c r="G72" s="2"/>
    </row>
    <row r="73" spans="2:7" ht="12.75">
      <c r="B73" s="33" t="s">
        <v>77</v>
      </c>
      <c r="C73" s="44">
        <f>H55</f>
        <v>85896</v>
      </c>
      <c r="D73" s="64">
        <f>H55/$E$55</f>
        <v>0.0481245488603677</v>
      </c>
      <c r="E73" s="2"/>
      <c r="F73" s="2"/>
      <c r="G73" s="2"/>
    </row>
    <row r="74" spans="2:7" ht="12.75">
      <c r="B74" s="33" t="s">
        <v>71</v>
      </c>
      <c r="C74" s="44">
        <f>J55</f>
        <v>113990</v>
      </c>
      <c r="D74" s="64">
        <f>J55/$E$55</f>
        <v>0.0638646424116759</v>
      </c>
      <c r="E74" s="2"/>
      <c r="F74" s="2"/>
      <c r="G74" s="2"/>
    </row>
    <row r="75" spans="2:5" ht="13.5" thickBot="1">
      <c r="B75" s="38" t="s">
        <v>70</v>
      </c>
      <c r="C75" s="42">
        <f>K55</f>
        <v>0</v>
      </c>
      <c r="D75" s="65">
        <f>K55/$E$55</f>
        <v>0</v>
      </c>
      <c r="E75" s="2"/>
    </row>
    <row r="76" spans="2:5" ht="13.5" thickTop="1">
      <c r="B76" s="36" t="s">
        <v>68</v>
      </c>
      <c r="C76" s="102">
        <f>SUM(C77:C79)</f>
        <v>439100</v>
      </c>
      <c r="D76" s="66">
        <f>SUM(D77:D79)</f>
        <v>0.2460124965608114</v>
      </c>
      <c r="E76" s="2"/>
    </row>
    <row r="77" spans="2:5" ht="12.75">
      <c r="B77" s="33" t="s">
        <v>66</v>
      </c>
      <c r="C77" s="44">
        <f>L55</f>
        <v>325707</v>
      </c>
      <c r="D77" s="64">
        <f>L55/$E$55</f>
        <v>0.18248233253776405</v>
      </c>
      <c r="E77" s="2"/>
    </row>
    <row r="78" spans="2:5" ht="18.75" customHeight="1">
      <c r="B78" s="33" t="s">
        <v>67</v>
      </c>
      <c r="C78" s="44">
        <f>M55</f>
        <v>113393</v>
      </c>
      <c r="D78" s="64">
        <f>M55/$E$55</f>
        <v>0.06353016402304734</v>
      </c>
      <c r="E78" s="2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2"/>
    </row>
    <row r="80" spans="2:5" ht="13.5" thickTop="1">
      <c r="B80" s="39" t="s">
        <v>69</v>
      </c>
      <c r="C80" s="103">
        <f>SUM(C81:C83)</f>
        <v>852226.6799999999</v>
      </c>
      <c r="D80" s="67">
        <f>SUM(D81:D83)</f>
        <v>0.4774730430028051</v>
      </c>
      <c r="E80" s="2"/>
    </row>
    <row r="81" spans="2:5" ht="12.75">
      <c r="B81" s="33" t="s">
        <v>59</v>
      </c>
      <c r="C81" s="44">
        <f>P55</f>
        <v>313736.68</v>
      </c>
      <c r="D81" s="64">
        <f>P55/$E$55</f>
        <v>0.17577577752106668</v>
      </c>
      <c r="E81" s="2"/>
    </row>
    <row r="82" spans="2:5" ht="12.75">
      <c r="B82" s="33" t="s">
        <v>61</v>
      </c>
      <c r="C82" s="44">
        <f>Q55</f>
        <v>417493</v>
      </c>
      <c r="D82" s="64">
        <f>Q55/$E$55</f>
        <v>0.23390684405981058</v>
      </c>
      <c r="E82" s="2"/>
    </row>
    <row r="83" spans="2:5" ht="13.5" thickBot="1">
      <c r="B83" s="34" t="s">
        <v>4</v>
      </c>
      <c r="C83" s="45">
        <f>R55</f>
        <v>120997</v>
      </c>
      <c r="D83" s="68">
        <f>R55/$E$55</f>
        <v>0.0677904214219278</v>
      </c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spans="4:5" ht="12.75">
      <c r="D88"/>
      <c r="E88" s="2"/>
    </row>
    <row r="89" spans="4:10" ht="12.75">
      <c r="D89"/>
      <c r="E89" s="2"/>
      <c r="J89" s="29"/>
    </row>
    <row r="90" spans="4:10" ht="12.75">
      <c r="D90"/>
      <c r="E90" s="2"/>
      <c r="J90" s="29"/>
    </row>
    <row r="91" spans="4:10" ht="12.75">
      <c r="D91"/>
      <c r="E91" s="2"/>
      <c r="J91" s="29"/>
    </row>
    <row r="92" spans="2:5" ht="12.75">
      <c r="B92" s="2"/>
      <c r="D92"/>
      <c r="E92" s="2"/>
    </row>
    <row r="93" spans="2:5" ht="12.75">
      <c r="B93" s="2"/>
      <c r="D93"/>
      <c r="E93" s="2"/>
    </row>
    <row r="94" spans="2:5" ht="12.75">
      <c r="B94" s="2"/>
      <c r="D94"/>
      <c r="E94"/>
    </row>
    <row r="95" ht="12.75">
      <c r="E95"/>
    </row>
    <row r="96" ht="12.75">
      <c r="E96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2014-01-17T23:51:02Z</dcterms:modified>
  <cp:category/>
  <cp:version/>
  <cp:contentType/>
  <cp:contentStatus/>
</cp:coreProperties>
</file>