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Grays Harbor" sheetId="1" r:id="rId1"/>
  </sheets>
  <definedNames>
    <definedName name="_xlnm.Print_Titles" localSheetId="0">'Grays Harbor'!$1:$3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<sst xmlns="http://schemas.openxmlformats.org/spreadsheetml/2006/main" count="91" uniqueCount="82">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</sst>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25"/>
          <c:y val="0.1275"/>
          <c:w val="0.421"/>
          <c:h val="0.8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('Grays Harbor'!$B$70,'Grays Harbor'!$B$76,'Grays Harbor'!$B$81:$B$83)</c:f>
              <c:strCache/>
            </c:strRef>
          </c:cat>
          <c:val>
            <c:numRef>
              <c:f>('Grays Harbor'!$C$70,'Grays Harbor'!$C$76,'Grays Harbor'!$C$81:$C$83)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57</xdr:row>
      <xdr:rowOff>95250</xdr:rowOff>
    </xdr:from>
    <xdr:to>
      <xdr:col>17</xdr:col>
      <xdr:colOff>457200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4572000" y="11563350"/>
        <a:ext cx="86868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zoomScaleNormal="90" workbookViewId="0" topLeftCell="A1">
      <selection activeCell="B57" sqref="B57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7109375" style="0" customWidth="1" collapsed="1"/>
    <col min="7" max="7" width="11.8515625" style="0" customWidth="1"/>
    <col min="8" max="8" width="12.7109375" style="0" customWidth="1"/>
    <col min="9" max="9" width="0.13671875" style="0" hidden="1" customWidth="1"/>
    <col min="10" max="10" width="13.28125" style="0" customWidth="1"/>
    <col min="11" max="12" width="11.28125" style="0" bestFit="1" customWidth="1"/>
    <col min="13" max="13" width="10.140625" style="0" customWidth="1"/>
    <col min="14" max="14" width="9.8515625" style="0" customWidth="1"/>
    <col min="15" max="15" width="7.8515625" style="0" hidden="1" customWidth="1"/>
    <col min="16" max="16" width="11.28125" style="0" bestFit="1" customWidth="1"/>
    <col min="17" max="17" width="13.281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6" t="s">
        <v>65</v>
      </c>
      <c r="G2" s="107"/>
      <c r="H2" s="107"/>
      <c r="I2" s="107"/>
      <c r="J2" s="107"/>
      <c r="K2" s="107"/>
      <c r="L2" s="106" t="s">
        <v>68</v>
      </c>
      <c r="M2" s="107"/>
      <c r="N2" s="107"/>
      <c r="O2" s="77"/>
      <c r="P2" s="106" t="s">
        <v>69</v>
      </c>
      <c r="Q2" s="107"/>
      <c r="R2" s="108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5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94187</v>
      </c>
      <c r="E14" s="88">
        <f aca="true" t="shared" si="1" ref="E14:E54">SUM(F14:R14)</f>
        <v>60426</v>
      </c>
      <c r="F14" s="84"/>
      <c r="G14" s="89"/>
      <c r="H14" s="89"/>
      <c r="I14" s="89"/>
      <c r="J14" s="89">
        <v>60426</v>
      </c>
      <c r="K14" s="90"/>
      <c r="L14" s="84"/>
      <c r="M14" s="89"/>
      <c r="N14" s="90"/>
      <c r="O14" s="54"/>
      <c r="P14" s="89"/>
      <c r="Q14" s="89"/>
      <c r="R14" s="89"/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308053</v>
      </c>
      <c r="E17" s="88">
        <f t="shared" si="1"/>
        <v>308053</v>
      </c>
      <c r="F17" s="83"/>
      <c r="G17" s="56"/>
      <c r="H17" s="56"/>
      <c r="I17" s="56"/>
      <c r="J17" s="56"/>
      <c r="K17" s="85"/>
      <c r="L17" s="83">
        <f>59416+89808</f>
        <v>149224</v>
      </c>
      <c r="M17" s="56">
        <v>14277</v>
      </c>
      <c r="N17" s="85"/>
      <c r="O17" s="52"/>
      <c r="P17" s="56">
        <f>53861+90341</f>
        <v>144202</v>
      </c>
      <c r="Q17" s="56"/>
      <c r="R17" s="101">
        <v>350</v>
      </c>
    </row>
    <row r="18" spans="1:18" ht="15" customHeight="1">
      <c r="A18" s="12">
        <v>562.24</v>
      </c>
      <c r="B18" s="30" t="s">
        <v>19</v>
      </c>
      <c r="C18" s="46"/>
      <c r="D18" s="51">
        <v>20905</v>
      </c>
      <c r="E18" s="88">
        <f t="shared" si="1"/>
        <v>20905</v>
      </c>
      <c r="F18" s="83"/>
      <c r="G18" s="56"/>
      <c r="H18" s="56"/>
      <c r="I18" s="56"/>
      <c r="J18" s="56"/>
      <c r="K18" s="85"/>
      <c r="L18" s="83">
        <v>16667</v>
      </c>
      <c r="M18" s="56"/>
      <c r="N18" s="85"/>
      <c r="O18" s="52"/>
      <c r="P18" s="56">
        <v>4238</v>
      </c>
      <c r="Q18" s="56"/>
      <c r="R18" s="56"/>
    </row>
    <row r="19" spans="1:18" ht="15" customHeight="1">
      <c r="A19" s="12">
        <v>562.25</v>
      </c>
      <c r="B19" s="30" t="s">
        <v>20</v>
      </c>
      <c r="C19" s="46"/>
      <c r="D19" s="51">
        <v>42602</v>
      </c>
      <c r="E19" s="88">
        <f t="shared" si="1"/>
        <v>42602</v>
      </c>
      <c r="F19" s="83"/>
      <c r="G19" s="56"/>
      <c r="H19" s="56">
        <v>6486</v>
      </c>
      <c r="I19" s="56"/>
      <c r="J19" s="56"/>
      <c r="K19" s="85"/>
      <c r="L19" s="83">
        <v>36035</v>
      </c>
      <c r="M19" s="56"/>
      <c r="N19" s="85"/>
      <c r="O19" s="52"/>
      <c r="P19" s="56">
        <v>81</v>
      </c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>
        <v>408717</v>
      </c>
      <c r="E20" s="88">
        <f t="shared" si="1"/>
        <v>408717</v>
      </c>
      <c r="F20" s="83">
        <v>97295</v>
      </c>
      <c r="G20" s="56">
        <v>21161</v>
      </c>
      <c r="H20" s="56">
        <v>47447</v>
      </c>
      <c r="I20" s="56"/>
      <c r="J20" s="56"/>
      <c r="K20" s="85"/>
      <c r="L20" s="83"/>
      <c r="M20" s="56"/>
      <c r="N20" s="85">
        <v>230998</v>
      </c>
      <c r="O20" s="52"/>
      <c r="P20" s="56">
        <v>4549</v>
      </c>
      <c r="Q20" s="56">
        <v>7267</v>
      </c>
      <c r="R20" s="56"/>
    </row>
    <row r="21" spans="1:18" ht="15" customHeight="1">
      <c r="A21" s="12">
        <v>562.27</v>
      </c>
      <c r="B21" s="30" t="s">
        <v>22</v>
      </c>
      <c r="C21" s="46"/>
      <c r="D21" s="51">
        <v>74876</v>
      </c>
      <c r="E21" s="88">
        <f t="shared" si="1"/>
        <v>74876</v>
      </c>
      <c r="F21" s="83"/>
      <c r="G21" s="56"/>
      <c r="H21" s="56"/>
      <c r="I21" s="56"/>
      <c r="J21" s="56"/>
      <c r="K21" s="85"/>
      <c r="L21" s="83">
        <v>68069</v>
      </c>
      <c r="M21" s="56"/>
      <c r="N21" s="85"/>
      <c r="O21" s="52"/>
      <c r="P21" s="56"/>
      <c r="Q21" s="56">
        <v>6807</v>
      </c>
      <c r="R21" s="56"/>
    </row>
    <row r="22" spans="1:18" ht="15" customHeight="1">
      <c r="A22" s="12">
        <v>562.28</v>
      </c>
      <c r="B22" s="30" t="s">
        <v>23</v>
      </c>
      <c r="C22" s="46"/>
      <c r="D22" s="51">
        <v>434887</v>
      </c>
      <c r="E22" s="88">
        <f t="shared" si="1"/>
        <v>434887</v>
      </c>
      <c r="F22" s="83"/>
      <c r="G22" s="56"/>
      <c r="H22" s="56"/>
      <c r="I22" s="56"/>
      <c r="J22" s="56"/>
      <c r="K22" s="85"/>
      <c r="L22" s="83">
        <f>356552+240</f>
        <v>356792</v>
      </c>
      <c r="M22" s="56"/>
      <c r="N22" s="85"/>
      <c r="O22" s="52"/>
      <c r="P22" s="56">
        <v>78095</v>
      </c>
      <c r="Q22" s="56"/>
      <c r="R22" s="56"/>
    </row>
    <row r="23" spans="1:18" ht="15" customHeight="1">
      <c r="A23" s="12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2">
        <v>562.32</v>
      </c>
      <c r="B24" s="30" t="s">
        <v>25</v>
      </c>
      <c r="C24" s="46"/>
      <c r="D24" s="51">
        <v>52108</v>
      </c>
      <c r="E24" s="88">
        <f t="shared" si="1"/>
        <v>52108</v>
      </c>
      <c r="F24" s="83"/>
      <c r="G24" s="56"/>
      <c r="H24" s="56"/>
      <c r="I24" s="56"/>
      <c r="J24" s="56"/>
      <c r="K24" s="85"/>
      <c r="L24" s="83">
        <f>32111+6238</f>
        <v>38349</v>
      </c>
      <c r="M24" s="56"/>
      <c r="N24" s="85">
        <v>2673</v>
      </c>
      <c r="O24" s="52"/>
      <c r="P24" s="56"/>
      <c r="Q24" s="56">
        <v>11086</v>
      </c>
      <c r="R24" s="56"/>
    </row>
    <row r="25" spans="1:18" ht="15" customHeight="1">
      <c r="A25" s="12">
        <v>562.33</v>
      </c>
      <c r="B25" s="30" t="s">
        <v>26</v>
      </c>
      <c r="C25" s="46"/>
      <c r="D25" s="51"/>
      <c r="E25" s="88">
        <f t="shared" si="1"/>
        <v>0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2">
        <v>562.34</v>
      </c>
      <c r="B26" s="30" t="s">
        <v>27</v>
      </c>
      <c r="C26" s="46"/>
      <c r="D26" s="51">
        <v>34623</v>
      </c>
      <c r="E26" s="88">
        <f t="shared" si="1"/>
        <v>34623</v>
      </c>
      <c r="F26" s="83"/>
      <c r="G26" s="56"/>
      <c r="H26" s="56">
        <v>4233</v>
      </c>
      <c r="I26" s="56"/>
      <c r="J26" s="56"/>
      <c r="K26" s="85"/>
      <c r="L26" s="83">
        <v>5949</v>
      </c>
      <c r="M26" s="56">
        <v>23772</v>
      </c>
      <c r="N26" s="85"/>
      <c r="O26" s="52"/>
      <c r="P26" s="56"/>
      <c r="Q26" s="56">
        <v>668</v>
      </c>
      <c r="R26" s="56">
        <v>1</v>
      </c>
    </row>
    <row r="27" spans="1:18" ht="15" customHeight="1">
      <c r="A27" s="12">
        <v>562.35</v>
      </c>
      <c r="B27" s="30" t="s">
        <v>28</v>
      </c>
      <c r="C27" s="46"/>
      <c r="D27" s="51">
        <v>62052</v>
      </c>
      <c r="E27" s="88">
        <f t="shared" si="1"/>
        <v>62052</v>
      </c>
      <c r="F27" s="83"/>
      <c r="G27" s="56"/>
      <c r="H27" s="56"/>
      <c r="I27" s="56"/>
      <c r="J27" s="56"/>
      <c r="K27" s="85">
        <v>5821</v>
      </c>
      <c r="L27" s="83"/>
      <c r="M27" s="56"/>
      <c r="N27" s="85"/>
      <c r="O27" s="52"/>
      <c r="P27" s="56">
        <v>56231</v>
      </c>
      <c r="Q27" s="56"/>
      <c r="R27" s="56"/>
    </row>
    <row r="28" spans="1:18" ht="15" customHeight="1">
      <c r="A28" s="12">
        <v>562.39</v>
      </c>
      <c r="B28" s="30" t="s">
        <v>29</v>
      </c>
      <c r="C28" s="46"/>
      <c r="D28" s="51">
        <v>69688</v>
      </c>
      <c r="E28" s="88">
        <f t="shared" si="1"/>
        <v>69688</v>
      </c>
      <c r="F28" s="83"/>
      <c r="G28" s="56"/>
      <c r="H28" s="56"/>
      <c r="I28" s="56"/>
      <c r="J28" s="56"/>
      <c r="K28" s="85"/>
      <c r="L28" s="83"/>
      <c r="M28" s="56">
        <v>69088</v>
      </c>
      <c r="N28" s="85"/>
      <c r="O28" s="52"/>
      <c r="P28" s="56"/>
      <c r="Q28" s="56">
        <v>300</v>
      </c>
      <c r="R28" s="56">
        <v>300</v>
      </c>
    </row>
    <row r="29" spans="1:18" ht="15" customHeight="1">
      <c r="A29" s="12">
        <v>562.41</v>
      </c>
      <c r="B29" s="30" t="s">
        <v>30</v>
      </c>
      <c r="C29" s="46"/>
      <c r="D29" s="51">
        <v>377302</v>
      </c>
      <c r="E29" s="88">
        <f t="shared" si="1"/>
        <v>377902</v>
      </c>
      <c r="F29" s="83"/>
      <c r="G29" s="56"/>
      <c r="H29" s="56"/>
      <c r="I29" s="56"/>
      <c r="J29" s="56"/>
      <c r="K29" s="85"/>
      <c r="L29" s="83">
        <f>50696+5000+314848</f>
        <v>370544</v>
      </c>
      <c r="M29" s="56">
        <f>3358+4000</f>
        <v>7358</v>
      </c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>
        <v>11707</v>
      </c>
      <c r="E32" s="88">
        <f t="shared" si="1"/>
        <v>11707</v>
      </c>
      <c r="F32" s="83">
        <v>9928</v>
      </c>
      <c r="G32" s="56"/>
      <c r="H32" s="56"/>
      <c r="I32" s="56"/>
      <c r="J32" s="56"/>
      <c r="K32" s="85"/>
      <c r="L32" s="83"/>
      <c r="M32" s="56">
        <v>1779</v>
      </c>
      <c r="N32" s="85"/>
      <c r="O32" s="52"/>
      <c r="P32" s="56"/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>
        <v>571</v>
      </c>
      <c r="E33" s="88">
        <f t="shared" si="1"/>
        <v>15736</v>
      </c>
      <c r="F33" s="83"/>
      <c r="G33" s="56"/>
      <c r="H33" s="56"/>
      <c r="I33" s="56"/>
      <c r="J33" s="56"/>
      <c r="K33" s="85"/>
      <c r="L33" s="83"/>
      <c r="M33" s="56"/>
      <c r="N33" s="85">
        <v>5940</v>
      </c>
      <c r="O33" s="52"/>
      <c r="P33" s="56"/>
      <c r="Q33" s="56"/>
      <c r="R33" s="56">
        <v>9796</v>
      </c>
    </row>
    <row r="34" spans="1:18" ht="15" customHeight="1">
      <c r="A34" s="12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2">
        <v>562.52</v>
      </c>
      <c r="B35" s="30" t="s">
        <v>35</v>
      </c>
      <c r="C35" s="46"/>
      <c r="D35" s="51">
        <v>73325</v>
      </c>
      <c r="E35" s="88">
        <f t="shared" si="1"/>
        <v>103964</v>
      </c>
      <c r="F35" s="83">
        <v>4000</v>
      </c>
      <c r="G35" s="56">
        <v>36774</v>
      </c>
      <c r="H35" s="56"/>
      <c r="I35" s="56"/>
      <c r="J35" s="56"/>
      <c r="K35" s="85"/>
      <c r="L35" s="83">
        <f>2000+4000</f>
        <v>6000</v>
      </c>
      <c r="M35" s="56"/>
      <c r="N35" s="85"/>
      <c r="O35" s="52"/>
      <c r="P35" s="56"/>
      <c r="Q35" s="56">
        <v>57190</v>
      </c>
      <c r="R35" s="56"/>
    </row>
    <row r="36" spans="1:18" ht="15" customHeight="1">
      <c r="A36" s="12">
        <v>562.53</v>
      </c>
      <c r="B36" s="30" t="s">
        <v>36</v>
      </c>
      <c r="C36" s="46"/>
      <c r="D36" s="51">
        <v>97861</v>
      </c>
      <c r="E36" s="88">
        <f t="shared" si="1"/>
        <v>160422</v>
      </c>
      <c r="F36" s="83"/>
      <c r="G36" s="56"/>
      <c r="H36" s="56"/>
      <c r="I36" s="56"/>
      <c r="J36" s="56"/>
      <c r="K36" s="85">
        <v>69065</v>
      </c>
      <c r="L36" s="83"/>
      <c r="M36" s="56"/>
      <c r="N36" s="85"/>
      <c r="O36" s="52"/>
      <c r="P36" s="56"/>
      <c r="Q36" s="56">
        <f>73321+18036</f>
        <v>91357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93260</v>
      </c>
      <c r="E37" s="88">
        <f t="shared" si="1"/>
        <v>75487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/>
      <c r="Q37" s="56">
        <f>69246+6241</f>
        <v>75487</v>
      </c>
      <c r="R37" s="56"/>
    </row>
    <row r="38" spans="1:18" ht="15" customHeight="1">
      <c r="A38" s="12">
        <v>562.55</v>
      </c>
      <c r="B38" s="30" t="s">
        <v>38</v>
      </c>
      <c r="C38" s="46"/>
      <c r="D38" s="51">
        <v>171</v>
      </c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152578</v>
      </c>
      <c r="E39" s="88">
        <f t="shared" si="1"/>
        <v>147227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v>147227</v>
      </c>
      <c r="R39" s="56"/>
    </row>
    <row r="40" spans="1:18" ht="15" customHeight="1">
      <c r="A40" s="12">
        <v>562.57</v>
      </c>
      <c r="B40" s="30" t="s">
        <v>40</v>
      </c>
      <c r="C40" s="46"/>
      <c r="D40" s="51">
        <v>61843</v>
      </c>
      <c r="E40" s="88">
        <f t="shared" si="1"/>
        <v>5388</v>
      </c>
      <c r="F40" s="83"/>
      <c r="G40" s="56"/>
      <c r="H40" s="56"/>
      <c r="I40" s="56"/>
      <c r="J40" s="56"/>
      <c r="K40" s="85">
        <v>5388</v>
      </c>
      <c r="L40" s="83"/>
      <c r="M40" s="56"/>
      <c r="N40" s="85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39082</v>
      </c>
      <c r="E41" s="88">
        <f t="shared" si="1"/>
        <v>21709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v>21709</v>
      </c>
      <c r="R41" s="56"/>
    </row>
    <row r="42" spans="1:18" ht="15" customHeight="1">
      <c r="A42" s="13">
        <v>562.59</v>
      </c>
      <c r="B42" s="8" t="s">
        <v>42</v>
      </c>
      <c r="C42" s="48"/>
      <c r="D42" s="57"/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2">
        <v>562.6</v>
      </c>
      <c r="B43" s="30" t="s">
        <v>43</v>
      </c>
      <c r="C43" s="46"/>
      <c r="D43" s="51"/>
      <c r="E43" s="88">
        <f t="shared" si="1"/>
        <v>58800</v>
      </c>
      <c r="F43" s="83"/>
      <c r="G43" s="56"/>
      <c r="H43" s="56"/>
      <c r="I43" s="56"/>
      <c r="J43" s="56"/>
      <c r="K43" s="85"/>
      <c r="L43" s="83">
        <v>8800</v>
      </c>
      <c r="M43" s="56"/>
      <c r="N43" s="85"/>
      <c r="O43" s="52"/>
      <c r="P43" s="56"/>
      <c r="Q43" s="56">
        <v>50000</v>
      </c>
      <c r="R43" s="56"/>
    </row>
    <row r="44" spans="1:18" ht="15" customHeight="1">
      <c r="A44" s="12">
        <v>562.71</v>
      </c>
      <c r="B44" s="30" t="s">
        <v>44</v>
      </c>
      <c r="C44" s="46"/>
      <c r="D44" s="51">
        <v>42139</v>
      </c>
      <c r="E44" s="88">
        <f t="shared" si="1"/>
        <v>42139</v>
      </c>
      <c r="F44" s="83"/>
      <c r="G44" s="56"/>
      <c r="H44" s="56">
        <v>13041</v>
      </c>
      <c r="I44" s="56"/>
      <c r="J44" s="56"/>
      <c r="K44" s="85"/>
      <c r="L44" s="83"/>
      <c r="M44" s="56"/>
      <c r="N44" s="85"/>
      <c r="O44" s="52"/>
      <c r="P44" s="56"/>
      <c r="Q44" s="56">
        <v>29098</v>
      </c>
      <c r="R44" s="56"/>
    </row>
    <row r="45" spans="1:18" ht="15" customHeight="1">
      <c r="A45" s="12">
        <v>562.72</v>
      </c>
      <c r="B45" s="30" t="s">
        <v>45</v>
      </c>
      <c r="C45" s="46"/>
      <c r="D45" s="51">
        <v>106332</v>
      </c>
      <c r="E45" s="88">
        <f t="shared" si="1"/>
        <v>123331</v>
      </c>
      <c r="F45" s="83"/>
      <c r="G45" s="56"/>
      <c r="H45" s="56"/>
      <c r="I45" s="56"/>
      <c r="J45" s="56"/>
      <c r="K45" s="85"/>
      <c r="L45" s="83">
        <v>106332</v>
      </c>
      <c r="M45" s="56">
        <v>16999</v>
      </c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>
        <v>55609</v>
      </c>
      <c r="E46" s="88">
        <f t="shared" si="1"/>
        <v>55609</v>
      </c>
      <c r="F46" s="83"/>
      <c r="G46" s="56"/>
      <c r="H46" s="56"/>
      <c r="I46" s="56"/>
      <c r="J46" s="56"/>
      <c r="K46" s="85"/>
      <c r="L46" s="83"/>
      <c r="M46" s="56">
        <f>31961+23511</f>
        <v>55472</v>
      </c>
      <c r="N46" s="85"/>
      <c r="O46" s="52"/>
      <c r="P46" s="56">
        <v>137</v>
      </c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67103</v>
      </c>
      <c r="E49" s="88">
        <f t="shared" si="1"/>
        <v>67103</v>
      </c>
      <c r="F49" s="83"/>
      <c r="G49" s="56"/>
      <c r="H49" s="56"/>
      <c r="I49" s="56"/>
      <c r="J49" s="56">
        <v>40457</v>
      </c>
      <c r="K49" s="85"/>
      <c r="L49" s="83"/>
      <c r="M49" s="56"/>
      <c r="N49" s="85"/>
      <c r="O49" s="52"/>
      <c r="P49" s="56">
        <v>26646</v>
      </c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/>
      <c r="E50" s="88">
        <f t="shared" si="1"/>
        <v>0</v>
      </c>
      <c r="F50" s="83"/>
      <c r="G50" s="56"/>
      <c r="H50" s="56"/>
      <c r="I50" s="56"/>
      <c r="J50" s="56"/>
      <c r="K50" s="85"/>
      <c r="L50" s="83"/>
      <c r="M50" s="56"/>
      <c r="N50" s="85"/>
      <c r="O50" s="52"/>
      <c r="P50" s="56"/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>
        <f>80+928+107415</f>
        <v>108423</v>
      </c>
      <c r="E51" s="88">
        <f t="shared" si="1"/>
        <v>255728</v>
      </c>
      <c r="F51" s="83"/>
      <c r="G51" s="56">
        <v>125935</v>
      </c>
      <c r="H51" s="56"/>
      <c r="I51" s="56"/>
      <c r="J51" s="56"/>
      <c r="K51" s="85"/>
      <c r="L51" s="83">
        <f>928+4200+86216</f>
        <v>91344</v>
      </c>
      <c r="M51" s="56">
        <v>16999</v>
      </c>
      <c r="N51" s="85"/>
      <c r="O51" s="52"/>
      <c r="P51" s="56"/>
      <c r="Q51" s="56"/>
      <c r="R51" s="56">
        <f>-29+21479</f>
        <v>21450</v>
      </c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2890004</v>
      </c>
      <c r="E55" s="96">
        <f t="shared" si="2"/>
        <v>3091189</v>
      </c>
      <c r="F55" s="97">
        <f t="shared" si="2"/>
        <v>111223</v>
      </c>
      <c r="G55" s="98">
        <f t="shared" si="2"/>
        <v>183870</v>
      </c>
      <c r="H55" s="98">
        <f t="shared" si="2"/>
        <v>71207</v>
      </c>
      <c r="I55" s="98">
        <f t="shared" si="2"/>
        <v>0</v>
      </c>
      <c r="J55" s="98">
        <f>SUM(J4:J54)</f>
        <v>100883</v>
      </c>
      <c r="K55" s="99">
        <f>SUM(K4:K54)</f>
        <v>80274</v>
      </c>
      <c r="L55" s="97">
        <f>SUM(L4:L54)</f>
        <v>1254105</v>
      </c>
      <c r="M55" s="98">
        <f t="shared" si="2"/>
        <v>205744</v>
      </c>
      <c r="N55" s="99">
        <f t="shared" si="2"/>
        <v>239611</v>
      </c>
      <c r="O55" s="95">
        <f t="shared" si="2"/>
        <v>0</v>
      </c>
      <c r="P55" s="98">
        <f t="shared" si="2"/>
        <v>314179</v>
      </c>
      <c r="Q55" s="98">
        <f t="shared" si="2"/>
        <v>498196</v>
      </c>
      <c r="R55" s="98">
        <f t="shared" si="2"/>
        <v>31897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28.49</v>
      </c>
      <c r="E59" s="25"/>
    </row>
    <row r="60" spans="1:6" ht="12.75">
      <c r="A60" s="15"/>
      <c r="B60" s="27" t="s">
        <v>81</v>
      </c>
      <c r="D60" s="50">
        <v>73150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0.01072931471727559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2">
        <f>SUM(C71:C75)</f>
        <v>547457</v>
      </c>
      <c r="D70" s="63">
        <f>SUM(D71:D75)</f>
        <v>0.17710240299121147</v>
      </c>
      <c r="E70" s="2"/>
      <c r="F70" s="2"/>
      <c r="G70" s="2"/>
    </row>
    <row r="71" spans="2:7" ht="12.75">
      <c r="B71" s="33" t="s">
        <v>58</v>
      </c>
      <c r="C71" s="43">
        <f>F55</f>
        <v>111223</v>
      </c>
      <c r="D71" s="64">
        <f>F55/$E$55</f>
        <v>0.03598065339906424</v>
      </c>
      <c r="E71" s="2"/>
      <c r="F71" s="2"/>
      <c r="G71" s="2"/>
    </row>
    <row r="72" spans="2:7" ht="12.75">
      <c r="B72" s="33" t="s">
        <v>74</v>
      </c>
      <c r="C72" s="44">
        <f>G55</f>
        <v>183870</v>
      </c>
      <c r="D72" s="64">
        <f>G55/$E$55</f>
        <v>0.05948196632428493</v>
      </c>
      <c r="E72" s="2"/>
      <c r="F72" s="2"/>
      <c r="G72" s="2"/>
    </row>
    <row r="73" spans="2:7" ht="12.75">
      <c r="B73" s="33" t="s">
        <v>77</v>
      </c>
      <c r="C73" s="44">
        <f>H55</f>
        <v>71207</v>
      </c>
      <c r="D73" s="64">
        <f>H55/$E$55</f>
        <v>0.023035472758216984</v>
      </c>
      <c r="E73" s="2"/>
      <c r="F73" s="2"/>
      <c r="G73" s="2"/>
    </row>
    <row r="74" spans="2:7" ht="12.75">
      <c r="B74" s="33" t="s">
        <v>71</v>
      </c>
      <c r="C74" s="44">
        <f>J55</f>
        <v>100883</v>
      </c>
      <c r="D74" s="64">
        <f>J55/$E$55</f>
        <v>0.032635662199884896</v>
      </c>
      <c r="E74" s="2"/>
      <c r="F74" s="2"/>
      <c r="G74" s="2"/>
    </row>
    <row r="75" spans="2:5" ht="13.5" thickBot="1">
      <c r="B75" s="38" t="s">
        <v>70</v>
      </c>
      <c r="C75" s="42">
        <f>K55</f>
        <v>80274</v>
      </c>
      <c r="D75" s="65">
        <f>K55/$E$55</f>
        <v>0.02596864830976042</v>
      </c>
      <c r="E75" s="2"/>
    </row>
    <row r="76" spans="2:5" ht="13.5" thickTop="1">
      <c r="B76" s="36" t="s">
        <v>68</v>
      </c>
      <c r="C76" s="103">
        <f>SUM(C77:C79)</f>
        <v>1699460</v>
      </c>
      <c r="D76" s="66">
        <f>SUM(D77:D79)</f>
        <v>0.5497755070945193</v>
      </c>
      <c r="E76" s="2"/>
    </row>
    <row r="77" spans="2:5" ht="12.75">
      <c r="B77" s="33" t="s">
        <v>66</v>
      </c>
      <c r="C77" s="44">
        <f>L55</f>
        <v>1254105</v>
      </c>
      <c r="D77" s="64">
        <f>L55/$E$55</f>
        <v>0.405703112944566</v>
      </c>
      <c r="E77" s="2"/>
    </row>
    <row r="78" spans="2:5" ht="18.75" customHeight="1">
      <c r="B78" s="33" t="s">
        <v>67</v>
      </c>
      <c r="C78" s="44">
        <f>M55</f>
        <v>205744</v>
      </c>
      <c r="D78" s="64">
        <f>M55/$E$55</f>
        <v>0.06655820786111752</v>
      </c>
      <c r="E78" s="2"/>
    </row>
    <row r="79" spans="2:5" ht="26.25" thickBot="1">
      <c r="B79" s="37" t="s">
        <v>72</v>
      </c>
      <c r="C79" s="42">
        <f>N55</f>
        <v>239611</v>
      </c>
      <c r="D79" s="65">
        <f>N55/$E$55</f>
        <v>0.07751418628883579</v>
      </c>
      <c r="E79" s="2"/>
    </row>
    <row r="80" spans="2:5" ht="13.5" thickTop="1">
      <c r="B80" s="39" t="s">
        <v>69</v>
      </c>
      <c r="C80" s="104">
        <f>SUM(C81:C83)</f>
        <v>844272</v>
      </c>
      <c r="D80" s="67">
        <f>SUM(D81:D83)</f>
        <v>0.27312208991426923</v>
      </c>
      <c r="E80" s="2"/>
    </row>
    <row r="81" spans="2:5" ht="12.75">
      <c r="B81" s="33" t="s">
        <v>59</v>
      </c>
      <c r="C81" s="44">
        <f>P55</f>
        <v>314179</v>
      </c>
      <c r="D81" s="64">
        <f>P55/$E$55</f>
        <v>0.10163694293684404</v>
      </c>
      <c r="E81" s="2"/>
    </row>
    <row r="82" spans="2:5" ht="12.75">
      <c r="B82" s="33" t="s">
        <v>61</v>
      </c>
      <c r="C82" s="44">
        <f>Q55</f>
        <v>498196</v>
      </c>
      <c r="D82" s="64">
        <f>Q55/$E$55</f>
        <v>0.16116646377817725</v>
      </c>
      <c r="E82" s="2"/>
    </row>
    <row r="83" spans="2:5" ht="13.5" thickBot="1">
      <c r="B83" s="34" t="s">
        <v>4</v>
      </c>
      <c r="C83" s="45">
        <f>R55</f>
        <v>31897</v>
      </c>
      <c r="D83" s="68">
        <f>R55/$E$55</f>
        <v>0.010318683199247928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2014-01-17T23:55:24Z</dcterms:modified>
  <cp:category/>
  <cp:version/>
  <cp:contentType/>
  <cp:contentStatus/>
</cp:coreProperties>
</file>