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Mason" sheetId="1" r:id="rId1"/>
  </sheets>
  <definedNames>
    <definedName name="_xlnm.Print_Titles" localSheetId="0">'Mason'!$1:$3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<sst xmlns="http://schemas.openxmlformats.org/spreadsheetml/2006/main" count="91" uniqueCount="82">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</sst>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"/>
          <c:y val="0.12675"/>
          <c:w val="0.42575"/>
          <c:h val="0.81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(Mason!$B$70,Mason!$B$76,Mason!$B$81:$B$83)</c:f>
              <c:strCache/>
            </c:strRef>
          </c:cat>
          <c:val>
            <c:numRef>
              <c:f>(Mason!$C$70,Mason!$C$76,Mason!$C$81:$C$83)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58</xdr:row>
      <xdr:rowOff>0</xdr:rowOff>
    </xdr:from>
    <xdr:to>
      <xdr:col>17</xdr:col>
      <xdr:colOff>523875</xdr:colOff>
      <xdr:row>85</xdr:row>
      <xdr:rowOff>47625</xdr:rowOff>
    </xdr:to>
    <xdr:graphicFrame>
      <xdr:nvGraphicFramePr>
        <xdr:cNvPr id="1" name="Chart 2"/>
        <xdr:cNvGraphicFramePr/>
      </xdr:nvGraphicFramePr>
      <xdr:xfrm>
        <a:off x="4610100" y="11630025"/>
        <a:ext cx="85344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1.71093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28125" style="0" bestFit="1" customWidth="1"/>
    <col min="13" max="13" width="10.0039062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4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49928</v>
      </c>
      <c r="E8" s="88">
        <f t="shared" si="0"/>
        <v>49929</v>
      </c>
      <c r="F8" s="83"/>
      <c r="G8" s="56">
        <v>14653</v>
      </c>
      <c r="H8" s="56"/>
      <c r="I8" s="56"/>
      <c r="J8" s="56"/>
      <c r="K8" s="85">
        <v>8399</v>
      </c>
      <c r="L8" s="83"/>
      <c r="M8" s="56">
        <v>26831</v>
      </c>
      <c r="N8" s="85">
        <v>46</v>
      </c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120185</v>
      </c>
      <c r="E14" s="88">
        <f aca="true" t="shared" si="1" ref="E14:E54">SUM(F14:R14)</f>
        <v>120186</v>
      </c>
      <c r="F14" s="84"/>
      <c r="G14" s="89">
        <v>47994</v>
      </c>
      <c r="H14" s="89"/>
      <c r="I14" s="89"/>
      <c r="J14" s="89"/>
      <c r="K14" s="90"/>
      <c r="L14" s="84"/>
      <c r="M14" s="89"/>
      <c r="N14" s="90"/>
      <c r="O14" s="54"/>
      <c r="P14" s="89">
        <v>28977</v>
      </c>
      <c r="Q14" s="89">
        <f>30000+13215</f>
        <v>43215</v>
      </c>
      <c r="R14" s="89"/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237828</v>
      </c>
      <c r="E17" s="88">
        <f t="shared" si="1"/>
        <v>237828</v>
      </c>
      <c r="F17" s="83"/>
      <c r="G17" s="56"/>
      <c r="H17" s="56"/>
      <c r="I17" s="56"/>
      <c r="J17" s="56">
        <v>8000</v>
      </c>
      <c r="K17" s="85">
        <v>121560</v>
      </c>
      <c r="L17" s="83">
        <v>32217</v>
      </c>
      <c r="M17" s="56"/>
      <c r="N17" s="85">
        <v>26383</v>
      </c>
      <c r="O17" s="52"/>
      <c r="P17" s="56">
        <v>49448</v>
      </c>
      <c r="Q17" s="56">
        <v>220</v>
      </c>
      <c r="R17" s="56"/>
    </row>
    <row r="18" spans="1:18" ht="15" customHeight="1">
      <c r="A18" s="10">
        <v>562.24</v>
      </c>
      <c r="B18" s="30" t="s">
        <v>19</v>
      </c>
      <c r="C18" s="46"/>
      <c r="D18" s="51">
        <v>24034</v>
      </c>
      <c r="E18" s="88">
        <f t="shared" si="1"/>
        <v>24034</v>
      </c>
      <c r="F18" s="83"/>
      <c r="G18" s="56"/>
      <c r="H18" s="56"/>
      <c r="I18" s="56"/>
      <c r="J18" s="56"/>
      <c r="K18" s="85"/>
      <c r="L18" s="83"/>
      <c r="M18" s="56">
        <v>20000</v>
      </c>
      <c r="N18" s="85"/>
      <c r="O18" s="52"/>
      <c r="P18" s="56">
        <v>4034</v>
      </c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52144</v>
      </c>
      <c r="E19" s="88">
        <f t="shared" si="1"/>
        <v>52144</v>
      </c>
      <c r="F19" s="83"/>
      <c r="G19" s="56"/>
      <c r="H19" s="56"/>
      <c r="I19" s="56"/>
      <c r="J19" s="56"/>
      <c r="K19" s="85"/>
      <c r="L19" s="83">
        <v>34430</v>
      </c>
      <c r="M19" s="56">
        <v>2175</v>
      </c>
      <c r="N19" s="85"/>
      <c r="O19" s="52"/>
      <c r="P19" s="56">
        <v>15539</v>
      </c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>
        <v>9595</v>
      </c>
      <c r="E23" s="88">
        <f t="shared" si="1"/>
        <v>9595</v>
      </c>
      <c r="F23" s="83"/>
      <c r="G23" s="56"/>
      <c r="H23" s="56"/>
      <c r="I23" s="56"/>
      <c r="J23" s="56"/>
      <c r="K23" s="85"/>
      <c r="L23" s="83"/>
      <c r="M23" s="56">
        <v>9595</v>
      </c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33148</v>
      </c>
      <c r="E24" s="88">
        <f t="shared" si="1"/>
        <v>33148</v>
      </c>
      <c r="F24" s="83"/>
      <c r="G24" s="56"/>
      <c r="H24" s="56"/>
      <c r="I24" s="56"/>
      <c r="J24" s="56"/>
      <c r="K24" s="85"/>
      <c r="L24" s="83">
        <v>17745</v>
      </c>
      <c r="M24" s="56">
        <v>15403</v>
      </c>
      <c r="N24" s="85"/>
      <c r="O24" s="52"/>
      <c r="P24" s="56"/>
      <c r="Q24" s="56"/>
      <c r="R24" s="56"/>
    </row>
    <row r="25" spans="1:18" ht="15" customHeight="1">
      <c r="A25" s="10">
        <v>562.33</v>
      </c>
      <c r="B25" s="30" t="s">
        <v>26</v>
      </c>
      <c r="C25" s="46"/>
      <c r="D25" s="51">
        <v>2238</v>
      </c>
      <c r="E25" s="88">
        <f t="shared" si="1"/>
        <v>2238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>
        <v>2238</v>
      </c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21217</v>
      </c>
      <c r="E26" s="88">
        <f t="shared" si="1"/>
        <v>21217</v>
      </c>
      <c r="F26" s="83"/>
      <c r="G26" s="56"/>
      <c r="H26" s="56"/>
      <c r="I26" s="56"/>
      <c r="J26" s="56"/>
      <c r="K26" s="85"/>
      <c r="L26" s="83">
        <v>200</v>
      </c>
      <c r="M26" s="56"/>
      <c r="N26" s="85"/>
      <c r="O26" s="52"/>
      <c r="P26" s="56">
        <v>20837</v>
      </c>
      <c r="Q26" s="56">
        <v>180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86351</v>
      </c>
      <c r="E27" s="88">
        <f t="shared" si="1"/>
        <v>86350</v>
      </c>
      <c r="F27" s="83"/>
      <c r="G27" s="56"/>
      <c r="H27" s="56"/>
      <c r="I27" s="56"/>
      <c r="J27" s="56"/>
      <c r="K27" s="85"/>
      <c r="L27" s="83">
        <v>54402</v>
      </c>
      <c r="M27" s="56"/>
      <c r="N27" s="85"/>
      <c r="O27" s="52"/>
      <c r="P27" s="56">
        <v>31948</v>
      </c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36355</v>
      </c>
      <c r="E28" s="88">
        <f t="shared" si="1"/>
        <v>36355</v>
      </c>
      <c r="F28" s="83"/>
      <c r="G28" s="56"/>
      <c r="H28" s="56">
        <v>457</v>
      </c>
      <c r="I28" s="56"/>
      <c r="J28" s="56"/>
      <c r="K28" s="85"/>
      <c r="L28" s="83"/>
      <c r="M28" s="56"/>
      <c r="N28" s="85"/>
      <c r="O28" s="52"/>
      <c r="P28" s="56">
        <v>35898</v>
      </c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>
        <v>68008</v>
      </c>
      <c r="E30" s="88">
        <f t="shared" si="1"/>
        <v>68008</v>
      </c>
      <c r="F30" s="83"/>
      <c r="G30" s="56"/>
      <c r="H30" s="56">
        <v>63305</v>
      </c>
      <c r="I30" s="56"/>
      <c r="J30" s="56"/>
      <c r="K30" s="85"/>
      <c r="L30" s="83"/>
      <c r="M30" s="56"/>
      <c r="N30" s="85"/>
      <c r="O30" s="52"/>
      <c r="P30" s="56">
        <v>4703</v>
      </c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9641</v>
      </c>
      <c r="E32" s="88">
        <f t="shared" si="1"/>
        <v>9641</v>
      </c>
      <c r="F32" s="83">
        <v>7062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2579</v>
      </c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118835</v>
      </c>
      <c r="E35" s="88">
        <f t="shared" si="1"/>
        <v>118835</v>
      </c>
      <c r="F35" s="83">
        <v>9750</v>
      </c>
      <c r="G35" s="56"/>
      <c r="H35" s="56"/>
      <c r="I35" s="56"/>
      <c r="J35" s="56"/>
      <c r="K35" s="85"/>
      <c r="L35" s="83">
        <f>9750+1000</f>
        <v>10750</v>
      </c>
      <c r="M35" s="56"/>
      <c r="N35" s="85"/>
      <c r="O35" s="52"/>
      <c r="P35" s="56">
        <v>65524</v>
      </c>
      <c r="Q35" s="56">
        <v>32811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137281</v>
      </c>
      <c r="E36" s="88">
        <f t="shared" si="1"/>
        <v>137280</v>
      </c>
      <c r="F36" s="83">
        <v>65445</v>
      </c>
      <c r="G36" s="56"/>
      <c r="H36" s="56"/>
      <c r="I36" s="56"/>
      <c r="J36" s="56"/>
      <c r="K36" s="85"/>
      <c r="L36" s="83"/>
      <c r="M36" s="56"/>
      <c r="N36" s="85"/>
      <c r="O36" s="52"/>
      <c r="P36" s="56">
        <v>10542</v>
      </c>
      <c r="Q36" s="56">
        <f>4172+50193+6928</f>
        <v>61293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279547</v>
      </c>
      <c r="E37" s="88">
        <f t="shared" si="1"/>
        <v>279547</v>
      </c>
      <c r="F37" s="83">
        <v>29762</v>
      </c>
      <c r="G37" s="56"/>
      <c r="H37" s="56"/>
      <c r="I37" s="56"/>
      <c r="J37" s="56"/>
      <c r="K37" s="85"/>
      <c r="L37" s="83">
        <v>27230</v>
      </c>
      <c r="M37" s="56"/>
      <c r="N37" s="85"/>
      <c r="O37" s="52"/>
      <c r="P37" s="56">
        <v>44753</v>
      </c>
      <c r="Q37" s="56">
        <f>29058+68439+80305</f>
        <v>177802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5719</v>
      </c>
      <c r="E38" s="88">
        <f t="shared" si="1"/>
        <v>5719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>
        <v>5719</v>
      </c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113994</v>
      </c>
      <c r="E39" s="88">
        <f t="shared" si="1"/>
        <v>113994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102731+7676+1800+1787</f>
        <v>113994</v>
      </c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9551</v>
      </c>
      <c r="E41" s="88">
        <f t="shared" si="1"/>
        <v>9551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>
        <v>7038</v>
      </c>
      <c r="Q41" s="56">
        <v>2513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1118</v>
      </c>
      <c r="E42" s="91">
        <f t="shared" si="1"/>
        <v>1118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>
        <v>1118</v>
      </c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>
        <v>564568</v>
      </c>
      <c r="E43" s="88">
        <f t="shared" si="1"/>
        <v>564570</v>
      </c>
      <c r="F43" s="83">
        <v>4435</v>
      </c>
      <c r="G43" s="56">
        <v>24968</v>
      </c>
      <c r="H43" s="56"/>
      <c r="I43" s="56"/>
      <c r="J43" s="56"/>
      <c r="K43" s="85">
        <v>56934</v>
      </c>
      <c r="L43" s="83">
        <v>4978</v>
      </c>
      <c r="M43" s="56">
        <v>111199</v>
      </c>
      <c r="N43" s="85"/>
      <c r="O43" s="52"/>
      <c r="P43" s="56">
        <v>99213</v>
      </c>
      <c r="Q43" s="56">
        <v>262843</v>
      </c>
      <c r="R43" s="56"/>
    </row>
    <row r="44" spans="1:18" ht="15" customHeight="1">
      <c r="A44" s="10">
        <v>562.71</v>
      </c>
      <c r="B44" s="30" t="s">
        <v>44</v>
      </c>
      <c r="C44" s="46"/>
      <c r="D44" s="51">
        <v>37869</v>
      </c>
      <c r="E44" s="88">
        <f t="shared" si="1"/>
        <v>37869</v>
      </c>
      <c r="F44" s="83"/>
      <c r="G44" s="56">
        <v>17120</v>
      </c>
      <c r="H44" s="56"/>
      <c r="I44" s="56"/>
      <c r="J44" s="56"/>
      <c r="K44" s="85"/>
      <c r="L44" s="83"/>
      <c r="M44" s="56"/>
      <c r="N44" s="85"/>
      <c r="O44" s="52"/>
      <c r="P44" s="56"/>
      <c r="Q44" s="56">
        <v>20749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103628</v>
      </c>
      <c r="E49" s="88">
        <f t="shared" si="1"/>
        <v>103628</v>
      </c>
      <c r="F49" s="83"/>
      <c r="G49" s="56">
        <v>1919</v>
      </c>
      <c r="H49" s="56"/>
      <c r="I49" s="56"/>
      <c r="J49" s="56">
        <v>59816</v>
      </c>
      <c r="K49" s="85"/>
      <c r="L49" s="83"/>
      <c r="M49" s="56">
        <f>25000+16893</f>
        <v>41893</v>
      </c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62830</v>
      </c>
      <c r="E50" s="88">
        <f t="shared" si="1"/>
        <v>62830</v>
      </c>
      <c r="F50" s="83"/>
      <c r="G50" s="56">
        <v>3939</v>
      </c>
      <c r="H50" s="56"/>
      <c r="I50" s="56"/>
      <c r="J50" s="56"/>
      <c r="K50" s="85"/>
      <c r="L50" s="83">
        <f>51348+543</f>
        <v>51891</v>
      </c>
      <c r="M50" s="56">
        <f>2000+5000</f>
        <v>7000</v>
      </c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2185612</v>
      </c>
      <c r="E55" s="96">
        <f t="shared" si="2"/>
        <v>2185614</v>
      </c>
      <c r="F55" s="97">
        <f t="shared" si="2"/>
        <v>116454</v>
      </c>
      <c r="G55" s="98">
        <f t="shared" si="2"/>
        <v>110593</v>
      </c>
      <c r="H55" s="98">
        <f t="shared" si="2"/>
        <v>63762</v>
      </c>
      <c r="I55" s="98">
        <f t="shared" si="2"/>
        <v>0</v>
      </c>
      <c r="J55" s="98">
        <f>SUM(J4:J54)</f>
        <v>67816</v>
      </c>
      <c r="K55" s="99">
        <f>SUM(K4:K54)</f>
        <v>186893</v>
      </c>
      <c r="L55" s="97">
        <f>SUM(L4:L54)</f>
        <v>233843</v>
      </c>
      <c r="M55" s="98">
        <f t="shared" si="2"/>
        <v>234096</v>
      </c>
      <c r="N55" s="99">
        <f t="shared" si="2"/>
        <v>26429</v>
      </c>
      <c r="O55" s="95">
        <f t="shared" si="2"/>
        <v>0</v>
      </c>
      <c r="P55" s="98">
        <f t="shared" si="2"/>
        <v>430108</v>
      </c>
      <c r="Q55" s="98">
        <f t="shared" si="2"/>
        <v>715620</v>
      </c>
      <c r="R55" s="98">
        <f t="shared" si="2"/>
        <v>0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22.6</v>
      </c>
      <c r="E59" s="22"/>
    </row>
    <row r="60" spans="1:6" ht="12.75">
      <c r="A60" s="13"/>
      <c r="B60" s="27" t="s">
        <v>81</v>
      </c>
      <c r="D60" s="50">
        <v>61450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0.00901321106461497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545518</v>
      </c>
      <c r="D70" s="63">
        <f>SUM(D71:D75)</f>
        <v>0.24959485069184217</v>
      </c>
      <c r="E70" s="1"/>
      <c r="F70" s="1"/>
      <c r="G70" s="1"/>
    </row>
    <row r="71" spans="2:7" ht="12.75">
      <c r="B71" s="33" t="s">
        <v>58</v>
      </c>
      <c r="C71" s="43">
        <f>F55</f>
        <v>116454</v>
      </c>
      <c r="D71" s="64">
        <f>F55/$E$55</f>
        <v>0.053282052549077745</v>
      </c>
      <c r="E71" s="1"/>
      <c r="F71" s="1"/>
      <c r="G71" s="1"/>
    </row>
    <row r="72" spans="2:7" ht="12.75">
      <c r="B72" s="33" t="s">
        <v>74</v>
      </c>
      <c r="C72" s="44">
        <f>G55</f>
        <v>110593</v>
      </c>
      <c r="D72" s="64">
        <f>G55/$E$55</f>
        <v>0.0506004262417792</v>
      </c>
      <c r="E72" s="1"/>
      <c r="F72" s="1"/>
      <c r="G72" s="1"/>
    </row>
    <row r="73" spans="2:7" ht="12.75">
      <c r="B73" s="33" t="s">
        <v>77</v>
      </c>
      <c r="C73" s="44">
        <f>H55</f>
        <v>63762</v>
      </c>
      <c r="D73" s="64">
        <f>H55/$E$55</f>
        <v>0.02917349541135809</v>
      </c>
      <c r="E73" s="1"/>
      <c r="F73" s="1"/>
      <c r="G73" s="1"/>
    </row>
    <row r="74" spans="2:7" ht="12.75">
      <c r="B74" s="33" t="s">
        <v>71</v>
      </c>
      <c r="C74" s="44">
        <f>J55</f>
        <v>67816</v>
      </c>
      <c r="D74" s="64">
        <f>J55/$E$55</f>
        <v>0.031028351758361723</v>
      </c>
      <c r="E74" s="1"/>
      <c r="F74" s="1"/>
      <c r="G74" s="1"/>
    </row>
    <row r="75" spans="2:5" ht="13.5" thickBot="1">
      <c r="B75" s="38" t="s">
        <v>70</v>
      </c>
      <c r="C75" s="42">
        <f>K55</f>
        <v>186893</v>
      </c>
      <c r="D75" s="65">
        <f>K55/$E$55</f>
        <v>0.08551052473126544</v>
      </c>
      <c r="E75" s="1"/>
    </row>
    <row r="76" spans="2:5" ht="13.5" thickTop="1">
      <c r="B76" s="36" t="s">
        <v>68</v>
      </c>
      <c r="C76" s="102">
        <f>SUM(C77:C79)</f>
        <v>494368</v>
      </c>
      <c r="D76" s="66">
        <f>SUM(D77:D79)</f>
        <v>0.22619181612123643</v>
      </c>
      <c r="E76" s="1"/>
    </row>
    <row r="77" spans="2:5" ht="12.75">
      <c r="B77" s="33" t="s">
        <v>66</v>
      </c>
      <c r="C77" s="44">
        <f>L55</f>
        <v>233843</v>
      </c>
      <c r="D77" s="64">
        <f>L55/$E$55</f>
        <v>0.10699190250428484</v>
      </c>
      <c r="E77" s="1"/>
    </row>
    <row r="78" spans="2:5" ht="18.75" customHeight="1">
      <c r="B78" s="33" t="s">
        <v>67</v>
      </c>
      <c r="C78" s="44">
        <f>M55</f>
        <v>234096</v>
      </c>
      <c r="D78" s="64">
        <f>M55/$E$55</f>
        <v>0.10710765944947279</v>
      </c>
      <c r="E78" s="1"/>
    </row>
    <row r="79" spans="2:5" ht="26.25" thickBot="1">
      <c r="B79" s="37" t="s">
        <v>72</v>
      </c>
      <c r="C79" s="42">
        <f>N55</f>
        <v>26429</v>
      </c>
      <c r="D79" s="65">
        <f>N55/$E$55</f>
        <v>0.012092254167478795</v>
      </c>
      <c r="E79" s="1"/>
    </row>
    <row r="80" spans="2:5" ht="13.5" thickTop="1">
      <c r="B80" s="39" t="s">
        <v>69</v>
      </c>
      <c r="C80" s="103">
        <f>SUM(C81:C83)</f>
        <v>1145728</v>
      </c>
      <c r="D80" s="67">
        <f>SUM(D81:D83)</f>
        <v>0.5242133331869214</v>
      </c>
      <c r="E80" s="1"/>
    </row>
    <row r="81" spans="2:5" ht="12.75">
      <c r="B81" s="33" t="s">
        <v>59</v>
      </c>
      <c r="C81" s="44">
        <f>P55</f>
        <v>430108</v>
      </c>
      <c r="D81" s="64">
        <f>P55/$E$55</f>
        <v>0.1967904671181645</v>
      </c>
      <c r="E81" s="1"/>
    </row>
    <row r="82" spans="2:5" ht="12.75">
      <c r="B82" s="33" t="s">
        <v>61</v>
      </c>
      <c r="C82" s="44">
        <f>Q55</f>
        <v>715620</v>
      </c>
      <c r="D82" s="64">
        <f>Q55/$E$55</f>
        <v>0.32742286606875687</v>
      </c>
      <c r="E82" s="1"/>
    </row>
    <row r="83" spans="2:5" ht="13.5" thickBot="1">
      <c r="B83" s="34" t="s">
        <v>4</v>
      </c>
      <c r="C83" s="45">
        <f>R55</f>
        <v>0</v>
      </c>
      <c r="D83" s="68">
        <f>R55/$E$55</f>
        <v>0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2014-01-18T00:20:14Z</dcterms:modified>
  <cp:category/>
  <cp:version/>
  <cp:contentType/>
  <cp:contentStatus/>
</cp:coreProperties>
</file>