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Okanogan" sheetId="1" r:id="rId1"/>
  </sheets>
  <definedNames>
    <definedName name="_xlnm.Print_Titles" localSheetId="0">'Okanogan'!$1:$3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<sst xmlns="http://schemas.openxmlformats.org/spreadsheetml/2006/main" count="91" uniqueCount="82">
  <si>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</si>
  <si>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</si>
  <si>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</si>
  <si>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</si>
  <si>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</si>
  <si>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</si>
  <si>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</si>
  <si>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</si>
  <si>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</si>
  <si>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</si>
  <si>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</si>
  <si>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</si>
  <si>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</si>
  <si>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</si>
  <si>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</si>
  <si>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</si>
  <si>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</si>
  <si>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</si>
  <si>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</si>
  <si>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</si>
  <si>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</si>
  <si>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</si>
  <si>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</si>
  <si>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</si>
  <si>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</si>
  <si>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</si>
  <si>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</si>
  <si>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</si>
  <si>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</si>
  <si>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</si>
  <si>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</si>
  <si>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</si>
  <si>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</si>
  <si>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</si>
  <si>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</si>
  <si>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</si>
  <si>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</si>
  <si>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</si>
  <si>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</si>
  <si>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</si>
  <si>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</si>
  <si>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</si>
  <si>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</si>
  <si>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</si>
  <si>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</si>
  <si>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</si>
  <si>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</si>
  <si>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</si>
  <si>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</si>
  <si>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</si>
  <si>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</si>
  <si>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</si>
  <si>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</si>
  <si>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</si>
  <si>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</si>
  <si>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</si>
  <si>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</si>
  <si>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</si>
  <si>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</si>
  <si>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</si>
  <si>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</si>
  <si>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</si>
  <si>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</si>
  <si>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</si>
  <si>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</si>
  <si>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</si>
  <si>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</si>
  <si>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</si>
  <si>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</si>
  <si>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</si>
  <si>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</si>
  <si>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</si>
  <si>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</si>
  <si>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Cash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</si>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</sst>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"/>
          <c:y val="0.127"/>
          <c:w val="0.426"/>
          <c:h val="0.81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(Okanogan!$B$70,Okanogan!$B$76,Okanogan!$B$81:$B$83)</c:f>
              <c:strCache/>
            </c:strRef>
          </c:cat>
          <c:val>
            <c:numRef>
              <c:f>(Okanogan!$C$70,Okanogan!$C$76,Okanogan!$C$81:$C$83)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57</xdr:row>
      <xdr:rowOff>133350</xdr:rowOff>
    </xdr:from>
    <xdr:to>
      <xdr:col>17</xdr:col>
      <xdr:colOff>495300</xdr:colOff>
      <xdr:row>85</xdr:row>
      <xdr:rowOff>0</xdr:rowOff>
    </xdr:to>
    <xdr:graphicFrame>
      <xdr:nvGraphicFramePr>
        <xdr:cNvPr id="1" name="Chart 2"/>
        <xdr:cNvGraphicFramePr/>
      </xdr:nvGraphicFramePr>
      <xdr:xfrm>
        <a:off x="4724400" y="11601450"/>
        <a:ext cx="84963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38"/>
  <sheetViews>
    <sheetView showZeros="0" tabSelected="1" view="pageLayout" workbookViewId="0" topLeftCell="A1">
      <selection activeCell="Q44" sqref="Q44"/>
    </sheetView>
  </sheetViews>
  <sheetFormatPr defaultColWidth="9.140625" defaultRowHeight="12.75"/>
  <cols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2.8515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2" width="11.28125" style="0" bestFit="1" customWidth="1"/>
    <col min="13" max="13" width="9.8515625" style="0" customWidth="1"/>
    <col min="14" max="14" width="9.7109375" style="0" customWidth="1"/>
    <col min="15" max="15" width="7.8515625" style="0" hidden="1" customWidth="1"/>
    <col min="16" max="16" width="11.28125" style="0" bestFit="1" customWidth="1"/>
    <col min="17" max="17" width="13.5742187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73</v>
      </c>
      <c r="E1" s="1"/>
    </row>
    <row r="2" spans="1:18" ht="15" customHeight="1">
      <c r="A2" s="2"/>
      <c r="B2" s="3"/>
      <c r="C2" s="4"/>
      <c r="D2" s="5"/>
      <c r="E2" s="32"/>
      <c r="F2" s="105" t="s">
        <v>65</v>
      </c>
      <c r="G2" s="106"/>
      <c r="H2" s="106"/>
      <c r="I2" s="106"/>
      <c r="J2" s="106"/>
      <c r="K2" s="106"/>
      <c r="L2" s="105" t="s">
        <v>68</v>
      </c>
      <c r="M2" s="106"/>
      <c r="N2" s="106"/>
      <c r="O2" s="77"/>
      <c r="P2" s="105" t="s">
        <v>69</v>
      </c>
      <c r="Q2" s="106"/>
      <c r="R2" s="107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>
        <v>13773</v>
      </c>
      <c r="E6" s="88">
        <f t="shared" si="0"/>
        <v>13773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>
        <v>3529</v>
      </c>
      <c r="Q6" s="56"/>
      <c r="R6" s="56">
        <v>10244</v>
      </c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>
        <v>107037</v>
      </c>
      <c r="E8" s="88">
        <f t="shared" si="0"/>
        <v>107036</v>
      </c>
      <c r="F8" s="83"/>
      <c r="G8" s="56">
        <v>9606</v>
      </c>
      <c r="H8" s="56"/>
      <c r="I8" s="56"/>
      <c r="J8" s="56"/>
      <c r="K8" s="85">
        <v>7514</v>
      </c>
      <c r="L8" s="83"/>
      <c r="M8" s="56">
        <v>67647</v>
      </c>
      <c r="N8" s="85"/>
      <c r="O8" s="52"/>
      <c r="P8" s="56">
        <v>22269</v>
      </c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0">
        <v>568</v>
      </c>
      <c r="B13" s="30" t="s">
        <v>14</v>
      </c>
      <c r="C13" s="74"/>
      <c r="D13" s="51"/>
      <c r="E13" s="104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f>83625+19056</f>
        <v>102681</v>
      </c>
      <c r="E14" s="88">
        <f>SUM(F14:R14)</f>
        <v>47605</v>
      </c>
      <c r="F14" s="84"/>
      <c r="G14" s="89"/>
      <c r="H14" s="89"/>
      <c r="I14" s="89"/>
      <c r="J14" s="89"/>
      <c r="K14" s="90"/>
      <c r="L14" s="84"/>
      <c r="M14" s="89">
        <v>19056</v>
      </c>
      <c r="N14" s="90"/>
      <c r="O14" s="54"/>
      <c r="P14" s="89">
        <v>25000</v>
      </c>
      <c r="Q14" s="89">
        <v>622</v>
      </c>
      <c r="R14" s="89">
        <v>2927</v>
      </c>
    </row>
    <row r="15" spans="1:18" ht="15" customHeight="1">
      <c r="A15" s="10">
        <v>562.2</v>
      </c>
      <c r="B15" s="30" t="s">
        <v>16</v>
      </c>
      <c r="C15" s="46"/>
      <c r="D15" s="51"/>
      <c r="E15" s="88">
        <f aca="true" t="shared" si="1" ref="E15:E54">SUM(F15:R15)</f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75223</v>
      </c>
      <c r="E17" s="88">
        <f t="shared" si="1"/>
        <v>75223</v>
      </c>
      <c r="F17" s="83"/>
      <c r="G17" s="56"/>
      <c r="H17" s="56"/>
      <c r="I17" s="56"/>
      <c r="J17" s="56"/>
      <c r="K17" s="85"/>
      <c r="L17" s="83">
        <v>67567</v>
      </c>
      <c r="M17" s="56">
        <v>7656</v>
      </c>
      <c r="N17" s="85"/>
      <c r="O17" s="52"/>
      <c r="P17" s="56"/>
      <c r="Q17" s="56"/>
      <c r="R17" s="56"/>
    </row>
    <row r="18" spans="1:18" ht="15" customHeight="1">
      <c r="A18" s="10">
        <v>562.24</v>
      </c>
      <c r="B18" s="30" t="s">
        <v>19</v>
      </c>
      <c r="C18" s="46"/>
      <c r="D18" s="51">
        <v>16702</v>
      </c>
      <c r="E18" s="88">
        <f t="shared" si="1"/>
        <v>19774</v>
      </c>
      <c r="F18" s="83"/>
      <c r="G18" s="56"/>
      <c r="H18" s="56"/>
      <c r="I18" s="56"/>
      <c r="J18" s="56"/>
      <c r="K18" s="85">
        <v>19250</v>
      </c>
      <c r="L18" s="83"/>
      <c r="M18" s="56"/>
      <c r="N18" s="85">
        <v>524</v>
      </c>
      <c r="O18" s="52"/>
      <c r="P18" s="56"/>
      <c r="Q18" s="56"/>
      <c r="R18" s="56"/>
    </row>
    <row r="19" spans="1:18" ht="15" customHeight="1">
      <c r="A19" s="10">
        <v>562.25</v>
      </c>
      <c r="B19" s="30" t="s">
        <v>20</v>
      </c>
      <c r="C19" s="46"/>
      <c r="D19" s="51"/>
      <c r="E19" s="88">
        <f t="shared" si="1"/>
        <v>0</v>
      </c>
      <c r="F19" s="83"/>
      <c r="G19" s="56"/>
      <c r="H19" s="56"/>
      <c r="I19" s="56"/>
      <c r="J19" s="56"/>
      <c r="K19" s="85"/>
      <c r="L19" s="83"/>
      <c r="M19" s="56"/>
      <c r="N19" s="85"/>
      <c r="O19" s="52"/>
      <c r="P19" s="56"/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0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/>
      <c r="E22" s="88">
        <f t="shared" si="1"/>
        <v>0</v>
      </c>
      <c r="F22" s="83"/>
      <c r="G22" s="56"/>
      <c r="H22" s="56"/>
      <c r="I22" s="56"/>
      <c r="J22" s="56"/>
      <c r="K22" s="85"/>
      <c r="L22" s="83"/>
      <c r="M22" s="56"/>
      <c r="N22" s="85"/>
      <c r="O22" s="52"/>
      <c r="P22" s="56"/>
      <c r="Q22" s="56"/>
      <c r="R22" s="56"/>
    </row>
    <row r="23" spans="1:18" ht="15" customHeight="1">
      <c r="A23" s="10">
        <v>562.29</v>
      </c>
      <c r="B23" s="30" t="s">
        <v>24</v>
      </c>
      <c r="C23" s="46"/>
      <c r="D23" s="51"/>
      <c r="E23" s="88">
        <f t="shared" si="1"/>
        <v>0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/>
      <c r="R23" s="56"/>
    </row>
    <row r="24" spans="1:18" ht="15" customHeight="1">
      <c r="A24" s="10">
        <v>562.32</v>
      </c>
      <c r="B24" s="30" t="s">
        <v>25</v>
      </c>
      <c r="C24" s="46"/>
      <c r="D24" s="51">
        <f>37575+47138</f>
        <v>84713</v>
      </c>
      <c r="E24" s="88">
        <f t="shared" si="1"/>
        <v>80544</v>
      </c>
      <c r="F24" s="83"/>
      <c r="G24" s="56"/>
      <c r="H24" s="56"/>
      <c r="I24" s="56"/>
      <c r="J24" s="56"/>
      <c r="K24" s="85"/>
      <c r="L24" s="83">
        <f>24029+1545</f>
        <v>25574</v>
      </c>
      <c r="M24" s="56">
        <f>11934+17395</f>
        <v>29329</v>
      </c>
      <c r="N24" s="85">
        <v>12</v>
      </c>
      <c r="O24" s="52"/>
      <c r="P24" s="56">
        <v>7597</v>
      </c>
      <c r="Q24" s="56">
        <v>18032</v>
      </c>
      <c r="R24" s="56"/>
    </row>
    <row r="25" spans="1:18" ht="15" customHeight="1">
      <c r="A25" s="10">
        <v>562.33</v>
      </c>
      <c r="B25" s="30" t="s">
        <v>26</v>
      </c>
      <c r="C25" s="46"/>
      <c r="D25" s="51"/>
      <c r="E25" s="88">
        <f t="shared" si="1"/>
        <v>0</v>
      </c>
      <c r="F25" s="83"/>
      <c r="G25" s="56"/>
      <c r="H25" s="56"/>
      <c r="I25" s="56"/>
      <c r="J25" s="56"/>
      <c r="K25" s="85"/>
      <c r="L25" s="83"/>
      <c r="M25" s="56"/>
      <c r="N25" s="85"/>
      <c r="O25" s="52"/>
      <c r="P25" s="56"/>
      <c r="Q25" s="56"/>
      <c r="R25" s="56"/>
    </row>
    <row r="26" spans="1:18" ht="15" customHeight="1">
      <c r="A26" s="10">
        <v>562.34</v>
      </c>
      <c r="B26" s="30" t="s">
        <v>27</v>
      </c>
      <c r="C26" s="46"/>
      <c r="D26" s="51">
        <v>955</v>
      </c>
      <c r="E26" s="88">
        <f t="shared" si="1"/>
        <v>955</v>
      </c>
      <c r="F26" s="83"/>
      <c r="G26" s="56"/>
      <c r="H26" s="56"/>
      <c r="I26" s="56"/>
      <c r="J26" s="56"/>
      <c r="K26" s="85"/>
      <c r="L26" s="83"/>
      <c r="M26" s="56"/>
      <c r="N26" s="85"/>
      <c r="O26" s="52"/>
      <c r="P26" s="56">
        <v>943</v>
      </c>
      <c r="Q26" s="56">
        <v>12</v>
      </c>
      <c r="R26" s="56"/>
    </row>
    <row r="27" spans="1:18" ht="15" customHeight="1">
      <c r="A27" s="10">
        <v>562.35</v>
      </c>
      <c r="B27" s="30" t="s">
        <v>28</v>
      </c>
      <c r="C27" s="46"/>
      <c r="D27" s="51">
        <v>31720</v>
      </c>
      <c r="E27" s="88">
        <f t="shared" si="1"/>
        <v>31475</v>
      </c>
      <c r="F27" s="83"/>
      <c r="G27" s="56">
        <v>5452</v>
      </c>
      <c r="H27" s="56"/>
      <c r="I27" s="56"/>
      <c r="J27" s="56"/>
      <c r="K27" s="85"/>
      <c r="L27" s="83">
        <v>22015</v>
      </c>
      <c r="M27" s="56">
        <v>2184</v>
      </c>
      <c r="N27" s="85">
        <v>1824</v>
      </c>
      <c r="O27" s="52"/>
      <c r="P27" s="56"/>
      <c r="Q27" s="56"/>
      <c r="R27" s="56"/>
    </row>
    <row r="28" spans="1:18" ht="15" customHeight="1">
      <c r="A28" s="10">
        <v>562.39</v>
      </c>
      <c r="B28" s="30" t="s">
        <v>29</v>
      </c>
      <c r="C28" s="46"/>
      <c r="D28" s="51">
        <v>64061</v>
      </c>
      <c r="E28" s="88">
        <f t="shared" si="1"/>
        <v>64061</v>
      </c>
      <c r="F28" s="83"/>
      <c r="G28" s="56"/>
      <c r="H28" s="56">
        <v>60000</v>
      </c>
      <c r="I28" s="56"/>
      <c r="J28" s="56"/>
      <c r="K28" s="85"/>
      <c r="L28" s="83"/>
      <c r="M28" s="56"/>
      <c r="N28" s="85"/>
      <c r="O28" s="52"/>
      <c r="P28" s="56">
        <v>4061</v>
      </c>
      <c r="Q28" s="56"/>
      <c r="R28" s="56"/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0">
        <v>562.44</v>
      </c>
      <c r="B32" s="30" t="s">
        <v>32</v>
      </c>
      <c r="C32" s="46"/>
      <c r="D32" s="51">
        <v>11953</v>
      </c>
      <c r="E32" s="88">
        <f t="shared" si="1"/>
        <v>11953</v>
      </c>
      <c r="F32" s="83">
        <v>10318</v>
      </c>
      <c r="G32" s="56"/>
      <c r="H32" s="56"/>
      <c r="I32" s="56"/>
      <c r="J32" s="56"/>
      <c r="K32" s="85"/>
      <c r="L32" s="83"/>
      <c r="M32" s="56"/>
      <c r="N32" s="85"/>
      <c r="O32" s="52"/>
      <c r="P32" s="56">
        <v>1635</v>
      </c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/>
      <c r="E34" s="88">
        <f t="shared" si="1"/>
        <v>0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/>
      <c r="Q34" s="56"/>
      <c r="R34" s="56"/>
    </row>
    <row r="35" spans="1:18" ht="15" customHeight="1">
      <c r="A35" s="10">
        <v>562.52</v>
      </c>
      <c r="B35" s="30" t="s">
        <v>35</v>
      </c>
      <c r="C35" s="46"/>
      <c r="D35" s="51">
        <v>124670</v>
      </c>
      <c r="E35" s="88">
        <f t="shared" si="1"/>
        <v>125626</v>
      </c>
      <c r="F35" s="83">
        <f>2500+125+500</f>
        <v>3125</v>
      </c>
      <c r="G35" s="56">
        <v>20870</v>
      </c>
      <c r="H35" s="56"/>
      <c r="I35" s="56"/>
      <c r="J35" s="56"/>
      <c r="K35" s="85"/>
      <c r="L35" s="83">
        <v>4081</v>
      </c>
      <c r="M35" s="56"/>
      <c r="N35" s="85"/>
      <c r="O35" s="52"/>
      <c r="P35" s="56">
        <v>20000</v>
      </c>
      <c r="Q35" s="56">
        <f>75085+2465</f>
        <v>77550</v>
      </c>
      <c r="R35" s="56"/>
    </row>
    <row r="36" spans="1:18" ht="15" customHeight="1">
      <c r="A36" s="10">
        <v>562.53</v>
      </c>
      <c r="B36" s="30" t="s">
        <v>36</v>
      </c>
      <c r="C36" s="46"/>
      <c r="D36" s="51">
        <v>134999</v>
      </c>
      <c r="E36" s="88">
        <f t="shared" si="1"/>
        <v>134999</v>
      </c>
      <c r="F36" s="83"/>
      <c r="G36" s="56">
        <v>11161</v>
      </c>
      <c r="H36" s="56"/>
      <c r="I36" s="56"/>
      <c r="J36" s="56"/>
      <c r="K36" s="85">
        <f>33204+61484</f>
        <v>94688</v>
      </c>
      <c r="L36" s="83"/>
      <c r="M36" s="56"/>
      <c r="N36" s="85"/>
      <c r="O36" s="52"/>
      <c r="P36" s="56">
        <f>1150+28000</f>
        <v>29150</v>
      </c>
      <c r="Q36" s="56"/>
      <c r="R36" s="56"/>
    </row>
    <row r="37" spans="1:18" ht="15" customHeight="1">
      <c r="A37" s="10">
        <v>562.54</v>
      </c>
      <c r="B37" s="30" t="s">
        <v>37</v>
      </c>
      <c r="C37" s="46"/>
      <c r="D37" s="51">
        <v>119424</v>
      </c>
      <c r="E37" s="88">
        <f t="shared" si="1"/>
        <v>119424</v>
      </c>
      <c r="F37" s="83"/>
      <c r="G37" s="56">
        <v>13794</v>
      </c>
      <c r="H37" s="56"/>
      <c r="I37" s="56"/>
      <c r="J37" s="56"/>
      <c r="K37" s="85"/>
      <c r="L37" s="83"/>
      <c r="M37" s="56"/>
      <c r="N37" s="85"/>
      <c r="O37" s="52"/>
      <c r="P37" s="56">
        <v>20000</v>
      </c>
      <c r="Q37" s="56">
        <f>11240+2910+71480</f>
        <v>85630</v>
      </c>
      <c r="R37" s="56"/>
    </row>
    <row r="38" spans="1:18" ht="15" customHeight="1">
      <c r="A38" s="10">
        <v>562.55</v>
      </c>
      <c r="B38" s="30" t="s">
        <v>38</v>
      </c>
      <c r="C38" s="46"/>
      <c r="D38" s="51">
        <v>1568</v>
      </c>
      <c r="E38" s="88">
        <f t="shared" si="1"/>
        <v>1568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>
        <v>1568</v>
      </c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127837</v>
      </c>
      <c r="E39" s="88">
        <f t="shared" si="1"/>
        <v>127837</v>
      </c>
      <c r="F39" s="83"/>
      <c r="G39" s="56"/>
      <c r="H39" s="56"/>
      <c r="I39" s="56"/>
      <c r="J39" s="56"/>
      <c r="K39" s="85"/>
      <c r="L39" s="83"/>
      <c r="M39" s="56">
        <v>600</v>
      </c>
      <c r="N39" s="85"/>
      <c r="O39" s="52"/>
      <c r="P39" s="56">
        <v>9057</v>
      </c>
      <c r="Q39" s="56">
        <f>112115+6065</f>
        <v>118180</v>
      </c>
      <c r="R39" s="56"/>
    </row>
    <row r="40" spans="1:18" ht="15" customHeight="1">
      <c r="A40" s="10">
        <v>562.57</v>
      </c>
      <c r="B40" s="30" t="s">
        <v>40</v>
      </c>
      <c r="C40" s="46"/>
      <c r="D40" s="51">
        <v>571</v>
      </c>
      <c r="E40" s="88">
        <f t="shared" si="1"/>
        <v>571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>
        <v>571</v>
      </c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>
        <v>14292</v>
      </c>
      <c r="E41" s="88">
        <f t="shared" si="1"/>
        <v>36070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>
        <v>36070</v>
      </c>
      <c r="R41" s="56"/>
    </row>
    <row r="42" spans="1:18" ht="15" customHeight="1">
      <c r="A42" s="11">
        <v>562.59</v>
      </c>
      <c r="B42" s="7" t="s">
        <v>42</v>
      </c>
      <c r="C42" s="48"/>
      <c r="D42" s="57">
        <v>10511</v>
      </c>
      <c r="E42" s="91">
        <f t="shared" si="1"/>
        <v>10200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/>
      <c r="Q42" s="92">
        <v>10200</v>
      </c>
      <c r="R42" s="92"/>
    </row>
    <row r="43" spans="1:18" ht="15" customHeight="1">
      <c r="A43" s="10">
        <v>562.6</v>
      </c>
      <c r="B43" s="30" t="s">
        <v>43</v>
      </c>
      <c r="C43" s="46"/>
      <c r="D43" s="51">
        <v>26075</v>
      </c>
      <c r="E43" s="88">
        <f t="shared" si="1"/>
        <v>20075</v>
      </c>
      <c r="F43" s="83"/>
      <c r="G43" s="56"/>
      <c r="H43" s="56"/>
      <c r="I43" s="56"/>
      <c r="J43" s="56"/>
      <c r="K43" s="85">
        <v>20075</v>
      </c>
      <c r="L43" s="83"/>
      <c r="M43" s="56"/>
      <c r="N43" s="85"/>
      <c r="O43" s="52"/>
      <c r="P43" s="56"/>
      <c r="Q43" s="56"/>
      <c r="R43" s="56"/>
    </row>
    <row r="44" spans="1:18" ht="15" customHeight="1">
      <c r="A44" s="10">
        <v>562.71</v>
      </c>
      <c r="B44" s="30" t="s">
        <v>44</v>
      </c>
      <c r="C44" s="46"/>
      <c r="D44" s="51">
        <v>32316</v>
      </c>
      <c r="E44" s="88">
        <f t="shared" si="1"/>
        <v>31216</v>
      </c>
      <c r="F44" s="83"/>
      <c r="G44" s="56">
        <v>2574</v>
      </c>
      <c r="H44" s="56"/>
      <c r="I44" s="56"/>
      <c r="J44" s="56"/>
      <c r="K44" s="85"/>
      <c r="L44" s="83"/>
      <c r="M44" s="56"/>
      <c r="N44" s="85"/>
      <c r="O44" s="52"/>
      <c r="P44" s="56">
        <v>5769</v>
      </c>
      <c r="Q44" s="56">
        <v>22873</v>
      </c>
      <c r="R44" s="56"/>
    </row>
    <row r="45" spans="1:18" ht="15" customHeight="1">
      <c r="A45" s="10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0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>
        <v>21838</v>
      </c>
      <c r="E49" s="88">
        <f t="shared" si="1"/>
        <v>43880</v>
      </c>
      <c r="F49" s="83"/>
      <c r="G49" s="56"/>
      <c r="H49" s="56"/>
      <c r="I49" s="56"/>
      <c r="J49" s="56">
        <v>41834</v>
      </c>
      <c r="K49" s="85"/>
      <c r="L49" s="83"/>
      <c r="M49" s="56">
        <v>2046</v>
      </c>
      <c r="N49" s="85"/>
      <c r="O49" s="52"/>
      <c r="P49" s="56"/>
      <c r="Q49" s="56"/>
      <c r="R49" s="56"/>
    </row>
    <row r="50" spans="1:18" ht="15" customHeight="1">
      <c r="A50" s="10">
        <v>562.88</v>
      </c>
      <c r="B50" s="30" t="s">
        <v>57</v>
      </c>
      <c r="C50" s="46"/>
      <c r="D50" s="51">
        <v>59508</v>
      </c>
      <c r="E50" s="88">
        <f t="shared" si="1"/>
        <v>42894</v>
      </c>
      <c r="F50" s="83"/>
      <c r="G50" s="56"/>
      <c r="H50" s="56"/>
      <c r="I50" s="56"/>
      <c r="J50" s="56"/>
      <c r="K50" s="85"/>
      <c r="L50" s="83">
        <f>10690+2607+29597</f>
        <v>42894</v>
      </c>
      <c r="M50" s="56"/>
      <c r="N50" s="85"/>
      <c r="O50" s="52"/>
      <c r="P50" s="56"/>
      <c r="Q50" s="56"/>
      <c r="R50" s="56"/>
    </row>
    <row r="51" spans="1:18" ht="15" customHeight="1">
      <c r="A51" s="10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1182427</v>
      </c>
      <c r="E55" s="96">
        <f t="shared" si="2"/>
        <v>1146759</v>
      </c>
      <c r="F55" s="97">
        <f t="shared" si="2"/>
        <v>13443</v>
      </c>
      <c r="G55" s="98">
        <f t="shared" si="2"/>
        <v>63457</v>
      </c>
      <c r="H55" s="98">
        <f t="shared" si="2"/>
        <v>60000</v>
      </c>
      <c r="I55" s="98">
        <f t="shared" si="2"/>
        <v>0</v>
      </c>
      <c r="J55" s="98">
        <f>SUM(J4:J54)</f>
        <v>41834</v>
      </c>
      <c r="K55" s="99">
        <f>SUM(K4:K54)</f>
        <v>141527</v>
      </c>
      <c r="L55" s="97">
        <f>SUM(L4:L54)</f>
        <v>162131</v>
      </c>
      <c r="M55" s="98">
        <f t="shared" si="2"/>
        <v>128518</v>
      </c>
      <c r="N55" s="99">
        <f t="shared" si="2"/>
        <v>2360</v>
      </c>
      <c r="O55" s="95">
        <f t="shared" si="2"/>
        <v>0</v>
      </c>
      <c r="P55" s="98">
        <f t="shared" si="2"/>
        <v>151149</v>
      </c>
      <c r="Q55" s="98">
        <f t="shared" si="2"/>
        <v>369169</v>
      </c>
      <c r="R55" s="98">
        <f t="shared" si="2"/>
        <v>13171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14.57</v>
      </c>
      <c r="E59" s="22"/>
    </row>
    <row r="60" spans="1:6" ht="12.75">
      <c r="A60" s="13"/>
      <c r="B60" s="27" t="s">
        <v>81</v>
      </c>
      <c r="D60" s="50">
        <v>41425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0.0060760336590996765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1">
        <f>SUM(C71:C75)</f>
        <v>320261</v>
      </c>
      <c r="D70" s="63">
        <f>SUM(D71:D75)</f>
        <v>0.27927489559706964</v>
      </c>
      <c r="E70" s="1"/>
      <c r="F70" s="1"/>
      <c r="G70" s="1"/>
    </row>
    <row r="71" spans="2:7" ht="12.75">
      <c r="B71" s="33" t="s">
        <v>58</v>
      </c>
      <c r="C71" s="43">
        <f>F55</f>
        <v>13443</v>
      </c>
      <c r="D71" s="64">
        <f>F55/$E$55</f>
        <v>0.011722602569502397</v>
      </c>
      <c r="E71" s="1"/>
      <c r="F71" s="1"/>
      <c r="G71" s="1"/>
    </row>
    <row r="72" spans="2:7" ht="12.75">
      <c r="B72" s="33" t="s">
        <v>74</v>
      </c>
      <c r="C72" s="44">
        <f>G55</f>
        <v>63457</v>
      </c>
      <c r="D72" s="64">
        <f>G55/$E$55</f>
        <v>0.055335951145794364</v>
      </c>
      <c r="E72" s="1"/>
      <c r="F72" s="1"/>
      <c r="G72" s="1"/>
    </row>
    <row r="73" spans="2:7" ht="12.75">
      <c r="B73" s="33" t="s">
        <v>77</v>
      </c>
      <c r="C73" s="44">
        <f>H55</f>
        <v>60000</v>
      </c>
      <c r="D73" s="64">
        <f>H55/$E$55</f>
        <v>0.052321368308424</v>
      </c>
      <c r="E73" s="1"/>
      <c r="F73" s="1"/>
      <c r="G73" s="1"/>
    </row>
    <row r="74" spans="2:7" ht="12.75">
      <c r="B74" s="33" t="s">
        <v>71</v>
      </c>
      <c r="C74" s="44">
        <f>J55</f>
        <v>41834</v>
      </c>
      <c r="D74" s="64">
        <f>J55/$E$55</f>
        <v>0.03648020203024349</v>
      </c>
      <c r="E74" s="1"/>
      <c r="F74" s="1"/>
      <c r="G74" s="1"/>
    </row>
    <row r="75" spans="2:5" ht="13.5" thickBot="1">
      <c r="B75" s="38" t="s">
        <v>70</v>
      </c>
      <c r="C75" s="42">
        <f>K55</f>
        <v>141527</v>
      </c>
      <c r="D75" s="65">
        <f>K55/$E$55</f>
        <v>0.1234147715431054</v>
      </c>
      <c r="E75" s="1"/>
    </row>
    <row r="76" spans="2:5" ht="13.5" thickTop="1">
      <c r="B76" s="36" t="s">
        <v>68</v>
      </c>
      <c r="C76" s="102">
        <f>SUM(C77:C79)</f>
        <v>293009</v>
      </c>
      <c r="D76" s="66">
        <f>SUM(D77:D79)</f>
        <v>0.25551053011138347</v>
      </c>
      <c r="E76" s="1"/>
    </row>
    <row r="77" spans="2:5" ht="12.75">
      <c r="B77" s="33" t="s">
        <v>66</v>
      </c>
      <c r="C77" s="44">
        <f>L55</f>
        <v>162131</v>
      </c>
      <c r="D77" s="64">
        <f>L55/$E$55</f>
        <v>0.1413819294202182</v>
      </c>
      <c r="E77" s="1"/>
    </row>
    <row r="78" spans="2:5" ht="18.75" customHeight="1">
      <c r="B78" s="33" t="s">
        <v>67</v>
      </c>
      <c r="C78" s="44">
        <f>M55</f>
        <v>128518</v>
      </c>
      <c r="D78" s="64">
        <f>M55/$E$55</f>
        <v>0.11207062687103393</v>
      </c>
      <c r="E78" s="1"/>
    </row>
    <row r="79" spans="2:5" ht="26.25" thickBot="1">
      <c r="B79" s="37" t="s">
        <v>72</v>
      </c>
      <c r="C79" s="42">
        <f>N55</f>
        <v>2360</v>
      </c>
      <c r="D79" s="65">
        <f>N55/$E$55</f>
        <v>0.002057973820131344</v>
      </c>
      <c r="E79" s="1"/>
    </row>
    <row r="80" spans="2:5" ht="13.5" thickTop="1">
      <c r="B80" s="39" t="s">
        <v>69</v>
      </c>
      <c r="C80" s="103">
        <f>SUM(C81:C83)</f>
        <v>533489</v>
      </c>
      <c r="D80" s="67">
        <f>SUM(D81:D83)</f>
        <v>0.46521457429154683</v>
      </c>
      <c r="E80" s="1"/>
    </row>
    <row r="81" spans="2:5" ht="12.75">
      <c r="B81" s="33" t="s">
        <v>59</v>
      </c>
      <c r="C81" s="44">
        <f>P55</f>
        <v>151149</v>
      </c>
      <c r="D81" s="64">
        <f>P55/$E$55</f>
        <v>0.13180537497416633</v>
      </c>
      <c r="E81" s="1"/>
    </row>
    <row r="82" spans="2:5" ht="12.75">
      <c r="B82" s="33" t="s">
        <v>61</v>
      </c>
      <c r="C82" s="44">
        <f>Q55</f>
        <v>369169</v>
      </c>
      <c r="D82" s="64">
        <f>Q55/$E$55</f>
        <v>0.3219237869508763</v>
      </c>
      <c r="E82" s="1"/>
    </row>
    <row r="83" spans="2:5" ht="13.5" thickBot="1">
      <c r="B83" s="34" t="s">
        <v>4</v>
      </c>
      <c r="C83" s="45">
        <f>R55</f>
        <v>13171</v>
      </c>
      <c r="D83" s="68">
        <f>R55/$E$55</f>
        <v>0.01148541236650421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2014-01-18T00:25:25Z</dcterms:modified>
  <cp:category/>
  <cp:version/>
  <cp:contentType/>
  <cp:contentStatus/>
</cp:coreProperties>
</file>