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Pacific" sheetId="1" r:id="rId1"/>
  </sheets>
  <definedNames>
    <definedName name="_xlnm.Print_Titles" localSheetId="0">'Pacific'!$1:$3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<sst xmlns="http://schemas.openxmlformats.org/spreadsheetml/2006/main" count="91" uniqueCount="82">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</sst>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4"/>
          <c:w val="0.4255"/>
          <c:h val="0.7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(Pacific!$B$70,Pacific!$B$76,Pacific!$B$81:$B$83)</c:f>
              <c:strCache/>
            </c:strRef>
          </c:cat>
          <c:val>
            <c:numRef>
              <c:f>(Pacific!$C$70,Pacific!$C$76,Pacific!$C$81:$C$83)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57</xdr:row>
      <xdr:rowOff>152400</xdr:rowOff>
    </xdr:from>
    <xdr:to>
      <xdr:col>17</xdr:col>
      <xdr:colOff>600075</xdr:colOff>
      <xdr:row>85</xdr:row>
      <xdr:rowOff>38100</xdr:rowOff>
    </xdr:to>
    <xdr:graphicFrame>
      <xdr:nvGraphicFramePr>
        <xdr:cNvPr id="1" name="Chart 2"/>
        <xdr:cNvGraphicFramePr/>
      </xdr:nvGraphicFramePr>
      <xdr:xfrm>
        <a:off x="4705350" y="11620500"/>
        <a:ext cx="83058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9.42187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1.28125" style="0" bestFit="1" customWidth="1"/>
    <col min="17" max="17" width="11.4218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>
        <v>6482</v>
      </c>
      <c r="E8" s="88">
        <f t="shared" si="0"/>
        <v>6358</v>
      </c>
      <c r="F8" s="83"/>
      <c r="G8" s="56"/>
      <c r="H8" s="56"/>
      <c r="I8" s="56"/>
      <c r="J8" s="56"/>
      <c r="K8" s="85"/>
      <c r="L8" s="83"/>
      <c r="M8" s="56">
        <v>6358</v>
      </c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206703</v>
      </c>
      <c r="E14" s="88">
        <f aca="true" t="shared" si="1" ref="E14:E54">SUM(F14:R14)</f>
        <v>184346</v>
      </c>
      <c r="F14" s="84"/>
      <c r="G14" s="89">
        <v>77427</v>
      </c>
      <c r="H14" s="89">
        <v>5752</v>
      </c>
      <c r="I14" s="89"/>
      <c r="J14" s="89">
        <v>36705</v>
      </c>
      <c r="K14" s="90">
        <v>99</v>
      </c>
      <c r="L14" s="84"/>
      <c r="M14" s="89">
        <v>47407</v>
      </c>
      <c r="N14" s="90"/>
      <c r="O14" s="54"/>
      <c r="P14" s="89">
        <f>39+920</f>
        <v>959</v>
      </c>
      <c r="Q14" s="89">
        <f>130+15842</f>
        <v>15972</v>
      </c>
      <c r="R14" s="89">
        <v>25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30176</v>
      </c>
      <c r="E17" s="88">
        <f t="shared" si="1"/>
        <v>35647</v>
      </c>
      <c r="F17" s="83"/>
      <c r="G17" s="56"/>
      <c r="H17" s="56"/>
      <c r="I17" s="56"/>
      <c r="J17" s="56"/>
      <c r="K17" s="85"/>
      <c r="L17" s="83">
        <v>29751</v>
      </c>
      <c r="M17" s="56"/>
      <c r="N17" s="85"/>
      <c r="O17" s="52"/>
      <c r="P17" s="56">
        <v>5896</v>
      </c>
      <c r="Q17" s="56"/>
      <c r="R17" s="56"/>
    </row>
    <row r="18" spans="1:18" ht="15" customHeight="1">
      <c r="A18" s="10">
        <v>562.24</v>
      </c>
      <c r="B18" s="30" t="s">
        <v>19</v>
      </c>
      <c r="C18" s="46"/>
      <c r="D18" s="51">
        <v>9941</v>
      </c>
      <c r="E18" s="88">
        <f t="shared" si="1"/>
        <v>9500</v>
      </c>
      <c r="F18" s="83"/>
      <c r="G18" s="56"/>
      <c r="H18" s="56"/>
      <c r="I18" s="56"/>
      <c r="J18" s="56"/>
      <c r="K18" s="85">
        <v>4750</v>
      </c>
      <c r="L18" s="83"/>
      <c r="M18" s="56">
        <v>4750</v>
      </c>
      <c r="N18" s="85"/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v>10684</v>
      </c>
      <c r="E19" s="88">
        <f t="shared" si="1"/>
        <v>8754</v>
      </c>
      <c r="F19" s="83"/>
      <c r="G19" s="56"/>
      <c r="H19" s="56"/>
      <c r="I19" s="56"/>
      <c r="J19" s="56"/>
      <c r="K19" s="85"/>
      <c r="L19" s="83">
        <v>8754</v>
      </c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>
        <v>75010</v>
      </c>
      <c r="E20" s="88">
        <f t="shared" si="1"/>
        <v>71304</v>
      </c>
      <c r="F20" s="83">
        <v>30352</v>
      </c>
      <c r="G20" s="56"/>
      <c r="H20" s="56"/>
      <c r="I20" s="56"/>
      <c r="J20" s="56"/>
      <c r="K20" s="85"/>
      <c r="L20" s="83">
        <v>13783</v>
      </c>
      <c r="M20" s="56">
        <v>14316</v>
      </c>
      <c r="N20" s="85"/>
      <c r="O20" s="52"/>
      <c r="P20" s="56">
        <v>8039</v>
      </c>
      <c r="Q20" s="56">
        <v>4542</v>
      </c>
      <c r="R20" s="56">
        <v>272</v>
      </c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184184</v>
      </c>
      <c r="E22" s="88">
        <f t="shared" si="1"/>
        <v>191169</v>
      </c>
      <c r="F22" s="83"/>
      <c r="G22" s="56"/>
      <c r="H22" s="56"/>
      <c r="I22" s="56"/>
      <c r="J22" s="56"/>
      <c r="K22" s="85"/>
      <c r="L22" s="83">
        <f>138724+235</f>
        <v>138959</v>
      </c>
      <c r="M22" s="56"/>
      <c r="N22" s="85"/>
      <c r="O22" s="52"/>
      <c r="P22" s="56">
        <v>51922</v>
      </c>
      <c r="Q22" s="56"/>
      <c r="R22" s="56">
        <v>288</v>
      </c>
    </row>
    <row r="23" spans="1:18" ht="15" customHeight="1">
      <c r="A23" s="10">
        <v>562.29</v>
      </c>
      <c r="B23" s="30" t="s">
        <v>24</v>
      </c>
      <c r="C23" s="46"/>
      <c r="D23" s="51">
        <v>59209</v>
      </c>
      <c r="E23" s="88">
        <f t="shared" si="1"/>
        <v>58414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>
        <v>58414</v>
      </c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33495</v>
      </c>
      <c r="E24" s="88">
        <f t="shared" si="1"/>
        <v>32345</v>
      </c>
      <c r="F24" s="83"/>
      <c r="G24" s="56"/>
      <c r="H24" s="56">
        <v>3028</v>
      </c>
      <c r="I24" s="56"/>
      <c r="J24" s="56"/>
      <c r="K24" s="85"/>
      <c r="L24" s="83">
        <v>15101</v>
      </c>
      <c r="M24" s="56">
        <v>29</v>
      </c>
      <c r="N24" s="85"/>
      <c r="O24" s="52"/>
      <c r="P24" s="56">
        <v>1201</v>
      </c>
      <c r="Q24" s="56">
        <v>12986</v>
      </c>
      <c r="R24" s="56"/>
    </row>
    <row r="25" spans="1:18" ht="15" customHeight="1">
      <c r="A25" s="10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/>
      <c r="E26" s="88">
        <f t="shared" si="1"/>
        <v>0</v>
      </c>
      <c r="F26" s="83"/>
      <c r="G26" s="56"/>
      <c r="H26" s="56"/>
      <c r="I26" s="56"/>
      <c r="J26" s="56"/>
      <c r="K26" s="85"/>
      <c r="L26" s="83"/>
      <c r="M26" s="56"/>
      <c r="N26" s="85"/>
      <c r="O26" s="52"/>
      <c r="P26" s="56"/>
      <c r="Q26" s="56"/>
      <c r="R26" s="56"/>
    </row>
    <row r="27" spans="1:18" ht="15" customHeight="1">
      <c r="A27" s="10">
        <v>562.35</v>
      </c>
      <c r="B27" s="30" t="s">
        <v>28</v>
      </c>
      <c r="C27" s="46"/>
      <c r="D27" s="51"/>
      <c r="E27" s="88">
        <f t="shared" si="1"/>
        <v>0</v>
      </c>
      <c r="F27" s="83"/>
      <c r="G27" s="56"/>
      <c r="H27" s="56"/>
      <c r="I27" s="56"/>
      <c r="J27" s="56"/>
      <c r="K27" s="85"/>
      <c r="L27" s="83"/>
      <c r="M27" s="56"/>
      <c r="N27" s="85"/>
      <c r="O27" s="52"/>
      <c r="P27" s="56"/>
      <c r="Q27" s="56"/>
      <c r="R27" s="56"/>
    </row>
    <row r="28" spans="1:18" ht="15" customHeight="1">
      <c r="A28" s="10">
        <v>562.39</v>
      </c>
      <c r="B28" s="30" t="s">
        <v>29</v>
      </c>
      <c r="C28" s="46"/>
      <c r="D28" s="51">
        <v>41473</v>
      </c>
      <c r="E28" s="88">
        <f t="shared" si="1"/>
        <v>41474</v>
      </c>
      <c r="F28" s="83"/>
      <c r="G28" s="56"/>
      <c r="H28" s="56">
        <v>40607</v>
      </c>
      <c r="I28" s="56"/>
      <c r="J28" s="56"/>
      <c r="K28" s="85"/>
      <c r="L28" s="83"/>
      <c r="M28" s="56"/>
      <c r="N28" s="85"/>
      <c r="O28" s="52"/>
      <c r="P28" s="56"/>
      <c r="Q28" s="56">
        <v>867</v>
      </c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>
        <v>121</v>
      </c>
      <c r="E31" s="88">
        <f t="shared" si="1"/>
        <v>648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>
        <v>648</v>
      </c>
      <c r="R31" s="56"/>
    </row>
    <row r="32" spans="1:18" ht="15" customHeight="1">
      <c r="A32" s="10">
        <v>562.44</v>
      </c>
      <c r="B32" s="30" t="s">
        <v>32</v>
      </c>
      <c r="C32" s="46"/>
      <c r="D32" s="51">
        <v>3410</v>
      </c>
      <c r="E32" s="88">
        <f t="shared" si="1"/>
        <v>4925</v>
      </c>
      <c r="F32" s="83">
        <v>4925</v>
      </c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2929</v>
      </c>
      <c r="E35" s="88">
        <f t="shared" si="1"/>
        <v>2078</v>
      </c>
      <c r="F35" s="83">
        <v>2078</v>
      </c>
      <c r="G35" s="56"/>
      <c r="H35" s="56"/>
      <c r="I35" s="56"/>
      <c r="J35" s="56"/>
      <c r="K35" s="85"/>
      <c r="L35" s="83"/>
      <c r="M35" s="56"/>
      <c r="N35" s="85"/>
      <c r="O35" s="52"/>
      <c r="P35" s="56"/>
      <c r="Q35" s="56"/>
      <c r="R35" s="56"/>
    </row>
    <row r="36" spans="1:18" ht="15" customHeight="1">
      <c r="A36" s="10">
        <v>562.53</v>
      </c>
      <c r="B36" s="30" t="s">
        <v>36</v>
      </c>
      <c r="C36" s="46"/>
      <c r="D36" s="51"/>
      <c r="E36" s="88">
        <f t="shared" si="1"/>
        <v>0</v>
      </c>
      <c r="F36" s="83"/>
      <c r="G36" s="56"/>
      <c r="H36" s="56"/>
      <c r="I36" s="56"/>
      <c r="J36" s="56"/>
      <c r="K36" s="85"/>
      <c r="L36" s="83"/>
      <c r="M36" s="56"/>
      <c r="N36" s="85"/>
      <c r="O36" s="52"/>
      <c r="P36" s="56"/>
      <c r="Q36" s="56"/>
      <c r="R36" s="56"/>
    </row>
    <row r="37" spans="1:18" ht="15" customHeight="1">
      <c r="A37" s="10">
        <v>562.54</v>
      </c>
      <c r="B37" s="30" t="s">
        <v>37</v>
      </c>
      <c r="C37" s="46"/>
      <c r="D37" s="51"/>
      <c r="E37" s="88">
        <f t="shared" si="1"/>
        <v>0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/>
      <c r="R37" s="56"/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/>
      <c r="E39" s="88">
        <f t="shared" si="1"/>
        <v>0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/>
      <c r="R39" s="56"/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/>
      <c r="E41" s="88">
        <f t="shared" si="1"/>
        <v>0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/>
      <c r="R41" s="56"/>
    </row>
    <row r="42" spans="1:18" ht="15" customHeight="1">
      <c r="A42" s="11">
        <v>562.59</v>
      </c>
      <c r="B42" s="7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7933</v>
      </c>
      <c r="E44" s="88">
        <f t="shared" si="1"/>
        <v>5775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5775</v>
      </c>
      <c r="R44" s="56"/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>
        <v>113233</v>
      </c>
      <c r="E46" s="88">
        <f t="shared" si="1"/>
        <v>115059</v>
      </c>
      <c r="F46" s="83"/>
      <c r="G46" s="56"/>
      <c r="H46" s="56">
        <v>10613</v>
      </c>
      <c r="I46" s="56"/>
      <c r="J46" s="56"/>
      <c r="K46" s="85"/>
      <c r="L46" s="83">
        <f>16355+86117</f>
        <v>102472</v>
      </c>
      <c r="M46" s="56">
        <v>1810</v>
      </c>
      <c r="N46" s="85"/>
      <c r="O46" s="52"/>
      <c r="P46" s="56"/>
      <c r="Q46" s="56"/>
      <c r="R46" s="56">
        <v>164</v>
      </c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/>
      <c r="E49" s="88">
        <f t="shared" si="1"/>
        <v>0</v>
      </c>
      <c r="F49" s="83"/>
      <c r="G49" s="56"/>
      <c r="H49" s="56"/>
      <c r="I49" s="56"/>
      <c r="J49" s="56"/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65902</v>
      </c>
      <c r="E50" s="88">
        <f t="shared" si="1"/>
        <v>68404</v>
      </c>
      <c r="F50" s="83"/>
      <c r="G50" s="56"/>
      <c r="H50" s="56"/>
      <c r="I50" s="56"/>
      <c r="J50" s="56"/>
      <c r="K50" s="85"/>
      <c r="L50" s="83">
        <f>7453+60951</f>
        <v>68404</v>
      </c>
      <c r="M50" s="56"/>
      <c r="N50" s="85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>
        <v>179496</v>
      </c>
      <c r="E51" s="88">
        <f t="shared" si="1"/>
        <v>179496</v>
      </c>
      <c r="F51" s="83"/>
      <c r="G51" s="56"/>
      <c r="H51" s="56"/>
      <c r="I51" s="56"/>
      <c r="J51" s="56"/>
      <c r="K51" s="85"/>
      <c r="L51" s="83"/>
      <c r="M51" s="56">
        <f>16614+135425</f>
        <v>152039</v>
      </c>
      <c r="N51" s="85"/>
      <c r="O51" s="52"/>
      <c r="P51" s="56">
        <v>18457</v>
      </c>
      <c r="Q51" s="56">
        <v>9000</v>
      </c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1030381</v>
      </c>
      <c r="E55" s="96">
        <f t="shared" si="2"/>
        <v>1015696</v>
      </c>
      <c r="F55" s="97">
        <f t="shared" si="2"/>
        <v>37355</v>
      </c>
      <c r="G55" s="98">
        <f t="shared" si="2"/>
        <v>77427</v>
      </c>
      <c r="H55" s="98">
        <f t="shared" si="2"/>
        <v>60000</v>
      </c>
      <c r="I55" s="98">
        <f t="shared" si="2"/>
        <v>0</v>
      </c>
      <c r="J55" s="98">
        <f>SUM(J4:J54)</f>
        <v>36705</v>
      </c>
      <c r="K55" s="99">
        <f>SUM(K4:K54)</f>
        <v>4849</v>
      </c>
      <c r="L55" s="97">
        <f>SUM(L4:L54)</f>
        <v>377224</v>
      </c>
      <c r="M55" s="98">
        <f t="shared" si="2"/>
        <v>226709</v>
      </c>
      <c r="N55" s="99">
        <f t="shared" si="2"/>
        <v>0</v>
      </c>
      <c r="O55" s="95">
        <f t="shared" si="2"/>
        <v>0</v>
      </c>
      <c r="P55" s="98">
        <f t="shared" si="2"/>
        <v>144888</v>
      </c>
      <c r="Q55" s="98">
        <f t="shared" si="2"/>
        <v>49790</v>
      </c>
      <c r="R55" s="98">
        <f t="shared" si="2"/>
        <v>749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12.6</v>
      </c>
      <c r="E59" s="22"/>
    </row>
    <row r="60" spans="1:6" ht="12.75">
      <c r="A60" s="13"/>
      <c r="B60" s="27" t="s">
        <v>81</v>
      </c>
      <c r="D60" s="50">
        <v>20970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0.0030757857774609586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216336</v>
      </c>
      <c r="D70" s="63">
        <f>SUM(D71:D75)</f>
        <v>0.21299286400655318</v>
      </c>
      <c r="E70" s="1"/>
      <c r="F70" s="1"/>
      <c r="G70" s="1"/>
    </row>
    <row r="71" spans="2:7" ht="12.75">
      <c r="B71" s="33" t="s">
        <v>58</v>
      </c>
      <c r="C71" s="43">
        <f>F55</f>
        <v>37355</v>
      </c>
      <c r="D71" s="64">
        <f>F55/$E$55</f>
        <v>0.0367777366456105</v>
      </c>
      <c r="E71" s="1"/>
      <c r="F71" s="1"/>
      <c r="G71" s="1"/>
    </row>
    <row r="72" spans="2:7" ht="12.75">
      <c r="B72" s="33" t="s">
        <v>74</v>
      </c>
      <c r="C72" s="44">
        <f>G55</f>
        <v>77427</v>
      </c>
      <c r="D72" s="64">
        <f>G55/$E$55</f>
        <v>0.07623048628723555</v>
      </c>
      <c r="E72" s="1"/>
      <c r="F72" s="1"/>
      <c r="G72" s="1"/>
    </row>
    <row r="73" spans="2:7" ht="12.75">
      <c r="B73" s="33" t="s">
        <v>77</v>
      </c>
      <c r="C73" s="44">
        <f>H55</f>
        <v>60000</v>
      </c>
      <c r="D73" s="64">
        <f>H55/$E$55</f>
        <v>0.05907279343425592</v>
      </c>
      <c r="E73" s="1"/>
      <c r="F73" s="1"/>
      <c r="G73" s="1"/>
    </row>
    <row r="74" spans="2:7" ht="12.75">
      <c r="B74" s="33" t="s">
        <v>71</v>
      </c>
      <c r="C74" s="44">
        <f>J55</f>
        <v>36705</v>
      </c>
      <c r="D74" s="64">
        <f>J55/$E$55</f>
        <v>0.03613778138340606</v>
      </c>
      <c r="E74" s="1"/>
      <c r="F74" s="1"/>
      <c r="G74" s="1"/>
    </row>
    <row r="75" spans="2:5" ht="13.5" thickBot="1">
      <c r="B75" s="38" t="s">
        <v>70</v>
      </c>
      <c r="C75" s="42">
        <f>K55</f>
        <v>4849</v>
      </c>
      <c r="D75" s="65">
        <f>K55/$E$55</f>
        <v>0.004774066256045116</v>
      </c>
      <c r="E75" s="1"/>
    </row>
    <row r="76" spans="2:5" ht="13.5" thickTop="1">
      <c r="B76" s="36" t="s">
        <v>68</v>
      </c>
      <c r="C76" s="102">
        <f>SUM(C77:C79)</f>
        <v>603933</v>
      </c>
      <c r="D76" s="66">
        <f>SUM(D77:D79)</f>
        <v>0.5946001559521747</v>
      </c>
      <c r="E76" s="1"/>
    </row>
    <row r="77" spans="2:5" ht="12.75">
      <c r="B77" s="33" t="s">
        <v>66</v>
      </c>
      <c r="C77" s="44">
        <f>L55</f>
        <v>377224</v>
      </c>
      <c r="D77" s="64">
        <f>L55/$E$55</f>
        <v>0.3713945905073959</v>
      </c>
      <c r="E77" s="1"/>
    </row>
    <row r="78" spans="2:5" ht="18.75" customHeight="1">
      <c r="B78" s="33" t="s">
        <v>67</v>
      </c>
      <c r="C78" s="44">
        <f>M55</f>
        <v>226709</v>
      </c>
      <c r="D78" s="64">
        <f>M55/$E$55</f>
        <v>0.22320556544477876</v>
      </c>
      <c r="E78" s="1"/>
    </row>
    <row r="79" spans="2:5" ht="26.25" thickBot="1">
      <c r="B79" s="37" t="s">
        <v>72</v>
      </c>
      <c r="C79" s="42">
        <f>N55</f>
        <v>0</v>
      </c>
      <c r="D79" s="65">
        <f>N55/$E$55</f>
        <v>0</v>
      </c>
      <c r="E79" s="1"/>
    </row>
    <row r="80" spans="2:5" ht="13.5" thickTop="1">
      <c r="B80" s="39" t="s">
        <v>69</v>
      </c>
      <c r="C80" s="103">
        <f>SUM(C81:C83)</f>
        <v>195427</v>
      </c>
      <c r="D80" s="67">
        <f>SUM(D81:D83)</f>
        <v>0.19240698004127216</v>
      </c>
      <c r="E80" s="1"/>
    </row>
    <row r="81" spans="2:5" ht="12.75">
      <c r="B81" s="33" t="s">
        <v>59</v>
      </c>
      <c r="C81" s="44">
        <f>P55</f>
        <v>144888</v>
      </c>
      <c r="D81" s="64">
        <f>P55/$E$55</f>
        <v>0.1426489815850412</v>
      </c>
      <c r="E81" s="1"/>
    </row>
    <row r="82" spans="2:5" ht="12.75">
      <c r="B82" s="33" t="s">
        <v>61</v>
      </c>
      <c r="C82" s="44">
        <f>Q55</f>
        <v>49790</v>
      </c>
      <c r="D82" s="64">
        <f>Q55/$E$55</f>
        <v>0.049020573084860034</v>
      </c>
      <c r="E82" s="1"/>
    </row>
    <row r="83" spans="2:5" ht="13.5" thickBot="1">
      <c r="B83" s="34" t="s">
        <v>4</v>
      </c>
      <c r="C83" s="45">
        <f>R55</f>
        <v>749</v>
      </c>
      <c r="D83" s="68">
        <f>R55/$E$55</f>
        <v>0.0007374253713709614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2014-01-18T00:26:38Z</dcterms:modified>
  <cp:category/>
  <cp:version/>
  <cp:contentType/>
  <cp:contentStatus/>
</cp:coreProperties>
</file>