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Walla Walla" sheetId="1" r:id="rId1"/>
  </sheets>
  <definedNames>
    <definedName name="_xlnm.Print_Titles" localSheetId="0">'Walla Walla'!$1:$3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<sst xmlns="http://schemas.openxmlformats.org/spreadsheetml/2006/main" count="91" uniqueCount="82">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</sst>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3175"/>
          <c:w val="0.42525"/>
          <c:h val="0.80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('Walla Walla'!$B$70,'Walla Walla'!$B$76,'Walla Walla'!$B$81:$B$83)</c:f>
              <c:strCache/>
            </c:strRef>
          </c:cat>
          <c:val>
            <c:numRef>
              <c:f>('Walla Walla'!$C$70,'Walla Walla'!$C$76,'Walla Walla'!$C$81:$C$83)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57</xdr:row>
      <xdr:rowOff>161925</xdr:rowOff>
    </xdr:from>
    <xdr:to>
      <xdr:col>17</xdr:col>
      <xdr:colOff>419100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4524375" y="11630025"/>
        <a:ext cx="8362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52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57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421875" style="0" customWidth="1"/>
    <col min="17" max="17" width="13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634337</v>
      </c>
      <c r="E14" s="88">
        <f aca="true" t="shared" si="1" ref="E14:E54">SUM(F14:R14)</f>
        <v>624337</v>
      </c>
      <c r="F14" s="84"/>
      <c r="G14" s="89">
        <v>120572</v>
      </c>
      <c r="H14" s="89">
        <v>26988</v>
      </c>
      <c r="I14" s="89"/>
      <c r="J14" s="89">
        <f>16495+7655+392</f>
        <v>24542</v>
      </c>
      <c r="K14" s="90">
        <v>8213</v>
      </c>
      <c r="L14" s="84">
        <f>2697+12335+11470+3912+121+2833</f>
        <v>33368</v>
      </c>
      <c r="M14" s="89">
        <v>52083</v>
      </c>
      <c r="N14" s="90"/>
      <c r="O14" s="54"/>
      <c r="P14" s="89">
        <f>181+311053</f>
        <v>311234</v>
      </c>
      <c r="Q14" s="89">
        <f>14+7687+25327</f>
        <v>33028</v>
      </c>
      <c r="R14" s="89">
        <f>13382-4055+4982</f>
        <v>14309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86250</v>
      </c>
      <c r="E17" s="88">
        <f t="shared" si="1"/>
        <v>86250</v>
      </c>
      <c r="F17" s="83"/>
      <c r="G17" s="56"/>
      <c r="H17" s="56"/>
      <c r="I17" s="56"/>
      <c r="J17" s="56">
        <v>52</v>
      </c>
      <c r="K17" s="85">
        <f>439+7661</f>
        <v>8100</v>
      </c>
      <c r="L17" s="83">
        <f>13081+59822</f>
        <v>72903</v>
      </c>
      <c r="M17" s="56">
        <v>536</v>
      </c>
      <c r="N17" s="85"/>
      <c r="O17" s="52"/>
      <c r="P17" s="56"/>
      <c r="Q17" s="56">
        <v>500</v>
      </c>
      <c r="R17" s="56">
        <v>4159</v>
      </c>
    </row>
    <row r="18" spans="1:18" ht="15" customHeight="1">
      <c r="A18" s="10">
        <v>562.24</v>
      </c>
      <c r="B18" s="30" t="s">
        <v>19</v>
      </c>
      <c r="C18" s="46"/>
      <c r="D18" s="51">
        <v>26588</v>
      </c>
      <c r="E18" s="88">
        <f t="shared" si="1"/>
        <v>26588</v>
      </c>
      <c r="F18" s="83"/>
      <c r="G18" s="56"/>
      <c r="H18" s="56"/>
      <c r="I18" s="56"/>
      <c r="J18" s="56"/>
      <c r="K18" s="85">
        <v>16787</v>
      </c>
      <c r="L18" s="83"/>
      <c r="M18" s="56"/>
      <c r="N18" s="85">
        <v>1551</v>
      </c>
      <c r="O18" s="52"/>
      <c r="P18" s="56"/>
      <c r="Q18" s="56"/>
      <c r="R18" s="56">
        <v>8250</v>
      </c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202176</v>
      </c>
      <c r="E22" s="88">
        <f t="shared" si="1"/>
        <v>202176</v>
      </c>
      <c r="F22" s="83"/>
      <c r="G22" s="56"/>
      <c r="H22" s="56"/>
      <c r="I22" s="56"/>
      <c r="J22" s="56"/>
      <c r="K22" s="85"/>
      <c r="L22" s="83">
        <f>200511+165</f>
        <v>200676</v>
      </c>
      <c r="M22" s="56"/>
      <c r="N22" s="85"/>
      <c r="O22" s="52"/>
      <c r="P22" s="56"/>
      <c r="Q22" s="56"/>
      <c r="R22" s="56">
        <v>1500</v>
      </c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244086</v>
      </c>
      <c r="E24" s="88">
        <f t="shared" si="1"/>
        <v>242009</v>
      </c>
      <c r="F24" s="83"/>
      <c r="G24" s="56">
        <v>24624</v>
      </c>
      <c r="H24" s="56"/>
      <c r="I24" s="56"/>
      <c r="J24" s="56"/>
      <c r="K24" s="85"/>
      <c r="L24" s="83">
        <f>16988+2621</f>
        <v>19609</v>
      </c>
      <c r="M24" s="56">
        <v>10637</v>
      </c>
      <c r="N24" s="85">
        <v>16827</v>
      </c>
      <c r="O24" s="52"/>
      <c r="P24" s="56">
        <v>63527</v>
      </c>
      <c r="Q24" s="56">
        <f>79167+23967</f>
        <v>103134</v>
      </c>
      <c r="R24" s="56">
        <v>3651</v>
      </c>
    </row>
    <row r="25" spans="1:18" ht="15" customHeight="1">
      <c r="A25" s="10">
        <v>562.33</v>
      </c>
      <c r="B25" s="30" t="s">
        <v>26</v>
      </c>
      <c r="C25" s="46"/>
      <c r="D25" s="51">
        <v>31130</v>
      </c>
      <c r="E25" s="88">
        <f t="shared" si="1"/>
        <v>30548</v>
      </c>
      <c r="F25" s="83"/>
      <c r="G25" s="56">
        <v>6900</v>
      </c>
      <c r="H25" s="56"/>
      <c r="I25" s="56"/>
      <c r="J25" s="56">
        <v>89</v>
      </c>
      <c r="K25" s="85"/>
      <c r="L25" s="83"/>
      <c r="M25" s="56">
        <v>2980</v>
      </c>
      <c r="N25" s="85"/>
      <c r="O25" s="52"/>
      <c r="P25" s="56">
        <v>17801</v>
      </c>
      <c r="Q25" s="56">
        <v>2778</v>
      </c>
      <c r="R25" s="56"/>
    </row>
    <row r="26" spans="1:18" ht="15" customHeight="1">
      <c r="A26" s="10">
        <v>562.34</v>
      </c>
      <c r="B26" s="30" t="s">
        <v>27</v>
      </c>
      <c r="C26" s="46"/>
      <c r="D26" s="51">
        <v>44584</v>
      </c>
      <c r="E26" s="88">
        <f t="shared" si="1"/>
        <v>44107</v>
      </c>
      <c r="F26" s="83"/>
      <c r="G26" s="56">
        <v>5661</v>
      </c>
      <c r="H26" s="56"/>
      <c r="I26" s="56"/>
      <c r="J26" s="56"/>
      <c r="K26" s="85"/>
      <c r="L26" s="83"/>
      <c r="M26" s="56">
        <v>2445</v>
      </c>
      <c r="N26" s="85">
        <v>1470</v>
      </c>
      <c r="O26" s="52"/>
      <c r="P26" s="56">
        <v>14603</v>
      </c>
      <c r="Q26" s="56">
        <f>7219+12709</f>
        <v>19928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2310</v>
      </c>
      <c r="E27" s="88">
        <f t="shared" si="1"/>
        <v>2265</v>
      </c>
      <c r="F27" s="83"/>
      <c r="G27" s="56">
        <v>527</v>
      </c>
      <c r="H27" s="56"/>
      <c r="I27" s="56"/>
      <c r="J27" s="56"/>
      <c r="K27" s="85"/>
      <c r="L27" s="83"/>
      <c r="M27" s="56">
        <v>228</v>
      </c>
      <c r="N27" s="85"/>
      <c r="O27" s="52"/>
      <c r="P27" s="56">
        <v>1360</v>
      </c>
      <c r="Q27" s="56">
        <v>150</v>
      </c>
      <c r="R27" s="56"/>
    </row>
    <row r="28" spans="1:18" ht="15" customHeight="1">
      <c r="A28" s="10">
        <v>562.39</v>
      </c>
      <c r="B28" s="30" t="s">
        <v>29</v>
      </c>
      <c r="C28" s="46"/>
      <c r="D28" s="51">
        <v>33202</v>
      </c>
      <c r="E28" s="88">
        <f t="shared" si="1"/>
        <v>32635</v>
      </c>
      <c r="F28" s="83"/>
      <c r="G28" s="56">
        <v>6716</v>
      </c>
      <c r="H28" s="56"/>
      <c r="I28" s="56"/>
      <c r="J28" s="56"/>
      <c r="K28" s="85"/>
      <c r="L28" s="83"/>
      <c r="M28" s="56">
        <v>2901</v>
      </c>
      <c r="N28" s="85">
        <v>150</v>
      </c>
      <c r="O28" s="52"/>
      <c r="P28" s="56">
        <f>41+17327</f>
        <v>17368</v>
      </c>
      <c r="Q28" s="56">
        <f>5496+4</f>
        <v>5500</v>
      </c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81966</v>
      </c>
      <c r="E30" s="88">
        <f t="shared" si="1"/>
        <v>81966</v>
      </c>
      <c r="F30" s="83"/>
      <c r="G30" s="56"/>
      <c r="H30" s="56"/>
      <c r="I30" s="56"/>
      <c r="J30" s="56">
        <v>219</v>
      </c>
      <c r="K30" s="85"/>
      <c r="L30" s="83">
        <v>81690</v>
      </c>
      <c r="M30" s="56"/>
      <c r="N30" s="85"/>
      <c r="O30" s="52"/>
      <c r="P30" s="56"/>
      <c r="Q30" s="56"/>
      <c r="R30" s="56">
        <v>57</v>
      </c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5540</v>
      </c>
      <c r="E32" s="88">
        <f t="shared" si="1"/>
        <v>5490</v>
      </c>
      <c r="F32" s="83">
        <v>2861</v>
      </c>
      <c r="G32" s="56">
        <v>599</v>
      </c>
      <c r="H32" s="56"/>
      <c r="I32" s="56"/>
      <c r="J32" s="56"/>
      <c r="K32" s="85"/>
      <c r="L32" s="83"/>
      <c r="M32" s="56">
        <v>259</v>
      </c>
      <c r="N32" s="85"/>
      <c r="O32" s="52"/>
      <c r="P32" s="56">
        <f>226+1545</f>
        <v>1771</v>
      </c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301</v>
      </c>
      <c r="E34" s="88">
        <f t="shared" si="1"/>
        <v>295</v>
      </c>
      <c r="F34" s="83"/>
      <c r="G34" s="56">
        <v>73</v>
      </c>
      <c r="H34" s="56"/>
      <c r="I34" s="56"/>
      <c r="J34" s="56"/>
      <c r="K34" s="85"/>
      <c r="L34" s="83"/>
      <c r="M34" s="56">
        <v>32</v>
      </c>
      <c r="N34" s="85"/>
      <c r="O34" s="52"/>
      <c r="P34" s="56">
        <v>190</v>
      </c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7033</v>
      </c>
      <c r="E35" s="88">
        <f t="shared" si="1"/>
        <v>7015</v>
      </c>
      <c r="F35" s="83">
        <v>2250</v>
      </c>
      <c r="G35" s="56">
        <v>216</v>
      </c>
      <c r="H35" s="56"/>
      <c r="I35" s="56"/>
      <c r="J35" s="56"/>
      <c r="K35" s="85"/>
      <c r="L35" s="83">
        <v>3750</v>
      </c>
      <c r="M35" s="56">
        <v>93</v>
      </c>
      <c r="N35" s="85"/>
      <c r="O35" s="52"/>
      <c r="P35" s="56">
        <f>99+557</f>
        <v>656</v>
      </c>
      <c r="Q35" s="56">
        <v>50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8725</v>
      </c>
      <c r="E36" s="88">
        <f t="shared" si="1"/>
        <v>8623</v>
      </c>
      <c r="F36" s="83"/>
      <c r="G36" s="56">
        <v>1208</v>
      </c>
      <c r="H36" s="56"/>
      <c r="I36" s="56"/>
      <c r="J36" s="56"/>
      <c r="K36" s="85">
        <v>1625</v>
      </c>
      <c r="L36" s="83"/>
      <c r="M36" s="56">
        <v>522</v>
      </c>
      <c r="N36" s="85"/>
      <c r="O36" s="52"/>
      <c r="P36" s="56">
        <f>296+3117</f>
        <v>3413</v>
      </c>
      <c r="Q36" s="56">
        <v>1855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35326</v>
      </c>
      <c r="E37" s="88">
        <f t="shared" si="1"/>
        <v>35326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>
        <v>3778</v>
      </c>
      <c r="Q37" s="56">
        <f>1590+3295+17513+100+9050</f>
        <v>31548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10857</v>
      </c>
      <c r="E38" s="88">
        <f t="shared" si="1"/>
        <v>10639</v>
      </c>
      <c r="F38" s="83"/>
      <c r="G38" s="56">
        <v>2585</v>
      </c>
      <c r="H38" s="56"/>
      <c r="I38" s="56"/>
      <c r="J38" s="56"/>
      <c r="K38" s="85"/>
      <c r="L38" s="83"/>
      <c r="M38" s="56">
        <v>1117</v>
      </c>
      <c r="N38" s="85"/>
      <c r="O38" s="52"/>
      <c r="P38" s="56">
        <f>268+6669</f>
        <v>6937</v>
      </c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140994</v>
      </c>
      <c r="E39" s="88">
        <f t="shared" si="1"/>
        <v>140994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v>10253</v>
      </c>
      <c r="Q39" s="56">
        <f>109071+18750+2920</f>
        <v>130741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9067</v>
      </c>
      <c r="E41" s="88">
        <f t="shared" si="1"/>
        <v>8979</v>
      </c>
      <c r="F41" s="83"/>
      <c r="G41" s="56">
        <v>1051</v>
      </c>
      <c r="H41" s="56"/>
      <c r="I41" s="56"/>
      <c r="J41" s="56"/>
      <c r="K41" s="85"/>
      <c r="L41" s="83"/>
      <c r="M41" s="56">
        <v>454</v>
      </c>
      <c r="N41" s="85"/>
      <c r="O41" s="52"/>
      <c r="P41" s="56">
        <f>828+2711</f>
        <v>3539</v>
      </c>
      <c r="Q41" s="56">
        <v>3935</v>
      </c>
      <c r="R41" s="56"/>
    </row>
    <row r="42" spans="1:18" ht="15" customHeight="1">
      <c r="A42" s="11">
        <v>562.59</v>
      </c>
      <c r="B42" s="7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38433</v>
      </c>
      <c r="E44" s="88">
        <f t="shared" si="1"/>
        <v>38317</v>
      </c>
      <c r="F44" s="83"/>
      <c r="G44" s="56">
        <v>1370</v>
      </c>
      <c r="H44" s="56"/>
      <c r="I44" s="56"/>
      <c r="J44" s="56"/>
      <c r="K44" s="85"/>
      <c r="L44" s="83"/>
      <c r="M44" s="56">
        <v>592</v>
      </c>
      <c r="N44" s="85"/>
      <c r="O44" s="52"/>
      <c r="P44" s="56">
        <v>3535</v>
      </c>
      <c r="Q44" s="56">
        <v>31455</v>
      </c>
      <c r="R44" s="56">
        <v>1365</v>
      </c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>
        <v>47913</v>
      </c>
      <c r="E46" s="88">
        <f t="shared" si="1"/>
        <v>47913</v>
      </c>
      <c r="F46" s="83"/>
      <c r="G46" s="56"/>
      <c r="H46" s="56">
        <v>47913</v>
      </c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52710</v>
      </c>
      <c r="E49" s="88">
        <f t="shared" si="1"/>
        <v>52710</v>
      </c>
      <c r="F49" s="83"/>
      <c r="G49" s="56"/>
      <c r="H49" s="56"/>
      <c r="I49" s="56"/>
      <c r="J49" s="56">
        <v>40362</v>
      </c>
      <c r="K49" s="85"/>
      <c r="L49" s="83"/>
      <c r="M49" s="56">
        <v>12348</v>
      </c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28429</v>
      </c>
      <c r="E50" s="88">
        <f t="shared" si="1"/>
        <v>28429</v>
      </c>
      <c r="F50" s="83"/>
      <c r="G50" s="56"/>
      <c r="H50" s="56"/>
      <c r="I50" s="56"/>
      <c r="J50" s="56"/>
      <c r="K50" s="85"/>
      <c r="L50" s="83">
        <v>28429</v>
      </c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1771957</v>
      </c>
      <c r="E55" s="96">
        <f t="shared" si="2"/>
        <v>1757611</v>
      </c>
      <c r="F55" s="97">
        <f t="shared" si="2"/>
        <v>5111</v>
      </c>
      <c r="G55" s="98">
        <f t="shared" si="2"/>
        <v>172102</v>
      </c>
      <c r="H55" s="98">
        <f t="shared" si="2"/>
        <v>74901</v>
      </c>
      <c r="I55" s="98">
        <f t="shared" si="2"/>
        <v>0</v>
      </c>
      <c r="J55" s="98">
        <f>SUM(J4:J54)</f>
        <v>65264</v>
      </c>
      <c r="K55" s="99">
        <f>SUM(K4:K54)</f>
        <v>34725</v>
      </c>
      <c r="L55" s="97">
        <f>SUM(L4:L54)</f>
        <v>440425</v>
      </c>
      <c r="M55" s="98">
        <f t="shared" si="2"/>
        <v>87227</v>
      </c>
      <c r="N55" s="99">
        <f t="shared" si="2"/>
        <v>19998</v>
      </c>
      <c r="O55" s="95">
        <f t="shared" si="2"/>
        <v>0</v>
      </c>
      <c r="P55" s="98">
        <f t="shared" si="2"/>
        <v>459965</v>
      </c>
      <c r="Q55" s="98">
        <f t="shared" si="2"/>
        <v>364602</v>
      </c>
      <c r="R55" s="98">
        <f t="shared" si="2"/>
        <v>33291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22.9</v>
      </c>
      <c r="E59" s="22"/>
    </row>
    <row r="60" spans="1:6" ht="12.75">
      <c r="A60" s="13"/>
      <c r="B60" s="27" t="s">
        <v>81</v>
      </c>
      <c r="D60" s="50">
        <v>59100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0.008668523578824161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352103</v>
      </c>
      <c r="D70" s="63">
        <f>SUM(D71:D75)</f>
        <v>0.20033044854635068</v>
      </c>
      <c r="E70" s="1"/>
      <c r="F70" s="1"/>
      <c r="G70" s="1"/>
    </row>
    <row r="71" spans="2:7" ht="12.75">
      <c r="B71" s="33" t="s">
        <v>58</v>
      </c>
      <c r="C71" s="43">
        <f>F55</f>
        <v>5111</v>
      </c>
      <c r="D71" s="64">
        <f>F55/$E$55</f>
        <v>0.00290792444972181</v>
      </c>
      <c r="E71" s="1"/>
      <c r="F71" s="1"/>
      <c r="G71" s="1"/>
    </row>
    <row r="72" spans="2:7" ht="12.75">
      <c r="B72" s="33" t="s">
        <v>74</v>
      </c>
      <c r="C72" s="44">
        <f>G55</f>
        <v>172102</v>
      </c>
      <c r="D72" s="64">
        <f>G55/$E$55</f>
        <v>0.09791814002074406</v>
      </c>
      <c r="E72" s="1"/>
      <c r="F72" s="1"/>
      <c r="G72" s="1"/>
    </row>
    <row r="73" spans="2:7" ht="12.75">
      <c r="B73" s="33" t="s">
        <v>77</v>
      </c>
      <c r="C73" s="44">
        <f>H55</f>
        <v>74901</v>
      </c>
      <c r="D73" s="64">
        <f>H55/$E$55</f>
        <v>0.042615231698026466</v>
      </c>
      <c r="E73" s="1"/>
      <c r="F73" s="1"/>
      <c r="G73" s="1"/>
    </row>
    <row r="74" spans="2:7" ht="12.75">
      <c r="B74" s="33" t="s">
        <v>71</v>
      </c>
      <c r="C74" s="44">
        <f>J55</f>
        <v>65264</v>
      </c>
      <c r="D74" s="64">
        <f>J55/$E$55</f>
        <v>0.037132220952190216</v>
      </c>
      <c r="E74" s="1"/>
      <c r="F74" s="1"/>
      <c r="G74" s="1"/>
    </row>
    <row r="75" spans="2:5" ht="13.5" thickBot="1">
      <c r="B75" s="38" t="s">
        <v>70</v>
      </c>
      <c r="C75" s="42">
        <f>K55</f>
        <v>34725</v>
      </c>
      <c r="D75" s="65">
        <f>K55/$E$55</f>
        <v>0.019756931425668138</v>
      </c>
      <c r="E75" s="1"/>
    </row>
    <row r="76" spans="2:5" ht="13.5" thickTop="1">
      <c r="B76" s="36" t="s">
        <v>68</v>
      </c>
      <c r="C76" s="102">
        <f>SUM(C77:C79)</f>
        <v>547650</v>
      </c>
      <c r="D76" s="66">
        <f>SUM(D77:D79)</f>
        <v>0.31158771764628235</v>
      </c>
      <c r="E76" s="1"/>
    </row>
    <row r="77" spans="2:5" ht="12.75">
      <c r="B77" s="33" t="s">
        <v>66</v>
      </c>
      <c r="C77" s="44">
        <f>L55</f>
        <v>440425</v>
      </c>
      <c r="D77" s="64">
        <f>L55/$E$55</f>
        <v>0.2505816133376498</v>
      </c>
      <c r="E77" s="1"/>
    </row>
    <row r="78" spans="2:5" ht="18.75" customHeight="1">
      <c r="B78" s="33" t="s">
        <v>67</v>
      </c>
      <c r="C78" s="44">
        <f>M55</f>
        <v>87227</v>
      </c>
      <c r="D78" s="64">
        <f>M55/$E$55</f>
        <v>0.049628160042239154</v>
      </c>
      <c r="E78" s="1"/>
    </row>
    <row r="79" spans="2:5" ht="26.25" thickBot="1">
      <c r="B79" s="37" t="s">
        <v>72</v>
      </c>
      <c r="C79" s="42">
        <f>N55</f>
        <v>19998</v>
      </c>
      <c r="D79" s="65">
        <f>N55/$E$55</f>
        <v>0.011377944266393417</v>
      </c>
      <c r="E79" s="1"/>
    </row>
    <row r="80" spans="2:5" ht="13.5" thickTop="1">
      <c r="B80" s="39" t="s">
        <v>69</v>
      </c>
      <c r="C80" s="103">
        <f>SUM(C81:C83)</f>
        <v>857858</v>
      </c>
      <c r="D80" s="67">
        <f>SUM(D81:D83)</f>
        <v>0.4880818338073669</v>
      </c>
      <c r="E80" s="1"/>
    </row>
    <row r="81" spans="2:5" ht="12.75">
      <c r="B81" s="33" t="s">
        <v>59</v>
      </c>
      <c r="C81" s="44">
        <f>P55</f>
        <v>459965</v>
      </c>
      <c r="D81" s="64">
        <f>P55/$E$55</f>
        <v>0.2616989766222446</v>
      </c>
      <c r="E81" s="1"/>
    </row>
    <row r="82" spans="2:5" ht="12.75">
      <c r="B82" s="33" t="s">
        <v>61</v>
      </c>
      <c r="C82" s="44">
        <f>Q55</f>
        <v>364602</v>
      </c>
      <c r="D82" s="64">
        <f>Q55/$E$55</f>
        <v>0.20744180595137376</v>
      </c>
      <c r="E82" s="1"/>
    </row>
    <row r="83" spans="2:5" ht="13.5" thickBot="1">
      <c r="B83" s="34" t="s">
        <v>4</v>
      </c>
      <c r="C83" s="45">
        <f>R55</f>
        <v>33291</v>
      </c>
      <c r="D83" s="68">
        <f>R55/$E$55</f>
        <v>0.01894105123374854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2014-01-18T00:38:22Z</dcterms:modified>
  <cp:category/>
  <cp:version/>
  <cp:contentType/>
  <cp:contentStatus/>
</cp:coreProperties>
</file>