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Columbia Pgs 20-21" sheetId="1" r:id="rId1"/>
  </sheets>
  <definedNames>
    <definedName name="_xlnm.Print_Area" localSheetId="0">'Columbia Pgs 20-21'!$A$1:$O$88</definedName>
    <definedName name="_xlnm.Print_Titles" localSheetId="0">'Columbia Pgs 20-21'!$1:$4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<sst xmlns="http://schemas.openxmlformats.org/spreadsheetml/2006/main" count="95" uniqueCount="87">
  <si>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</si>
  <si>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</si>
  <si>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</si>
  <si>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</si>
  <si>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</si>
  <si>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</si>
  <si>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</si>
  <si>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</si>
  <si>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</si>
  <si>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</si>
  <si>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</si>
  <si>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</si>
  <si>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</si>
  <si>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</si>
  <si>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</si>
  <si>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</si>
  <si>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</si>
  <si>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</si>
  <si>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</si>
  <si>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</si>
  <si>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</si>
  <si>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</si>
  <si>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</si>
  <si>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</si>
  <si>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</si>
  <si>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</si>
  <si>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</si>
  <si>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</si>
  <si>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</si>
  <si>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</si>
  <si>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</si>
  <si>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</si>
  <si>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</si>
  <si>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</si>
  <si>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</si>
  <si>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</si>
  <si>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</si>
  <si>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</si>
  <si>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</si>
  <si>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</si>
  <si>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</si>
  <si>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</si>
  <si>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</si>
  <si>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</si>
  <si>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</si>
  <si>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</si>
  <si>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</si>
  <si>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</si>
  <si>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</si>
  <si>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</si>
  <si>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</si>
  <si>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</si>
  <si>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</si>
  <si>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</si>
  <si>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</si>
  <si>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</si>
  <si>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</si>
  <si>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</si>
  <si>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</si>
  <si>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</si>
  <si>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</si>
  <si>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</si>
  <si>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</si>
  <si>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</si>
  <si>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</si>
  <si>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</si>
  <si>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</si>
  <si>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</si>
  <si>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</si>
  <si>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</si>
  <si>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</si>
  <si>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</si>
  <si>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</si>
  <si>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</si>
  <si>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</si>
  <si>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</si>
  <si>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</si>
  <si>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</si>
  <si>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</si>
  <si>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</si>
  <si>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</si>
  <si>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</si>
  <si>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</si>
  <si>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</si>
  <si>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 xml:space="preserve">Basis of Accounting: Cash 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</si>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</sst>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('Columbia Pgs 20-21'!$B$61,'Columbia Pgs 20-21'!$B$69,'Columbia Pgs 20-21'!$B$74:$B$76)</c:f>
              <c:strCache/>
            </c:strRef>
          </c:cat>
          <c:val>
            <c:numRef>
              <c:f>('Columbia Pgs 20-21'!$C$68,'Columbia Pgs 20-21'!$C$72,'Columbia Pgs 20-21'!$C$74:$C$76)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4100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5.35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149760</v>
      </c>
      <c r="D5" s="10">
        <f>SUM(E5:O5)</f>
        <v>209757</v>
      </c>
      <c r="E5" s="13">
        <v>0</v>
      </c>
      <c r="F5" s="7">
        <v>80260</v>
      </c>
      <c r="G5" s="7">
        <v>15390</v>
      </c>
      <c r="H5" s="7">
        <v>11435</v>
      </c>
      <c r="I5" s="19">
        <v>59995</v>
      </c>
      <c r="J5" s="34">
        <v>0</v>
      </c>
      <c r="K5" s="13">
        <v>1629</v>
      </c>
      <c r="L5" s="35">
        <v>21970</v>
      </c>
      <c r="M5" s="7">
        <v>18159</v>
      </c>
      <c r="N5" s="80">
        <v>0</v>
      </c>
      <c r="O5" s="13">
        <v>919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38814</v>
      </c>
      <c r="D7" s="10">
        <f t="shared" si="0"/>
        <v>38815</v>
      </c>
      <c r="E7" s="11"/>
      <c r="F7" s="5"/>
      <c r="G7" s="5"/>
      <c r="H7" s="5"/>
      <c r="I7" s="6"/>
      <c r="J7" s="12"/>
      <c r="K7" s="11">
        <v>14535</v>
      </c>
      <c r="L7" s="14">
        <v>17385</v>
      </c>
      <c r="M7" s="5">
        <v>6895</v>
      </c>
      <c r="N7" s="10"/>
      <c r="O7" s="11"/>
    </row>
    <row r="8" spans="1:15" ht="15">
      <c r="A8" s="36">
        <v>562.24</v>
      </c>
      <c r="B8" s="37" t="s">
        <v>16</v>
      </c>
      <c r="C8" s="11">
        <v>2864</v>
      </c>
      <c r="D8" s="10">
        <f t="shared" si="0"/>
        <v>2864</v>
      </c>
      <c r="E8" s="11"/>
      <c r="F8" s="5"/>
      <c r="G8" s="5"/>
      <c r="H8" s="5"/>
      <c r="I8" s="6"/>
      <c r="J8" s="12"/>
      <c r="K8" s="11"/>
      <c r="L8" s="14"/>
      <c r="M8" s="5">
        <v>2864</v>
      </c>
      <c r="N8" s="10"/>
      <c r="O8" s="11"/>
    </row>
    <row r="9" spans="1:15" ht="15">
      <c r="A9" s="36">
        <v>562.25</v>
      </c>
      <c r="B9" s="59" t="s">
        <v>60</v>
      </c>
      <c r="C9" s="11">
        <v>6495</v>
      </c>
      <c r="D9" s="10">
        <f t="shared" si="0"/>
        <v>6494</v>
      </c>
      <c r="E9" s="11"/>
      <c r="F9" s="5"/>
      <c r="G9" s="5"/>
      <c r="H9" s="5"/>
      <c r="I9" s="6"/>
      <c r="J9" s="12"/>
      <c r="K9" s="11">
        <v>5619</v>
      </c>
      <c r="L9" s="14"/>
      <c r="M9" s="5">
        <v>875</v>
      </c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54306</v>
      </c>
      <c r="D12" s="10">
        <f t="shared" si="0"/>
        <v>54306</v>
      </c>
      <c r="E12" s="11"/>
      <c r="F12" s="5"/>
      <c r="G12" s="5"/>
      <c r="H12" s="5"/>
      <c r="I12" s="6"/>
      <c r="J12" s="12"/>
      <c r="K12" s="11">
        <f>52951+110</f>
        <v>53061</v>
      </c>
      <c r="L12" s="14"/>
      <c r="M12" s="5">
        <v>1245</v>
      </c>
      <c r="N12" s="10"/>
      <c r="O12" s="11"/>
    </row>
    <row r="13" spans="1:15" ht="15">
      <c r="A13" s="36">
        <v>562.29</v>
      </c>
      <c r="B13" s="59" t="s">
        <v>53</v>
      </c>
      <c r="C13" s="11">
        <v>42918</v>
      </c>
      <c r="D13" s="10">
        <f t="shared" si="0"/>
        <v>42918</v>
      </c>
      <c r="E13" s="11"/>
      <c r="F13" s="5"/>
      <c r="G13" s="5"/>
      <c r="H13" s="5"/>
      <c r="I13" s="6"/>
      <c r="J13" s="12"/>
      <c r="K13" s="11">
        <v>11824</v>
      </c>
      <c r="L13" s="14">
        <f>14842+736</f>
        <v>15578</v>
      </c>
      <c r="M13" s="5">
        <v>4818</v>
      </c>
      <c r="N13" s="10">
        <v>8698</v>
      </c>
      <c r="O13" s="11">
        <v>2000</v>
      </c>
    </row>
    <row r="14" spans="1:15" ht="15">
      <c r="A14" s="36">
        <v>562.32</v>
      </c>
      <c r="B14" s="37" t="s">
        <v>17</v>
      </c>
      <c r="C14" s="11">
        <v>36507</v>
      </c>
      <c r="D14" s="10">
        <f t="shared" si="0"/>
        <v>36507</v>
      </c>
      <c r="E14" s="11"/>
      <c r="F14" s="5"/>
      <c r="G14" s="5">
        <v>27420</v>
      </c>
      <c r="H14" s="5"/>
      <c r="I14" s="6"/>
      <c r="J14" s="12"/>
      <c r="K14" s="11">
        <f>3154+1200</f>
        <v>4354</v>
      </c>
      <c r="L14" s="14"/>
      <c r="M14" s="5"/>
      <c r="N14" s="10">
        <f>3048+1362+323</f>
        <v>4733</v>
      </c>
      <c r="O14" s="11"/>
    </row>
    <row r="15" spans="1:15" ht="15">
      <c r="A15" s="36">
        <v>562.33</v>
      </c>
      <c r="B15" s="59" t="s">
        <v>62</v>
      </c>
      <c r="C15" s="11">
        <v>2843</v>
      </c>
      <c r="D15" s="10">
        <f t="shared" si="0"/>
        <v>2843</v>
      </c>
      <c r="E15" s="11"/>
      <c r="F15" s="5"/>
      <c r="G15" s="5"/>
      <c r="H15" s="5"/>
      <c r="I15" s="6"/>
      <c r="J15" s="12"/>
      <c r="K15" s="11"/>
      <c r="L15" s="14"/>
      <c r="M15" s="5">
        <v>2843</v>
      </c>
      <c r="N15" s="10"/>
      <c r="O15" s="11"/>
    </row>
    <row r="16" spans="1:15" ht="15">
      <c r="A16" s="36">
        <v>562.34</v>
      </c>
      <c r="B16" s="37" t="s">
        <v>18</v>
      </c>
      <c r="C16" s="11">
        <v>6404</v>
      </c>
      <c r="D16" s="10">
        <f t="shared" si="0"/>
        <v>6404</v>
      </c>
      <c r="E16" s="11"/>
      <c r="F16" s="5"/>
      <c r="G16" s="5"/>
      <c r="H16" s="5"/>
      <c r="I16" s="6"/>
      <c r="J16" s="12"/>
      <c r="K16" s="11"/>
      <c r="L16" s="14"/>
      <c r="M16" s="5">
        <f>5302+172</f>
        <v>5474</v>
      </c>
      <c r="N16" s="10">
        <v>930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10918</v>
      </c>
      <c r="D18" s="10">
        <f t="shared" si="0"/>
        <v>10918</v>
      </c>
      <c r="E18" s="11"/>
      <c r="F18" s="5"/>
      <c r="G18" s="5">
        <v>10918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6272</v>
      </c>
      <c r="D20" s="10">
        <f t="shared" si="0"/>
        <v>6272</v>
      </c>
      <c r="E20" s="11"/>
      <c r="F20" s="5"/>
      <c r="G20" s="5">
        <v>6272</v>
      </c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3694</v>
      </c>
      <c r="D22" s="10">
        <f t="shared" si="0"/>
        <v>3694</v>
      </c>
      <c r="E22" s="11">
        <v>328</v>
      </c>
      <c r="F22" s="5"/>
      <c r="G22" s="5"/>
      <c r="H22" s="5"/>
      <c r="I22" s="6"/>
      <c r="J22" s="12"/>
      <c r="K22" s="11"/>
      <c r="L22" s="14"/>
      <c r="M22" s="5">
        <v>386</v>
      </c>
      <c r="N22" s="10"/>
      <c r="O22" s="11">
        <f>351+2629</f>
        <v>2980</v>
      </c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2469</v>
      </c>
      <c r="D25" s="10">
        <f t="shared" si="0"/>
        <v>2469</v>
      </c>
      <c r="E25" s="11"/>
      <c r="F25" s="5"/>
      <c r="G25" s="5"/>
      <c r="H25" s="5"/>
      <c r="I25" s="6"/>
      <c r="J25" s="12"/>
      <c r="K25" s="11"/>
      <c r="L25" s="14"/>
      <c r="M25" s="5"/>
      <c r="N25" s="10">
        <v>300</v>
      </c>
      <c r="O25" s="11">
        <v>2169</v>
      </c>
    </row>
    <row r="26" spans="1:15" ht="15">
      <c r="A26" s="36">
        <v>562.53</v>
      </c>
      <c r="B26" s="59" t="s">
        <v>66</v>
      </c>
      <c r="C26" s="11">
        <v>785</v>
      </c>
      <c r="D26" s="10">
        <f t="shared" si="0"/>
        <v>785</v>
      </c>
      <c r="E26" s="11"/>
      <c r="F26" s="5"/>
      <c r="G26" s="5"/>
      <c r="H26" s="5"/>
      <c r="I26" s="6"/>
      <c r="J26" s="12">
        <v>421</v>
      </c>
      <c r="K26" s="11"/>
      <c r="L26" s="14"/>
      <c r="M26" s="5"/>
      <c r="N26" s="10">
        <v>364</v>
      </c>
      <c r="O26" s="11"/>
    </row>
    <row r="27" spans="1:15" ht="15">
      <c r="A27" s="36">
        <v>562.54</v>
      </c>
      <c r="B27" s="59" t="s">
        <v>67</v>
      </c>
      <c r="C27" s="11">
        <v>4587</v>
      </c>
      <c r="D27" s="10">
        <f t="shared" si="0"/>
        <v>4587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3450+386</f>
        <v>3836</v>
      </c>
      <c r="O27" s="11">
        <v>751</v>
      </c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10743</v>
      </c>
      <c r="D29" s="10">
        <f t="shared" si="0"/>
        <v>10743</v>
      </c>
      <c r="E29" s="11"/>
      <c r="F29" s="5"/>
      <c r="G29" s="5"/>
      <c r="H29" s="5"/>
      <c r="I29" s="6"/>
      <c r="J29" s="12"/>
      <c r="K29" s="11"/>
      <c r="L29" s="14"/>
      <c r="M29" s="5">
        <v>229</v>
      </c>
      <c r="N29" s="10">
        <v>10135</v>
      </c>
      <c r="O29" s="11">
        <v>379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75</v>
      </c>
      <c r="D31" s="10">
        <f t="shared" si="0"/>
        <v>75</v>
      </c>
      <c r="E31" s="11"/>
      <c r="F31" s="5"/>
      <c r="G31" s="5"/>
      <c r="H31" s="5"/>
      <c r="I31" s="6"/>
      <c r="J31" s="12"/>
      <c r="K31" s="11"/>
      <c r="L31" s="14"/>
      <c r="M31" s="5"/>
      <c r="N31" s="10"/>
      <c r="O31" s="11">
        <v>75</v>
      </c>
    </row>
    <row r="32" spans="1:15" ht="15">
      <c r="A32" s="36">
        <v>562.59</v>
      </c>
      <c r="B32" s="59" t="s">
        <v>56</v>
      </c>
      <c r="C32" s="11">
        <v>719</v>
      </c>
      <c r="D32" s="10">
        <f t="shared" si="0"/>
        <v>719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>
        <v>719</v>
      </c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5028</v>
      </c>
      <c r="D34" s="10">
        <f t="shared" si="0"/>
        <v>5028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1958</v>
      </c>
      <c r="O34" s="11">
        <v>3070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244</v>
      </c>
      <c r="D40" s="10">
        <f t="shared" si="0"/>
        <v>244</v>
      </c>
      <c r="E40" s="11"/>
      <c r="F40" s="5"/>
      <c r="G40" s="5"/>
      <c r="H40" s="5">
        <v>244</v>
      </c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26222</v>
      </c>
      <c r="D41" s="10">
        <f t="shared" si="0"/>
        <v>26222</v>
      </c>
      <c r="E41" s="11"/>
      <c r="F41" s="5"/>
      <c r="G41" s="5"/>
      <c r="H41" s="5"/>
      <c r="I41" s="6"/>
      <c r="J41" s="12"/>
      <c r="K41" s="11">
        <v>16383</v>
      </c>
      <c r="L41" s="14"/>
      <c r="M41" s="5"/>
      <c r="N41" s="10"/>
      <c r="O41" s="11">
        <f>979+8860</f>
        <v>9839</v>
      </c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412667</v>
      </c>
      <c r="D44" s="64">
        <f>SUM(E44:O44)</f>
        <v>472664</v>
      </c>
      <c r="E44" s="65">
        <f aca="true" t="shared" si="1" ref="E44:O44">SUM(E5:E43)</f>
        <v>328</v>
      </c>
      <c r="F44" s="63">
        <f t="shared" si="1"/>
        <v>80260</v>
      </c>
      <c r="G44" s="63">
        <f t="shared" si="1"/>
        <v>60000</v>
      </c>
      <c r="H44" s="63">
        <f t="shared" si="1"/>
        <v>11679</v>
      </c>
      <c r="I44" s="63">
        <f t="shared" si="1"/>
        <v>59995</v>
      </c>
      <c r="J44" s="66">
        <f t="shared" si="1"/>
        <v>421</v>
      </c>
      <c r="K44" s="65">
        <f t="shared" si="1"/>
        <v>107405</v>
      </c>
      <c r="L44" s="67">
        <f t="shared" si="1"/>
        <v>54933</v>
      </c>
      <c r="M44" s="63">
        <f t="shared" si="1"/>
        <v>43788</v>
      </c>
      <c r="N44" s="64">
        <f t="shared" si="1"/>
        <v>30954</v>
      </c>
      <c r="O44" s="65">
        <f t="shared" si="1"/>
        <v>22901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412667</v>
      </c>
      <c r="D56" s="72">
        <f>SUM(E56:O56)</f>
        <v>472664</v>
      </c>
      <c r="E56" s="73">
        <f aca="true" t="shared" si="3" ref="E56:O56">SUM(E44:E55)</f>
        <v>328</v>
      </c>
      <c r="F56" s="71">
        <f t="shared" si="3"/>
        <v>80260</v>
      </c>
      <c r="G56" s="71">
        <f t="shared" si="3"/>
        <v>60000</v>
      </c>
      <c r="H56" s="71">
        <f t="shared" si="3"/>
        <v>11679</v>
      </c>
      <c r="I56" s="74">
        <f t="shared" si="3"/>
        <v>59995</v>
      </c>
      <c r="J56" s="75">
        <f t="shared" si="3"/>
        <v>421</v>
      </c>
      <c r="K56" s="73">
        <f t="shared" si="3"/>
        <v>107405</v>
      </c>
      <c r="L56" s="76">
        <f t="shared" si="3"/>
        <v>54933</v>
      </c>
      <c r="M56" s="71">
        <f t="shared" si="3"/>
        <v>43788</v>
      </c>
      <c r="N56" s="83">
        <f t="shared" si="3"/>
        <v>30954</v>
      </c>
      <c r="O56" s="73">
        <f t="shared" si="3"/>
        <v>22901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328</v>
      </c>
      <c r="D62" s="45">
        <f>E56/D56</f>
        <v>0.0006939390349169812</v>
      </c>
    </row>
    <row r="63" spans="2:4" ht="15">
      <c r="B63" s="24" t="s">
        <v>2</v>
      </c>
      <c r="C63" s="46">
        <f>F56</f>
        <v>80260</v>
      </c>
      <c r="D63" s="45">
        <f>F56/D56</f>
        <v>0.1698034967757223</v>
      </c>
    </row>
    <row r="64" spans="2:4" ht="15">
      <c r="B64" s="24" t="s">
        <v>3</v>
      </c>
      <c r="C64" s="46">
        <f>G56</f>
        <v>60000</v>
      </c>
      <c r="D64" s="45">
        <f>G56/D56</f>
        <v>0.12694006736286242</v>
      </c>
    </row>
    <row r="65" spans="2:4" ht="15">
      <c r="B65" s="24" t="s">
        <v>4</v>
      </c>
      <c r="C65" s="46">
        <f>H56</f>
        <v>11679</v>
      </c>
      <c r="D65" s="45">
        <f>H56/D56</f>
        <v>0.024708884112181168</v>
      </c>
    </row>
    <row r="66" spans="2:4" ht="15">
      <c r="B66" s="24" t="s">
        <v>5</v>
      </c>
      <c r="C66" s="46">
        <f>I56</f>
        <v>59995</v>
      </c>
      <c r="D66" s="45">
        <f>I56/D56</f>
        <v>0.12692948902391551</v>
      </c>
    </row>
    <row r="67" spans="2:4" ht="15">
      <c r="B67" s="53" t="s">
        <v>46</v>
      </c>
      <c r="C67" s="47">
        <f>J56</f>
        <v>421</v>
      </c>
      <c r="D67" s="48">
        <f>J56/D56</f>
        <v>0.000890696139329418</v>
      </c>
    </row>
    <row r="68" spans="2:4" ht="15.75" thickBot="1">
      <c r="B68" s="91" t="s">
        <v>79</v>
      </c>
      <c r="C68" s="49">
        <f>SUM(C62:C67)</f>
        <v>212683</v>
      </c>
      <c r="D68" s="50">
        <f>SUM(D62:D67)</f>
        <v>0.44996657244892785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107405</v>
      </c>
      <c r="D70" s="23">
        <f>K56/D56</f>
        <v>0.22723329891847063</v>
      </c>
    </row>
    <row r="71" spans="2:4" ht="15">
      <c r="B71" s="54" t="s">
        <v>8</v>
      </c>
      <c r="C71" s="25">
        <f>L56</f>
        <v>54933</v>
      </c>
      <c r="D71" s="26">
        <f>L56/D56</f>
        <v>0.11621997867406868</v>
      </c>
    </row>
    <row r="72" spans="2:4" ht="15.75" thickBot="1">
      <c r="B72" s="91" t="s">
        <v>80</v>
      </c>
      <c r="C72" s="49">
        <f>SUM(C70:C71)</f>
        <v>162338</v>
      </c>
      <c r="D72" s="50">
        <f>SUM(D70:D71)</f>
        <v>0.3434532775925393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43788</v>
      </c>
      <c r="D74" s="23">
        <f>M56/D56</f>
        <v>0.092640861161417</v>
      </c>
    </row>
    <row r="75" spans="2:4" ht="15">
      <c r="B75" s="22" t="s">
        <v>9</v>
      </c>
      <c r="C75" s="21">
        <f>N56</f>
        <v>30954</v>
      </c>
      <c r="D75" s="23">
        <f>N56/D56</f>
        <v>0.06548838075250071</v>
      </c>
    </row>
    <row r="76" spans="2:4" ht="15">
      <c r="B76" s="97" t="s">
        <v>50</v>
      </c>
      <c r="C76" s="25">
        <f>O56</f>
        <v>22901</v>
      </c>
      <c r="D76" s="26">
        <f>O56/D56</f>
        <v>0.0484509080446152</v>
      </c>
    </row>
    <row r="77" spans="2:4" ht="15.75" thickBot="1">
      <c r="B77" s="91" t="s">
        <v>81</v>
      </c>
      <c r="C77" s="49">
        <f>SUM(C74:C76)</f>
        <v>97643</v>
      </c>
      <c r="D77" s="50">
        <f>SUM(D74:D76)</f>
        <v>0.2065801499585329</v>
      </c>
    </row>
    <row r="78" spans="2:4" ht="15.75" thickBot="1">
      <c r="B78" s="94" t="s">
        <v>47</v>
      </c>
      <c r="C78" s="95">
        <f>C68+C72+C77</f>
        <v>472664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&amp;"-,Bold"&amp;20COLUMBIA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2014-07-09T20:59:00Z</dcterms:modified>
  <cp:category>Washington State</cp:category>
  <cp:version/>
  <cp:contentType/>
  <cp:contentStatus/>
</cp:coreProperties>
</file>