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Pacific Pgs 50-51" sheetId="1" r:id="rId1"/>
  </sheets>
  <definedNames>
    <definedName name="_xlnm.Print_Area" localSheetId="0">'Pacific Pgs 50-51'!$A$1:$O$88</definedName>
    <definedName name="_xlnm.Print_Titles" localSheetId="0">'Pacific Pgs 50-51'!$1:$4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<sst xmlns="http://schemas.openxmlformats.org/spreadsheetml/2006/main" count="95" uniqueCount="87">
  <si>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</si>
  <si>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</si>
  <si>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</si>
  <si>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</si>
  <si>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</si>
  <si>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</si>
  <si>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</si>
  <si>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</si>
  <si>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</si>
  <si>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</si>
  <si>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</si>
  <si>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</si>
  <si>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</si>
  <si>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</si>
  <si>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</si>
  <si>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</si>
  <si>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</si>
  <si>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</si>
  <si>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</si>
  <si>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</si>
  <si>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</si>
  <si>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</si>
  <si>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</si>
  <si>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</si>
  <si>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</si>
  <si>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</si>
  <si>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</si>
  <si>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</si>
  <si>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</si>
  <si>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</si>
  <si>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</si>
  <si>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</si>
  <si>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</si>
  <si>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</si>
  <si>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</si>
  <si>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</si>
  <si>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</si>
  <si>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</si>
  <si>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</si>
  <si>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</si>
  <si>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</si>
  <si>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</si>
  <si>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</si>
  <si>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</si>
  <si>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</si>
  <si>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</si>
  <si>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</si>
  <si>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</si>
  <si>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</si>
  <si>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</si>
  <si>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</si>
  <si>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</si>
  <si>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</si>
  <si>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</si>
  <si>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</si>
  <si>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</si>
  <si>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</si>
  <si>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</si>
  <si>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</si>
  <si>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</si>
  <si>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</si>
  <si>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</si>
  <si>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</si>
  <si>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</si>
  <si>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</si>
  <si>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</si>
  <si>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</si>
  <si>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</si>
  <si>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</si>
  <si>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</si>
  <si>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</si>
  <si>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</si>
  <si>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</si>
  <si>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</si>
  <si>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</si>
  <si>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</si>
  <si>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</si>
  <si>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</si>
  <si>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</si>
  <si>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</si>
  <si>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</si>
  <si>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</si>
  <si>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</si>
  <si>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</si>
  <si>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</si>
  <si>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</si>
  <si>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Cash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</si>
</sst>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('Pacific Pgs 50-51'!$B$61,'Pacific Pgs 50-51'!$B$69,'Pacific Pgs 50-51'!$B$74:$B$76)</c:f>
              <c:strCache/>
            </c:strRef>
          </c:cat>
          <c:val>
            <c:numRef>
              <c:f>('Pacific Pgs 50-51'!$C$68,'Pacific Pgs 50-51'!$C$72,'Pacific Pgs 50-51'!$C$74:$C$76)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H4" sqref="H4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21000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13.5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242513</v>
      </c>
      <c r="D5" s="10">
        <f>SUM(E5:O5)</f>
        <v>170410</v>
      </c>
      <c r="E5" s="13">
        <v>0</v>
      </c>
      <c r="F5" s="7">
        <v>0</v>
      </c>
      <c r="G5" s="7">
        <v>2540</v>
      </c>
      <c r="H5" s="7">
        <v>18995</v>
      </c>
      <c r="I5" s="19">
        <v>84538</v>
      </c>
      <c r="J5" s="34">
        <v>99</v>
      </c>
      <c r="K5" s="13">
        <v>0</v>
      </c>
      <c r="L5" s="35">
        <v>32396</v>
      </c>
      <c r="M5" s="7">
        <f>403+172+1+2864+3382+1+22978</f>
        <v>29801</v>
      </c>
      <c r="N5" s="80">
        <v>1005</v>
      </c>
      <c r="O5" s="13">
        <v>1036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f>22025+4324</f>
        <v>26349</v>
      </c>
      <c r="D7" s="10">
        <f t="shared" si="0"/>
        <v>26172</v>
      </c>
      <c r="E7" s="11"/>
      <c r="F7" s="5"/>
      <c r="G7" s="5"/>
      <c r="H7" s="5"/>
      <c r="I7" s="6"/>
      <c r="J7" s="12">
        <v>3618</v>
      </c>
      <c r="K7" s="11">
        <v>22554</v>
      </c>
      <c r="L7" s="14"/>
      <c r="M7" s="5"/>
      <c r="N7" s="10"/>
      <c r="O7" s="11"/>
    </row>
    <row r="8" spans="1:15" ht="15">
      <c r="A8" s="36">
        <v>562.24</v>
      </c>
      <c r="B8" s="37" t="s">
        <v>16</v>
      </c>
      <c r="C8" s="11">
        <v>6737</v>
      </c>
      <c r="D8" s="10">
        <f t="shared" si="0"/>
        <v>9950</v>
      </c>
      <c r="E8" s="11"/>
      <c r="F8" s="5"/>
      <c r="G8" s="5"/>
      <c r="H8" s="5"/>
      <c r="I8" s="6"/>
      <c r="J8" s="12">
        <v>4975</v>
      </c>
      <c r="K8" s="11"/>
      <c r="L8" s="14">
        <v>4975</v>
      </c>
      <c r="M8" s="5"/>
      <c r="N8" s="10"/>
      <c r="O8" s="11"/>
    </row>
    <row r="9" spans="1:15" ht="15">
      <c r="A9" s="36">
        <v>562.25</v>
      </c>
      <c r="B9" s="59" t="s">
        <v>60</v>
      </c>
      <c r="C9" s="11">
        <v>12680</v>
      </c>
      <c r="D9" s="10">
        <f t="shared" si="0"/>
        <v>12678</v>
      </c>
      <c r="E9" s="11"/>
      <c r="F9" s="5"/>
      <c r="G9" s="5"/>
      <c r="H9" s="5"/>
      <c r="I9" s="6"/>
      <c r="J9" s="12"/>
      <c r="K9" s="11">
        <v>12678</v>
      </c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>
        <v>77350</v>
      </c>
      <c r="D11" s="10">
        <f t="shared" si="0"/>
        <v>78641</v>
      </c>
      <c r="E11" s="11">
        <v>30044</v>
      </c>
      <c r="F11" s="5">
        <v>10443</v>
      </c>
      <c r="G11" s="5"/>
      <c r="H11" s="5"/>
      <c r="I11" s="6"/>
      <c r="J11" s="12"/>
      <c r="K11" s="11">
        <v>14479</v>
      </c>
      <c r="L11" s="14">
        <v>11063</v>
      </c>
      <c r="M11" s="5">
        <v>9121</v>
      </c>
      <c r="N11" s="10">
        <v>3260</v>
      </c>
      <c r="O11" s="11">
        <v>231</v>
      </c>
    </row>
    <row r="12" spans="1:15" ht="15">
      <c r="A12" s="36">
        <v>562.28</v>
      </c>
      <c r="B12" s="59" t="s">
        <v>61</v>
      </c>
      <c r="C12" s="11">
        <v>173305</v>
      </c>
      <c r="D12" s="10">
        <f t="shared" si="0"/>
        <v>175261</v>
      </c>
      <c r="E12" s="11"/>
      <c r="F12" s="5">
        <v>16620</v>
      </c>
      <c r="G12" s="5"/>
      <c r="H12" s="5"/>
      <c r="I12" s="6"/>
      <c r="J12" s="12"/>
      <c r="K12" s="11">
        <f>127016+115</f>
        <v>127131</v>
      </c>
      <c r="L12" s="14"/>
      <c r="M12" s="5">
        <v>31510</v>
      </c>
      <c r="N12" s="10"/>
      <c r="O12" s="11"/>
    </row>
    <row r="13" spans="1:15" ht="15">
      <c r="A13" s="36">
        <v>562.29</v>
      </c>
      <c r="B13" s="59" t="s">
        <v>53</v>
      </c>
      <c r="C13" s="11">
        <v>59436</v>
      </c>
      <c r="D13" s="10">
        <f t="shared" si="0"/>
        <v>55091</v>
      </c>
      <c r="E13" s="11"/>
      <c r="F13" s="5"/>
      <c r="G13" s="5"/>
      <c r="H13" s="5"/>
      <c r="I13" s="6"/>
      <c r="J13" s="12">
        <v>55091</v>
      </c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41714</v>
      </c>
      <c r="D14" s="10">
        <f t="shared" si="0"/>
        <v>41474</v>
      </c>
      <c r="E14" s="11"/>
      <c r="F14" s="5"/>
      <c r="G14" s="5">
        <v>10753</v>
      </c>
      <c r="H14" s="5"/>
      <c r="I14" s="6"/>
      <c r="J14" s="12">
        <v>1774</v>
      </c>
      <c r="K14" s="11">
        <f>15378+7916</f>
        <v>23294</v>
      </c>
      <c r="L14" s="14"/>
      <c r="M14" s="5"/>
      <c r="N14" s="10">
        <v>5653</v>
      </c>
      <c r="O14" s="11"/>
    </row>
    <row r="15" spans="1:15" ht="15">
      <c r="A15" s="36">
        <v>562.33</v>
      </c>
      <c r="B15" s="59" t="s">
        <v>62</v>
      </c>
      <c r="C15" s="11"/>
      <c r="D15" s="10">
        <f t="shared" si="0"/>
        <v>0</v>
      </c>
      <c r="E15" s="11"/>
      <c r="F15" s="5"/>
      <c r="G15" s="5"/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/>
      <c r="D16" s="10">
        <f t="shared" si="0"/>
        <v>0</v>
      </c>
      <c r="E16" s="11"/>
      <c r="F16" s="5"/>
      <c r="G16" s="5"/>
      <c r="H16" s="5"/>
      <c r="I16" s="6"/>
      <c r="J16" s="12"/>
      <c r="K16" s="11"/>
      <c r="L16" s="14"/>
      <c r="M16" s="5"/>
      <c r="N16" s="10"/>
      <c r="O16" s="11"/>
    </row>
    <row r="17" spans="1:15" ht="15">
      <c r="A17" s="36">
        <v>562.35</v>
      </c>
      <c r="B17" s="37" t="s">
        <v>19</v>
      </c>
      <c r="C17" s="11"/>
      <c r="D17" s="10">
        <f t="shared" si="0"/>
        <v>0</v>
      </c>
      <c r="E17" s="11"/>
      <c r="F17" s="5"/>
      <c r="G17" s="5"/>
      <c r="H17" s="5"/>
      <c r="I17" s="6"/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>
        <v>38331</v>
      </c>
      <c r="D18" s="10">
        <f t="shared" si="0"/>
        <v>38331</v>
      </c>
      <c r="E18" s="11"/>
      <c r="F18" s="5">
        <v>11646</v>
      </c>
      <c r="G18" s="5">
        <v>26276</v>
      </c>
      <c r="H18" s="5"/>
      <c r="I18" s="6"/>
      <c r="J18" s="12"/>
      <c r="K18" s="11"/>
      <c r="L18" s="14"/>
      <c r="M18" s="5"/>
      <c r="N18" s="10">
        <v>409</v>
      </c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>
        <v>175</v>
      </c>
      <c r="D21" s="10">
        <f t="shared" si="0"/>
        <v>393</v>
      </c>
      <c r="E21" s="11"/>
      <c r="F21" s="5"/>
      <c r="G21" s="5"/>
      <c r="H21" s="5"/>
      <c r="I21" s="6"/>
      <c r="J21" s="12"/>
      <c r="K21" s="11"/>
      <c r="L21" s="14"/>
      <c r="M21" s="5"/>
      <c r="N21" s="10">
        <v>393</v>
      </c>
      <c r="O21" s="11"/>
    </row>
    <row r="22" spans="1:15" ht="15">
      <c r="A22" s="36">
        <v>562.44</v>
      </c>
      <c r="B22" s="59" t="s">
        <v>64</v>
      </c>
      <c r="C22" s="11">
        <v>4051</v>
      </c>
      <c r="D22" s="10">
        <f t="shared" si="0"/>
        <v>4785</v>
      </c>
      <c r="E22" s="11">
        <v>4780</v>
      </c>
      <c r="F22" s="5">
        <v>5</v>
      </c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2030</v>
      </c>
      <c r="D25" s="10">
        <f t="shared" si="0"/>
        <v>2759</v>
      </c>
      <c r="E25" s="11">
        <v>2759</v>
      </c>
      <c r="F25" s="5"/>
      <c r="G25" s="5"/>
      <c r="H25" s="5"/>
      <c r="I25" s="6"/>
      <c r="J25" s="12"/>
      <c r="K25" s="11"/>
      <c r="L25" s="14"/>
      <c r="M25" s="5"/>
      <c r="N25" s="10"/>
      <c r="O25" s="11"/>
    </row>
    <row r="26" spans="1:15" ht="15">
      <c r="A26" s="36">
        <v>562.53</v>
      </c>
      <c r="B26" s="59" t="s">
        <v>66</v>
      </c>
      <c r="C26" s="11"/>
      <c r="D26" s="10">
        <f t="shared" si="0"/>
        <v>0</v>
      </c>
      <c r="E26" s="11"/>
      <c r="F26" s="5"/>
      <c r="G26" s="5"/>
      <c r="H26" s="5"/>
      <c r="I26" s="6"/>
      <c r="J26" s="12"/>
      <c r="K26" s="11"/>
      <c r="L26" s="14"/>
      <c r="M26" s="5"/>
      <c r="N26" s="10"/>
      <c r="O26" s="11"/>
    </row>
    <row r="27" spans="1:15" ht="15">
      <c r="A27" s="36">
        <v>562.54</v>
      </c>
      <c r="B27" s="59" t="s">
        <v>67</v>
      </c>
      <c r="C27" s="11"/>
      <c r="D27" s="10">
        <f t="shared" si="0"/>
        <v>0</v>
      </c>
      <c r="E27" s="11"/>
      <c r="F27" s="5"/>
      <c r="G27" s="5"/>
      <c r="H27" s="5"/>
      <c r="I27" s="6"/>
      <c r="J27" s="12"/>
      <c r="K27" s="11"/>
      <c r="L27" s="14"/>
      <c r="M27" s="5"/>
      <c r="N27" s="10"/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/>
      <c r="D29" s="10">
        <f t="shared" si="0"/>
        <v>0</v>
      </c>
      <c r="E29" s="11"/>
      <c r="F29" s="5"/>
      <c r="G29" s="5"/>
      <c r="H29" s="5"/>
      <c r="I29" s="6"/>
      <c r="J29" s="12"/>
      <c r="K29" s="11"/>
      <c r="L29" s="14"/>
      <c r="M29" s="5"/>
      <c r="N29" s="10"/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/>
      <c r="D31" s="10">
        <f t="shared" si="0"/>
        <v>0</v>
      </c>
      <c r="E31" s="11"/>
      <c r="F31" s="5"/>
      <c r="G31" s="5"/>
      <c r="H31" s="5"/>
      <c r="I31" s="6"/>
      <c r="J31" s="12"/>
      <c r="K31" s="11"/>
      <c r="L31" s="14"/>
      <c r="M31" s="5"/>
      <c r="N31" s="10"/>
      <c r="O31" s="11"/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8655</v>
      </c>
      <c r="D34" s="10">
        <f t="shared" si="0"/>
        <v>7418</v>
      </c>
      <c r="E34" s="11"/>
      <c r="F34" s="5"/>
      <c r="G34" s="5"/>
      <c r="H34" s="5"/>
      <c r="I34" s="6"/>
      <c r="J34" s="12"/>
      <c r="K34" s="11"/>
      <c r="L34" s="14"/>
      <c r="M34" s="5">
        <v>1658</v>
      </c>
      <c r="N34" s="10">
        <v>5760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>
        <f>90139+11009</f>
        <v>101148</v>
      </c>
      <c r="D36" s="10">
        <f t="shared" si="0"/>
        <v>120991</v>
      </c>
      <c r="E36" s="11"/>
      <c r="F36" s="5"/>
      <c r="G36" s="5">
        <f>20184+247</f>
        <v>20431</v>
      </c>
      <c r="H36" s="5"/>
      <c r="I36" s="6"/>
      <c r="J36" s="12"/>
      <c r="K36" s="11">
        <f>17831+82478</f>
        <v>100309</v>
      </c>
      <c r="L36" s="14"/>
      <c r="M36" s="5"/>
      <c r="N36" s="10"/>
      <c r="O36" s="11">
        <f>151+100</f>
        <v>251</v>
      </c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/>
      <c r="D40" s="10">
        <f t="shared" si="0"/>
        <v>0</v>
      </c>
      <c r="E40" s="11"/>
      <c r="F40" s="5"/>
      <c r="G40" s="5"/>
      <c r="H40" s="5"/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90590</v>
      </c>
      <c r="D41" s="10">
        <f t="shared" si="0"/>
        <v>83616</v>
      </c>
      <c r="E41" s="11"/>
      <c r="F41" s="5"/>
      <c r="G41" s="5"/>
      <c r="H41" s="5"/>
      <c r="I41" s="6"/>
      <c r="J41" s="12"/>
      <c r="K41" s="11">
        <f>3500+80116</f>
        <v>83616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>
        <v>28539</v>
      </c>
      <c r="D42" s="10">
        <f t="shared" si="0"/>
        <v>28539</v>
      </c>
      <c r="E42" s="11"/>
      <c r="F42" s="5"/>
      <c r="G42" s="5"/>
      <c r="H42" s="5"/>
      <c r="I42" s="6"/>
      <c r="J42" s="12"/>
      <c r="K42" s="11"/>
      <c r="L42" s="14">
        <v>14625</v>
      </c>
      <c r="M42" s="5">
        <v>13914</v>
      </c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913603</v>
      </c>
      <c r="D44" s="64">
        <f>SUM(E44:O44)</f>
        <v>856509</v>
      </c>
      <c r="E44" s="65">
        <f aca="true" t="shared" si="1" ref="E44:O44">SUM(E5:E43)</f>
        <v>37583</v>
      </c>
      <c r="F44" s="63">
        <f t="shared" si="1"/>
        <v>38714</v>
      </c>
      <c r="G44" s="63">
        <f t="shared" si="1"/>
        <v>60000</v>
      </c>
      <c r="H44" s="63">
        <f t="shared" si="1"/>
        <v>18995</v>
      </c>
      <c r="I44" s="63">
        <f t="shared" si="1"/>
        <v>84538</v>
      </c>
      <c r="J44" s="66">
        <f t="shared" si="1"/>
        <v>65557</v>
      </c>
      <c r="K44" s="65">
        <f t="shared" si="1"/>
        <v>384061</v>
      </c>
      <c r="L44" s="67">
        <f t="shared" si="1"/>
        <v>63059</v>
      </c>
      <c r="M44" s="63">
        <f t="shared" si="1"/>
        <v>86004</v>
      </c>
      <c r="N44" s="64">
        <f t="shared" si="1"/>
        <v>16480</v>
      </c>
      <c r="O44" s="65">
        <f t="shared" si="1"/>
        <v>1518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>
        <v>2742</v>
      </c>
      <c r="D55" s="18">
        <f t="shared" si="2"/>
        <v>2723</v>
      </c>
      <c r="E55" s="15"/>
      <c r="F55" s="8"/>
      <c r="G55" s="8"/>
      <c r="H55" s="8"/>
      <c r="I55" s="17"/>
      <c r="J55" s="16"/>
      <c r="K55" s="15"/>
      <c r="L55" s="18">
        <v>2566</v>
      </c>
      <c r="M55" s="8">
        <v>157</v>
      </c>
      <c r="N55" s="82"/>
      <c r="O55" s="15"/>
    </row>
    <row r="56" spans="1:15" ht="15.75" thickBot="1">
      <c r="A56" s="69"/>
      <c r="B56" s="70" t="s">
        <v>47</v>
      </c>
      <c r="C56" s="73">
        <f>SUM(C44:C55)</f>
        <v>916345</v>
      </c>
      <c r="D56" s="72">
        <f>SUM(E56:O56)</f>
        <v>859232</v>
      </c>
      <c r="E56" s="73">
        <f aca="true" t="shared" si="3" ref="E56:O56">SUM(E44:E55)</f>
        <v>37583</v>
      </c>
      <c r="F56" s="71">
        <f t="shared" si="3"/>
        <v>38714</v>
      </c>
      <c r="G56" s="71">
        <f t="shared" si="3"/>
        <v>60000</v>
      </c>
      <c r="H56" s="71">
        <f t="shared" si="3"/>
        <v>18995</v>
      </c>
      <c r="I56" s="74">
        <f t="shared" si="3"/>
        <v>84538</v>
      </c>
      <c r="J56" s="75">
        <f t="shared" si="3"/>
        <v>65557</v>
      </c>
      <c r="K56" s="73">
        <f t="shared" si="3"/>
        <v>384061</v>
      </c>
      <c r="L56" s="76">
        <f t="shared" si="3"/>
        <v>65625</v>
      </c>
      <c r="M56" s="71">
        <f t="shared" si="3"/>
        <v>86161</v>
      </c>
      <c r="N56" s="83">
        <f t="shared" si="3"/>
        <v>16480</v>
      </c>
      <c r="O56" s="73">
        <f t="shared" si="3"/>
        <v>1518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37583</v>
      </c>
      <c r="D62" s="45">
        <f>E56/D56</f>
        <v>0.0437402238277904</v>
      </c>
    </row>
    <row r="63" spans="2:4" ht="15">
      <c r="B63" s="24" t="s">
        <v>2</v>
      </c>
      <c r="C63" s="46">
        <f>F56</f>
        <v>38714</v>
      </c>
      <c r="D63" s="45">
        <f>F56/D56</f>
        <v>0.045056515586011696</v>
      </c>
    </row>
    <row r="64" spans="2:4" ht="15">
      <c r="B64" s="24" t="s">
        <v>3</v>
      </c>
      <c r="C64" s="46">
        <f>G56</f>
        <v>60000</v>
      </c>
      <c r="D64" s="45">
        <f>G56/D56</f>
        <v>0.06982980149715094</v>
      </c>
    </row>
    <row r="65" spans="2:4" ht="15">
      <c r="B65" s="24" t="s">
        <v>4</v>
      </c>
      <c r="C65" s="46">
        <f>H56</f>
        <v>18995</v>
      </c>
      <c r="D65" s="45">
        <f>H56/D56</f>
        <v>0.022106951323973036</v>
      </c>
    </row>
    <row r="66" spans="2:4" ht="15">
      <c r="B66" s="24" t="s">
        <v>5</v>
      </c>
      <c r="C66" s="46">
        <f>I56</f>
        <v>84538</v>
      </c>
      <c r="D66" s="45">
        <f>I56/D56</f>
        <v>0.09838786264943578</v>
      </c>
    </row>
    <row r="67" spans="2:4" ht="15">
      <c r="B67" s="53" t="s">
        <v>46</v>
      </c>
      <c r="C67" s="47">
        <f>J56</f>
        <v>65557</v>
      </c>
      <c r="D67" s="48">
        <f>J56/D56</f>
        <v>0.07629720494581207</v>
      </c>
    </row>
    <row r="68" spans="2:4" ht="15.75" thickBot="1">
      <c r="B68" s="91" t="s">
        <v>79</v>
      </c>
      <c r="C68" s="49">
        <f>SUM(C62:C67)</f>
        <v>305387</v>
      </c>
      <c r="D68" s="50">
        <f>SUM(D62:D67)</f>
        <v>0.3554185598301739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384061</v>
      </c>
      <c r="D70" s="23">
        <f>K56/D56</f>
        <v>0.44698172321328816</v>
      </c>
    </row>
    <row r="71" spans="2:4" ht="15">
      <c r="B71" s="54" t="s">
        <v>8</v>
      </c>
      <c r="C71" s="25">
        <f>L56</f>
        <v>65625</v>
      </c>
      <c r="D71" s="26">
        <f>L56/D56</f>
        <v>0.07637634538750884</v>
      </c>
    </row>
    <row r="72" spans="2:4" ht="15.75" thickBot="1">
      <c r="B72" s="91" t="s">
        <v>80</v>
      </c>
      <c r="C72" s="49">
        <f>SUM(C70:C71)</f>
        <v>449686</v>
      </c>
      <c r="D72" s="50">
        <f>SUM(D70:D71)</f>
        <v>0.523358068600797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86161</v>
      </c>
      <c r="D74" s="23">
        <f>M56/D56</f>
        <v>0.10027675877993371</v>
      </c>
    </row>
    <row r="75" spans="2:4" ht="15">
      <c r="B75" s="22" t="s">
        <v>9</v>
      </c>
      <c r="C75" s="21">
        <f>N56</f>
        <v>16480</v>
      </c>
      <c r="D75" s="23">
        <f>N56/D56</f>
        <v>0.01917991881121746</v>
      </c>
    </row>
    <row r="76" spans="2:4" ht="15">
      <c r="B76" s="97" t="s">
        <v>50</v>
      </c>
      <c r="C76" s="25">
        <f>O56</f>
        <v>1518</v>
      </c>
      <c r="D76" s="26">
        <f>O56/D56</f>
        <v>0.0017666939778779188</v>
      </c>
    </row>
    <row r="77" spans="2:4" ht="15.75" thickBot="1">
      <c r="B77" s="91" t="s">
        <v>81</v>
      </c>
      <c r="C77" s="49">
        <f>SUM(C74:C76)</f>
        <v>104159</v>
      </c>
      <c r="D77" s="50">
        <f>SUM(D74:D76)</f>
        <v>0.12122337156902908</v>
      </c>
    </row>
    <row r="78" spans="2:4" ht="15.75" thickBot="1">
      <c r="B78" s="94" t="s">
        <v>47</v>
      </c>
      <c r="C78" s="95">
        <f>C68+C72+C77</f>
        <v>859232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&amp;"-,Bold"&amp;20PACIFIC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2014-07-09T21:44:03Z</dcterms:modified>
  <cp:category>Washington State</cp:category>
  <cp:version/>
  <cp:contentType/>
  <cp:contentStatus/>
</cp:coreProperties>
</file>